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8ha-cfs-user.infra.be.ch\a8ha-cfs-user\UserHomes\mkzv\Z_Systems\RedirectedFolders\Desktop\"/>
    </mc:Choice>
  </mc:AlternateContent>
  <xr:revisionPtr revIDLastSave="0" documentId="13_ncr:1_{884C8FBC-A03A-4157-95CC-518BC71313F5}" xr6:coauthVersionLast="47" xr6:coauthVersionMax="47" xr10:uidLastSave="{00000000-0000-0000-0000-000000000000}"/>
  <bookViews>
    <workbookView xWindow="-110" yWindow="-110" windowWidth="19420" windowHeight="10420" tabRatio="675" xr2:uid="{00000000-000D-0000-FFFF-FFFF00000000}"/>
  </bookViews>
  <sheets>
    <sheet name="Personne seule" sheetId="1" r:id="rId1"/>
    <sheet name="Personne en couple sans PC" sheetId="2" r:id="rId2"/>
    <sheet name="Personne en couple avec PC" sheetId="4" r:id="rId3"/>
    <sheet name="Personne en formation" sheetId="3" r:id="rId4"/>
    <sheet name="Tableau indemnités pour enfants" sheetId="5" r:id="rId5"/>
  </sheets>
  <externalReferences>
    <externalReference r:id="rId6"/>
  </externalReferences>
  <definedNames>
    <definedName name="_edn1" localSheetId="1">'Personne en couple sans PC'!#REF!</definedName>
    <definedName name="_edn1" localSheetId="3">'Personne en formation'!#REF!</definedName>
    <definedName name="_edn1" localSheetId="0">'Personne seule'!#REF!</definedName>
    <definedName name="_edn2" localSheetId="1">'Personne en couple sans PC'!#REF!</definedName>
    <definedName name="_edn2" localSheetId="3">'Personne en formation'!#REF!</definedName>
    <definedName name="_edn2" localSheetId="0">'Personne seule'!#REF!</definedName>
    <definedName name="_edn3" localSheetId="1">'Personne en couple sans PC'!#REF!</definedName>
    <definedName name="_edn3" localSheetId="3">'Personne en formation'!#REF!</definedName>
    <definedName name="_edn3" localSheetId="0">'Personne seule'!#REF!</definedName>
    <definedName name="_ednref1" localSheetId="1">'Personne en couple sans PC'!$B$18</definedName>
    <definedName name="_ednref1" localSheetId="3">'Personne en formation'!$B$23</definedName>
    <definedName name="_ednref1" localSheetId="0">'Personne seule'!$B$19</definedName>
    <definedName name="_ednref2" localSheetId="1">'Personne en couple sans PC'!#REF!</definedName>
    <definedName name="_ednref2" localSheetId="3">'Personne en formation'!$B$37</definedName>
    <definedName name="_ednref2" localSheetId="0">'Personne seule'!$B$33</definedName>
    <definedName name="_ednref3" localSheetId="1">'Personne en couple sans PC'!$B$34</definedName>
    <definedName name="_ednref3" localSheetId="3">'Personne en formation'!$B$39</definedName>
    <definedName name="_ednref3" localSheetId="0">'Personne seule'!$B$35</definedName>
    <definedName name="_xlnm.Print_Area" localSheetId="1">'Personne en couple sans PC'!$A$1:$I$155</definedName>
    <definedName name="_xlnm.Print_Area" localSheetId="3">'Personne en formation'!$A$1:$J$167</definedName>
    <definedName name="_xlnm.Print_Area" localSheetId="0">'Personne seule'!$A$1:$H$162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4" i="3" l="1"/>
  <c r="I65" i="4"/>
  <c r="I65" i="2"/>
  <c r="G69" i="1"/>
  <c r="J72" i="3"/>
  <c r="J71" i="3"/>
  <c r="F36" i="2"/>
  <c r="G36" i="2"/>
  <c r="F44" i="2"/>
  <c r="G44" i="2"/>
  <c r="F49" i="2"/>
  <c r="F52" i="2" s="1"/>
  <c r="G49" i="2"/>
  <c r="G52" i="2" s="1"/>
  <c r="H53" i="2"/>
  <c r="F21" i="2"/>
  <c r="G21" i="2"/>
  <c r="H44" i="2" l="1"/>
  <c r="I44" i="2" s="1"/>
  <c r="H52" i="2"/>
  <c r="H54" i="2" s="1"/>
  <c r="I54" i="2" s="1"/>
  <c r="H36" i="2"/>
  <c r="H21" i="2"/>
  <c r="H22" i="2" l="1"/>
  <c r="I22" i="2" s="1"/>
  <c r="H38" i="2"/>
  <c r="I38" i="2" s="1"/>
  <c r="I45" i="2" l="1"/>
  <c r="I56" i="2" s="1"/>
  <c r="G133" i="4" l="1"/>
  <c r="I66" i="4"/>
  <c r="H53" i="4"/>
  <c r="F52" i="4"/>
  <c r="G49" i="4"/>
  <c r="G52" i="4" s="1"/>
  <c r="F49" i="4"/>
  <c r="G44" i="4"/>
  <c r="F44" i="4"/>
  <c r="G21" i="4"/>
  <c r="G36" i="4" s="1"/>
  <c r="F21" i="4"/>
  <c r="F36" i="4" s="1"/>
  <c r="J75" i="3"/>
  <c r="H36" i="4" l="1"/>
  <c r="H38" i="4" s="1"/>
  <c r="I38" i="4" s="1"/>
  <c r="H44" i="4"/>
  <c r="I44" i="4" s="1"/>
  <c r="I45" i="4" s="1"/>
  <c r="H52" i="4"/>
  <c r="H54" i="4" s="1"/>
  <c r="I54" i="4" s="1"/>
  <c r="G72" i="4"/>
  <c r="G107" i="4"/>
  <c r="G106" i="4"/>
  <c r="G73" i="4"/>
  <c r="I56" i="4" l="1"/>
  <c r="G105" i="4" s="1"/>
  <c r="G70" i="1"/>
  <c r="G78" i="1" s="1"/>
  <c r="G71" i="4"/>
  <c r="I66" i="2"/>
  <c r="D79" i="4" l="1"/>
  <c r="D86" i="4"/>
  <c r="D80" i="4"/>
  <c r="D114" i="4"/>
  <c r="D120" i="4"/>
  <c r="D113" i="4"/>
  <c r="G132" i="4" s="1"/>
  <c r="H60" i="3"/>
  <c r="G60" i="3"/>
  <c r="F54" i="1"/>
  <c r="D87" i="4" l="1"/>
  <c r="G97" i="4"/>
  <c r="D121" i="4"/>
  <c r="G98" i="4"/>
  <c r="H26" i="3"/>
  <c r="G26" i="3"/>
  <c r="F26" i="3"/>
  <c r="F22" i="1"/>
  <c r="H54" i="3" l="1"/>
  <c r="H57" i="3" s="1"/>
  <c r="G54" i="3"/>
  <c r="G57" i="3" s="1"/>
  <c r="F50" i="1"/>
  <c r="H49" i="3"/>
  <c r="G49" i="3"/>
  <c r="G41" i="3"/>
  <c r="F41" i="3" l="1"/>
  <c r="H41" i="3"/>
  <c r="F49" i="3"/>
  <c r="I49" i="3" s="1"/>
  <c r="J49" i="3" s="1"/>
  <c r="F57" i="3"/>
  <c r="G59" i="3"/>
  <c r="H59" i="3"/>
  <c r="G73" i="2"/>
  <c r="F37" i="1"/>
  <c r="F39" i="1" s="1"/>
  <c r="G39" i="1" s="1"/>
  <c r="F53" i="1"/>
  <c r="F55" i="1" s="1"/>
  <c r="G55" i="1" s="1"/>
  <c r="F45" i="1"/>
  <c r="G45" i="1" s="1"/>
  <c r="H82" i="3"/>
  <c r="G46" i="1" l="1"/>
  <c r="G57" i="1" s="1"/>
  <c r="G112" i="1" s="1"/>
  <c r="G79" i="1"/>
  <c r="G107" i="2"/>
  <c r="G113" i="1"/>
  <c r="G72" i="2"/>
  <c r="G106" i="2"/>
  <c r="G114" i="1"/>
  <c r="D127" i="1" s="1"/>
  <c r="H58" i="3"/>
  <c r="H61" i="3" s="1"/>
  <c r="G58" i="3"/>
  <c r="G61" i="3" s="1"/>
  <c r="I41" i="3"/>
  <c r="I43" i="3" s="1"/>
  <c r="J43" i="3" s="1"/>
  <c r="J50" i="3" s="1"/>
  <c r="H83" i="3"/>
  <c r="H117" i="3"/>
  <c r="H118" i="3"/>
  <c r="G105" i="2" l="1"/>
  <c r="D121" i="1"/>
  <c r="D120" i="1"/>
  <c r="G77" i="1"/>
  <c r="I61" i="3"/>
  <c r="J61" i="3" s="1"/>
  <c r="J63" i="3" s="1"/>
  <c r="H81" i="3" s="1"/>
  <c r="D90" i="3" l="1"/>
  <c r="D89" i="3"/>
  <c r="D85" i="1"/>
  <c r="G104" i="1" s="1"/>
  <c r="D86" i="1"/>
  <c r="D92" i="1"/>
  <c r="D96" i="3"/>
  <c r="D128" i="1"/>
  <c r="G139" i="1"/>
  <c r="D113" i="2"/>
  <c r="D120" i="2"/>
  <c r="D114" i="2"/>
  <c r="G140" i="1"/>
  <c r="G71" i="2"/>
  <c r="G109" i="3"/>
  <c r="H116" i="3"/>
  <c r="G108" i="3" l="1"/>
  <c r="D97" i="3"/>
  <c r="D124" i="3"/>
  <c r="D131" i="3"/>
  <c r="D125" i="3"/>
  <c r="D93" i="1"/>
  <c r="G132" i="2"/>
  <c r="D121" i="2"/>
  <c r="G133" i="2"/>
  <c r="D79" i="2"/>
  <c r="G97" i="2" s="1"/>
  <c r="D86" i="2"/>
  <c r="D80" i="2"/>
  <c r="G105" i="1"/>
  <c r="G143" i="3"/>
  <c r="G142" i="3" l="1"/>
  <c r="D132" i="3"/>
  <c r="D87" i="2"/>
  <c r="G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s>
  <commentList>
    <comment ref="E19" authorId="0" shapeId="0" xr:uid="{00000000-0006-0000-0000-000001000000}">
      <text>
        <r>
          <rPr>
            <sz val="8"/>
            <color indexed="81"/>
            <rFont val="Tahoma"/>
            <family val="2"/>
          </rPr>
          <t>Indépendants: revenu brut moins les cotisations sociales obligatoires. 
Personnes invalides ayant droit aux indemnités journalières de l'AI et disposant d'un revenu: 2/3 de ce dernier, bien que cela ne soit pas prévu explicitement par l'OAVI. Le législateur a en effet estimé que tous les revenus selon la LPC devaient être considérés de la même manière et pris en compte à raison des deux tiers (cf. Office fédéral de la justice, janvier 2008: Explications relatives au projet d'ordonnance sur l'aide aux victimes d'infractions, p. 2)</t>
        </r>
      </text>
    </comment>
    <comment ref="B31" authorId="0" shapeId="0" xr:uid="{00000000-0006-0000-0000-000002000000}">
      <text>
        <r>
          <rPr>
            <sz val="8"/>
            <color indexed="81"/>
            <rFont val="Tahoma"/>
            <family val="2"/>
          </rPr>
          <t xml:space="preserve">p. ex. Rentes d'assurances privées, rentes de l'assurance militaire, rentes d'assurances sociales étrangères, etc.
</t>
        </r>
      </text>
    </comment>
    <comment ref="B33" authorId="0" shapeId="0" xr:uid="{00000000-0006-0000-0000-000003000000}">
      <text>
        <r>
          <rPr>
            <sz val="8"/>
            <color indexed="81"/>
            <rFont val="Tahoma"/>
            <family val="2"/>
          </rPr>
          <t>Le contrat d'entretien viager est celui par lequel l'une des parties s'oblige envers l'autre à lui transférer un patrimoine ou certains biens, contre l'engagement de l'entretenir et de la soigner sa vie durant (art. 521, al. 1 CO) et de lui fournir une nourriture et un logement convenables; en cas de maladie, elle lui doit les soins nécessaires et l'assistance du médecin (art. 524, al. 2 CO).</t>
        </r>
      </text>
    </comment>
    <comment ref="B35" authorId="0" shapeId="0" xr:uid="{00000000-0006-0000-0000-000004000000}">
      <text>
        <r>
          <rPr>
            <sz val="8"/>
            <color indexed="81"/>
            <rFont val="Tahoma"/>
            <family val="2"/>
          </rPr>
          <t xml:space="preserve">Les revenus auxquels l'ayant droit a renoncé sont considérés au même titre que ceux auxquels il n'a pas renoncé. Si la fortune déterminante a été placée sans intérêts ou si l'ayant droit à renoncé aux intérêts d'un prêt, les intérêts sont à comptabiliser selon la valeur moyenne des placements d'épargne.
</t>
        </r>
      </text>
    </comment>
    <comment ref="G39" authorId="1" shapeId="0" xr:uid="{00000000-0006-0000-0000-000005000000}">
      <text>
        <r>
          <rPr>
            <sz val="8"/>
            <color indexed="81"/>
            <rFont val="Tahoma"/>
            <family val="2"/>
          </rPr>
          <t xml:space="preserve">Les revenus des chiffres 1.1 à 1.7 sont pris en compte aux 2/3. </t>
        </r>
      </text>
    </comment>
    <comment ref="B40" authorId="1" shapeId="0" xr:uid="{00000000-0006-0000-0000-000006000000}">
      <text>
        <r>
          <rPr>
            <sz val="8"/>
            <color indexed="81"/>
            <rFont val="Tahoma"/>
            <family val="2"/>
          </rPr>
          <t>Font notamment partie des revenus de la fortune mobilière le rendement du capital, soit les intérêts bruts de l'épargne et des titres, les participations aux bénéfices de tout ordre ainsi que les intérêts provenant de loyers et fermages de biens mobiliers ou de prêts. Le rendement de la fortune immobilière comprend les loyers et fermages, les usufruits, les droits d'habitation et la valeur locative du logement.</t>
        </r>
      </text>
    </comment>
    <comment ref="E40" authorId="0" shapeId="0" xr:uid="{00000000-0006-0000-0000-000007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G45" authorId="1" shapeId="0" xr:uid="{00000000-0006-0000-0000-000008000000}">
      <text>
        <r>
          <rPr>
            <sz val="8"/>
            <color indexed="81"/>
            <rFont val="Tahoma"/>
            <family val="2"/>
          </rPr>
          <t xml:space="preserve">Les revenus provenant de la fortune mobilière et immobilière sont entièrement pris en compte.
</t>
        </r>
      </text>
    </comment>
    <comment ref="F50" authorId="0" shapeId="0" xr:uid="{00000000-0006-0000-0000-000009000000}">
      <text>
        <r>
          <rPr>
            <sz val="8"/>
            <color indexed="81"/>
            <rFont val="Tahoma"/>
            <family val="2"/>
          </rPr>
          <t>au moins 0.00 franc</t>
        </r>
      </text>
    </comment>
    <comment ref="G55" authorId="0" shapeId="0" xr:uid="{00000000-0006-0000-0000-00000A000000}">
      <text>
        <r>
          <rPr>
            <sz val="8"/>
            <color indexed="81"/>
            <rFont val="Tahoma"/>
            <family val="2"/>
          </rPr>
          <t xml:space="preserve">1/10 de la fortune est pris en compte (au moins 0.00 franc).
</t>
        </r>
      </text>
    </comment>
    <comment ref="E68" authorId="1" shapeId="0" xr:uid="{00000000-0006-0000-0000-00000B000000}">
      <text>
        <r>
          <rPr>
            <sz val="8"/>
            <color indexed="81"/>
            <rFont val="Tahoma"/>
            <family val="2"/>
          </rPr>
          <t>1er enfant: 7'590 francs
2e enfant: 6'325 francs
3e enfant: 5'271 francs
4e enfant: 4'393 francs
dès le 5e enfant: 3'661 francs</t>
        </r>
      </text>
    </comment>
    <comment ref="E69" authorId="1" shapeId="0" xr:uid="{00000000-0006-0000-0000-00000C000000}">
      <text>
        <r>
          <rPr>
            <sz val="8"/>
            <color indexed="81"/>
            <rFont val="Tahoma"/>
            <family val="2"/>
          </rPr>
          <t>1er et 2e enfant: 10'815 francs
3e et 4e enfant: 7'210 francs
dès le 5e enfant: 3'605 francs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Studer Beat</author>
    <author>Ogi Melanie, GSI-AIS</author>
    <author>Anrig Simone</author>
  </authors>
  <commentList>
    <comment ref="E18" authorId="0" shapeId="0" xr:uid="{00000000-0006-0000-0100-000001000000}">
      <text>
        <r>
          <rPr>
            <sz val="8"/>
            <color indexed="81"/>
            <rFont val="Tahoma"/>
            <family val="2"/>
          </rPr>
          <t>Indépendants: revenu brut moins les cotisations sociales obligatoires.
Personnes invalides ayant droit aux indemnités journalières de l'AI et disposant d'un revenu: 80% de ce dernier.</t>
        </r>
      </text>
    </comment>
    <comment ref="H22" authorId="1" shapeId="0" xr:uid="{00000000-0006-0000-0100-000002000000}">
      <text>
        <r>
          <rPr>
            <sz val="9"/>
            <color indexed="81"/>
            <rFont val="Segoe UI"/>
            <family val="2"/>
          </rPr>
          <t>au moins 0.00 francs</t>
        </r>
      </text>
    </comment>
    <comment ref="I22" authorId="1" shapeId="0" xr:uid="{00000000-0006-0000-0100-000003000000}">
      <text>
        <r>
          <rPr>
            <sz val="9"/>
            <color indexed="81"/>
            <rFont val="Segoe UI"/>
            <family val="2"/>
          </rPr>
          <t xml:space="preserve">Les revenues des chiffres 1.1.1 à 1.1.2 sont pris en compte aux 80%. </t>
        </r>
      </text>
    </comment>
    <comment ref="B31" authorId="0" shapeId="0" xr:uid="{00000000-0006-0000-0100-000004000000}">
      <text>
        <r>
          <rPr>
            <sz val="8"/>
            <color indexed="81"/>
            <rFont val="Tahoma"/>
            <family val="2"/>
          </rPr>
          <t xml:space="preserve">p. ex. Rentes d'assurances privées, rentes de l'assurance militaire, rentes d'assurances sociales étrangères, etc.
</t>
        </r>
      </text>
    </comment>
    <comment ref="B32" authorId="0" shapeId="0" xr:uid="{00000000-0006-0000-0100-000005000000}">
      <text>
        <r>
          <rPr>
            <sz val="8"/>
            <color indexed="81"/>
            <rFont val="Tahoma"/>
            <family val="2"/>
          </rPr>
          <t>Le contrat d'entretien viager est celui par lequel l'une des parties s'oblige envers l'autre à lui transférer un patrimoine ou certains biens, contre l'engagement de l'entretenir et de la soigner sa vie durant (art. 521, al. 1 CO) et de lui fournir une nourriture et un logement convenables; en cas de maladie, elle lui doit les soins nécessaires et l'assistance du médecin (art. 524, al. 2 CO).</t>
        </r>
      </text>
    </comment>
    <comment ref="B34" authorId="0" shapeId="0" xr:uid="{00000000-0006-0000-0100-000006000000}">
      <text>
        <r>
          <rPr>
            <sz val="8"/>
            <color indexed="81"/>
            <rFont val="Tahoma"/>
            <family val="2"/>
          </rPr>
          <t xml:space="preserve">Les revenus auxquels l'ayant droit a renoncé sont considérés au même titre que ceux auxquels il n'a pas renoncé. Si la fortune déterminante a été placée sans intérêts ou si l'ayant droit à renoncé aux intérêts d'un prêt, les intérêts sont à comptabiliser selon la valeur moyenne des placements d'épargne.
</t>
        </r>
      </text>
    </comment>
    <comment ref="H36" authorId="1" shapeId="0" xr:uid="{00000000-0006-0000-0100-000007000000}">
      <text>
        <r>
          <rPr>
            <sz val="9"/>
            <color indexed="81"/>
            <rFont val="Segoe UI"/>
            <family val="2"/>
          </rPr>
          <t>au moins 0.00 francs</t>
        </r>
      </text>
    </comment>
    <comment ref="I38" authorId="1" shapeId="0" xr:uid="{00000000-0006-0000-0100-000008000000}">
      <text>
        <r>
          <rPr>
            <sz val="9"/>
            <color indexed="81"/>
            <rFont val="Segoe UI"/>
            <family val="2"/>
          </rPr>
          <t xml:space="preserve">Les revenues des chiffres 1.3 à 1.7 sont pris en compte aux 2/3. </t>
        </r>
      </text>
    </comment>
    <comment ref="B39" authorId="0" shapeId="0" xr:uid="{00000000-0006-0000-0100-000009000000}">
      <text>
        <r>
          <rPr>
            <sz val="8"/>
            <color indexed="81"/>
            <rFont val="Tahoma"/>
            <family val="2"/>
          </rPr>
          <t>Font partie du revenu de la fortune meuble mobilière, le rendement du capital, soit les intérêts bruts de l'épargne et des titres, ainsi que les participations aux bénéfices de tout ordre, les intérêts de fermage et de location de biens mobiliers et les intérêts provenant de prêts. Le rendement de la fortune immobilière comprend les intérêts de fermage de location, les usfruits, les droits d'habitation et la valeur locative du logement.</t>
        </r>
      </text>
    </comment>
    <comment ref="I44" authorId="2" shapeId="0" xr:uid="{00000000-0006-0000-0100-00000A000000}">
      <text>
        <r>
          <rPr>
            <sz val="8"/>
            <color indexed="81"/>
            <rFont val="Tahoma"/>
            <family val="2"/>
          </rPr>
          <t>Les revenus provenant de la fortune mobilière et immobilière sont entièrement pris en compte.</t>
        </r>
      </text>
    </comment>
    <comment ref="F49" authorId="0" shapeId="0" xr:uid="{00000000-0006-0000-0100-00000B000000}">
      <text>
        <r>
          <rPr>
            <sz val="8"/>
            <color indexed="81"/>
            <rFont val="Tahoma"/>
            <family val="2"/>
          </rPr>
          <t>au moins 0.00 franc</t>
        </r>
      </text>
    </comment>
    <comment ref="G49" authorId="0" shapeId="0" xr:uid="{00000000-0006-0000-0100-00000C000000}">
      <text>
        <r>
          <rPr>
            <sz val="8"/>
            <color indexed="81"/>
            <rFont val="Tahoma"/>
            <family val="2"/>
          </rPr>
          <t>au moins 0.00 franc</t>
        </r>
      </text>
    </comment>
    <comment ref="I54" authorId="0" shapeId="0" xr:uid="{00000000-0006-0000-0100-00000D000000}">
      <text>
        <r>
          <rPr>
            <sz val="8"/>
            <color indexed="81"/>
            <rFont val="Tahoma"/>
            <family val="2"/>
          </rPr>
          <t>1/10 de la fortune est pris en compte (au moins 0.00 franc).</t>
        </r>
      </text>
    </comment>
    <comment ref="A64" authorId="2" shapeId="0" xr:uid="{00000000-0006-0000-0100-00000E000000}">
      <text>
        <r>
          <rPr>
            <sz val="8"/>
            <color indexed="81"/>
            <rFont val="Tahoma"/>
            <family val="2"/>
          </rPr>
          <t>1er enfant: 7'590 francs
2e enfant: 6'325 francs
3e enfant: 5'271 francs
4e enfant: 4'393 francs
dès le 5e enfant: 3'661 francs</t>
        </r>
      </text>
    </comment>
    <comment ref="A65" authorId="2" shapeId="0" xr:uid="{00000000-0006-0000-0100-00000F000000}">
      <text>
        <r>
          <rPr>
            <sz val="8"/>
            <color indexed="81"/>
            <rFont val="Tahoma"/>
            <family val="2"/>
          </rPr>
          <t>1er et 2e enfant: 10'815 francs
3e et 4e enfant: 7'210 francs
dès le 5e enfant: 3'605 francs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s>
  <commentList>
    <comment ref="E18" authorId="0" shapeId="0" xr:uid="{00000000-0006-0000-0200-000001000000}">
      <text>
        <r>
          <rPr>
            <sz val="8"/>
            <color indexed="81"/>
            <rFont val="Tahoma"/>
            <family val="2"/>
          </rPr>
          <t>Indépendants: revenu brut moins les cotisations sociales obligatoires.
Personnes invalides ayant droit aux indemnités journalières de l'AI et disposant d'un revenu: 2/3 de ce dernier.</t>
        </r>
      </text>
    </comment>
    <comment ref="B30" authorId="0" shapeId="0" xr:uid="{00000000-0006-0000-0200-000002000000}">
      <text>
        <r>
          <rPr>
            <sz val="8"/>
            <color indexed="81"/>
            <rFont val="Tahoma"/>
            <family val="2"/>
          </rPr>
          <t xml:space="preserve">p. ex. Rentes d'assurances privées, rentes de l'assurance militaire, rentes d'assurances sociales étrangères, etc.
</t>
        </r>
      </text>
    </comment>
    <comment ref="B32" authorId="0" shapeId="0" xr:uid="{00000000-0006-0000-0200-000003000000}">
      <text>
        <r>
          <rPr>
            <sz val="8"/>
            <color indexed="81"/>
            <rFont val="Tahoma"/>
            <family val="2"/>
          </rPr>
          <t xml:space="preserve">Le contrat d'entretien viager est celui par lequel l'une des parties s'oblige envers l'autre à lui transférer un patrimoine ou certains biens, contre l'engagement de l'entretenir et de la soigner sa vie durant (art. 521, al. 1 CO) et de lui fournir une nourriture et un logement convenables; en cas de maladie, elle lui doit les soins nécessaires et l'assistance du médecin (art. 524, al. 2 CO).
</t>
        </r>
      </text>
    </comment>
    <comment ref="B34" authorId="0" shapeId="0" xr:uid="{00000000-0006-0000-0200-000004000000}">
      <text>
        <r>
          <rPr>
            <sz val="8"/>
            <color indexed="81"/>
            <rFont val="Tahoma"/>
            <family val="2"/>
          </rPr>
          <t xml:space="preserve">Les revenus auxquels l'ayant droit a renoncé sont considérés au même titre que ceux auxquels il n'a pas renoncé. Si la fortune déterminante a été placée sans intérêts ou si l'ayant droit à renoncé aux intérêts d'un prêt, les intérêts sont à comptabiliser selon la valeur moyenne des placements d'épargne.
</t>
        </r>
      </text>
    </comment>
    <comment ref="H38" authorId="0" shapeId="0" xr:uid="{00000000-0006-0000-0200-000005000000}">
      <text>
        <r>
          <rPr>
            <sz val="8"/>
            <color indexed="81"/>
            <rFont val="Tahoma"/>
            <family val="2"/>
          </rPr>
          <t>au moins 0.00 franc</t>
        </r>
      </text>
    </comment>
    <comment ref="I38" authorId="1" shapeId="0" xr:uid="{00000000-0006-0000-0200-000006000000}">
      <text>
        <r>
          <rPr>
            <sz val="8"/>
            <color indexed="81"/>
            <rFont val="Tahoma"/>
            <family val="2"/>
          </rPr>
          <t xml:space="preserve">Les revenus des chiffres 1.1 à 1.7 sont pris en compte aux 2/3. </t>
        </r>
      </text>
    </comment>
    <comment ref="B39" authorId="0" shapeId="0" xr:uid="{00000000-0006-0000-0200-000007000000}">
      <text>
        <r>
          <rPr>
            <sz val="8"/>
            <color indexed="81"/>
            <rFont val="Tahoma"/>
            <family val="2"/>
          </rPr>
          <t>Font notamment partie des revenus de la fortune mobilière le rendement du capital, soit les intérêts bruts de l'épargne et des titres, les participations aux bénéfices de tout ordre ainsi que les intérêts provenant de loyers et fermages de biens mobiliers ou de prêts. Le rendement de la fortune immobilière comprend les loyers et fermages, les usufruits, les droits d'habitation et la valeur locative du logement.</t>
        </r>
      </text>
    </comment>
    <comment ref="I44" authorId="1" shapeId="0" xr:uid="{00000000-0006-0000-0200-000008000000}">
      <text>
        <r>
          <rPr>
            <sz val="8"/>
            <color indexed="81"/>
            <rFont val="Tahoma"/>
            <family val="2"/>
          </rPr>
          <t>Les revenus provenant de la fortune mobilière et immobilière sont entièrement pris en compte.</t>
        </r>
      </text>
    </comment>
    <comment ref="F49" authorId="0" shapeId="0" xr:uid="{00000000-0006-0000-0200-000009000000}">
      <text>
        <r>
          <rPr>
            <sz val="8"/>
            <color indexed="81"/>
            <rFont val="Tahoma"/>
            <family val="2"/>
          </rPr>
          <t>au moins 0.00 franc</t>
        </r>
      </text>
    </comment>
    <comment ref="G49" authorId="0" shapeId="0" xr:uid="{00000000-0006-0000-0200-00000A000000}">
      <text>
        <r>
          <rPr>
            <sz val="8"/>
            <color indexed="81"/>
            <rFont val="Tahoma"/>
            <family val="2"/>
          </rPr>
          <t>au moins 0.00 franc</t>
        </r>
      </text>
    </comment>
    <comment ref="I54" authorId="0" shapeId="0" xr:uid="{00000000-0006-0000-0200-00000B000000}">
      <text>
        <r>
          <rPr>
            <sz val="8"/>
            <color indexed="81"/>
            <rFont val="Tahoma"/>
            <family val="2"/>
          </rPr>
          <t>1/10 de la fortune est pris en compte (au moins 0.00 franc).</t>
        </r>
      </text>
    </comment>
    <comment ref="A64" authorId="1" shapeId="0" xr:uid="{00000000-0006-0000-0200-00000C000000}">
      <text>
        <r>
          <rPr>
            <sz val="8"/>
            <color indexed="81"/>
            <rFont val="Tahoma"/>
            <family val="2"/>
          </rPr>
          <t>1er enfant: 7'590 francs
2e enfant: 6'325 francs
3e enfant: 5'271 francs
4e enfant: 4'393 francs
dès le 5e enfant: 3'661 francs</t>
        </r>
      </text>
    </comment>
    <comment ref="A65" authorId="1" shapeId="0" xr:uid="{00000000-0006-0000-0200-00000D000000}">
      <text>
        <r>
          <rPr>
            <sz val="8"/>
            <color indexed="81"/>
            <rFont val="Tahoma"/>
            <family val="2"/>
          </rPr>
          <t>1er et 2e enfant: 10'815 francs
3e et 4e enfant: 7'210 francs
dès le 5e enfant: 3'605 francs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del Rio Vanessa, GEF-ZV-SOA</author>
  </authors>
  <commentList>
    <comment ref="F20" authorId="0" shapeId="0" xr:uid="{00000000-0006-0000-0300-000001000000}">
      <text>
        <r>
          <rPr>
            <sz val="8"/>
            <color indexed="81"/>
            <rFont val="Tahoma"/>
            <family val="2"/>
          </rPr>
          <t>Remplir cette colonne uniquement si l'ayant droit fait l'objet de sa propre déclaration ou taxation fiscale. Si tel n'est pas le cas, peuvent être pris en considération les montants indiqués pour le ou les parents avec qui la personne vit.</t>
        </r>
      </text>
    </comment>
    <comment ref="G20" authorId="0" shapeId="0" xr:uid="{00000000-0006-0000-0300-000002000000}">
      <text>
        <r>
          <rPr>
            <sz val="8"/>
            <color indexed="81"/>
            <rFont val="Tahoma"/>
            <family val="2"/>
          </rPr>
          <t xml:space="preserve">Die finanzielle Situation der allfällig neuen Ehe- oder Lebenspartner wird nicht berücksichtigt.
</t>
        </r>
      </text>
    </comment>
    <comment ref="E23" authorId="0" shapeId="0" xr:uid="{00000000-0006-0000-0300-000003000000}">
      <text>
        <r>
          <rPr>
            <sz val="8"/>
            <color indexed="81"/>
            <rFont val="Tahoma"/>
            <family val="2"/>
          </rPr>
          <t>Indépendants: revenu brut moins les cotisations sociales obligatoires. 
Personnes invalides ayant droit aux indemnités journalières de l'AI et disposant d'un revenu: 2/3 de ce dernier.</t>
        </r>
      </text>
    </comment>
    <comment ref="B35" authorId="0" shapeId="0" xr:uid="{00000000-0006-0000-0300-000004000000}">
      <text>
        <r>
          <rPr>
            <sz val="8"/>
            <color indexed="81"/>
            <rFont val="Tahoma"/>
            <family val="2"/>
          </rPr>
          <t xml:space="preserve">p. ex. rentes d'assurances privées, rentes de l'assurance militaire, rentes d'assurances sociales étrangères, etc.
</t>
        </r>
      </text>
    </comment>
    <comment ref="B37" authorId="0" shapeId="0" xr:uid="{00000000-0006-0000-0300-000005000000}">
      <text>
        <r>
          <rPr>
            <sz val="8"/>
            <color indexed="81"/>
            <rFont val="Tahoma"/>
            <family val="2"/>
          </rPr>
          <t xml:space="preserve">Le contrat d'entretien viager est celui par lequel l'une des parties s'oblige envers l'autre à lui transférer un patrimoine ou certains biens, contre l'engagement de l'entretenir et de la soigner sa vie durant (art. 521, al. 1 CO) et de lui fournir une nourriture et un logement convenables; en cas de maladie, elle lui doit les soins nécessaires et l'assistance du médecin (art. 524, al. 2 CO).
</t>
        </r>
      </text>
    </comment>
    <comment ref="B39" authorId="0" shapeId="0" xr:uid="{00000000-0006-0000-0300-000006000000}">
      <text>
        <r>
          <rPr>
            <sz val="8"/>
            <color indexed="81"/>
            <rFont val="Tahoma"/>
            <family val="2"/>
          </rPr>
          <t xml:space="preserve">Les revenus auxquels l'ayant droit a renoncé sont considérés au même titre que ceux auxquels il n'a pas renoncé. Si la fortune déterminante a été placée sans intérêts ou si l'ayant droit à renoncé aux intérêts d'un prêt, les intérêts sont à comptabiliser selon la valeur moyenne des placements d'épargne.
</t>
        </r>
      </text>
    </comment>
    <comment ref="I43" authorId="0" shapeId="0" xr:uid="{00000000-0006-0000-0300-000007000000}">
      <text>
        <r>
          <rPr>
            <sz val="8"/>
            <color indexed="81"/>
            <rFont val="Tahoma"/>
            <family val="2"/>
          </rPr>
          <t>au moins 0.00 franc</t>
        </r>
      </text>
    </comment>
    <comment ref="J43" authorId="1" shapeId="0" xr:uid="{00000000-0006-0000-0300-000008000000}">
      <text>
        <r>
          <rPr>
            <sz val="8"/>
            <color indexed="81"/>
            <rFont val="Tahoma"/>
            <family val="2"/>
          </rPr>
          <t xml:space="preserve">Les revenus des chiffres 1.1 à 1.7 sont pris en compte aux 2/3. </t>
        </r>
      </text>
    </comment>
    <comment ref="B44" authorId="0" shapeId="0" xr:uid="{00000000-0006-0000-0300-000009000000}">
      <text>
        <r>
          <rPr>
            <sz val="8"/>
            <color indexed="81"/>
            <rFont val="Tahoma"/>
            <family val="2"/>
          </rPr>
          <t>Font notamment partie des revenus de la fortune mobilière le rendement du capital, soit les intérêts bruts de l'épargne et des titres, les participations aux bénéfices de tout ordre ainsi que les intérêts provenant de loyers et fermages de biens mobiliers ou de prêts. Le rendement de la fortune immobilière comprend les loyers et fermages, les usufruits, les droits d'habitation et la valeur locative du logement.</t>
        </r>
      </text>
    </comment>
    <comment ref="J49" authorId="1" shapeId="0" xr:uid="{00000000-0006-0000-0300-00000A000000}">
      <text>
        <r>
          <rPr>
            <sz val="8"/>
            <color indexed="81"/>
            <rFont val="Tahoma"/>
            <family val="2"/>
          </rPr>
          <t>Les revenus provenant de la fortune mobilière et immobilière sont entièrement pris en compte.</t>
        </r>
      </text>
    </comment>
    <comment ref="G54" authorId="0" shapeId="0" xr:uid="{00000000-0006-0000-0300-00000B000000}">
      <text>
        <r>
          <rPr>
            <sz val="8"/>
            <color indexed="81"/>
            <rFont val="Tahoma"/>
            <family val="2"/>
          </rPr>
          <t xml:space="preserve">au moins CHF 0.00
</t>
        </r>
      </text>
    </comment>
    <comment ref="H54" authorId="0" shapeId="0" xr:uid="{00000000-0006-0000-0300-00000C000000}">
      <text>
        <r>
          <rPr>
            <sz val="8"/>
            <color indexed="81"/>
            <rFont val="Tahoma"/>
            <family val="2"/>
          </rPr>
          <t>au moins CHF 0.00</t>
        </r>
      </text>
    </comment>
    <comment ref="G61" authorId="0" shapeId="0" xr:uid="{00000000-0006-0000-0300-00000D000000}">
      <text>
        <r>
          <rPr>
            <sz val="8"/>
            <color indexed="81"/>
            <rFont val="Tahoma"/>
            <family val="2"/>
          </rPr>
          <t xml:space="preserve">au moins CHF 0.00
</t>
        </r>
      </text>
    </comment>
    <comment ref="H61" authorId="0" shapeId="0" xr:uid="{00000000-0006-0000-0300-00000E000000}">
      <text>
        <r>
          <rPr>
            <sz val="8"/>
            <color indexed="81"/>
            <rFont val="Tahoma"/>
            <family val="2"/>
          </rPr>
          <t xml:space="preserve">au moins CHF 0.00
</t>
        </r>
      </text>
    </comment>
    <comment ref="J61" authorId="0" shapeId="0" xr:uid="{00000000-0006-0000-0300-00000F000000}">
      <text>
        <r>
          <rPr>
            <sz val="8"/>
            <color indexed="81"/>
            <rFont val="Tahoma"/>
            <family val="2"/>
          </rPr>
          <t>1/10 de la fortune est pris en compte (au moins 0.00 franc).</t>
        </r>
      </text>
    </comment>
    <comment ref="A73" authorId="1" shapeId="0" xr:uid="{00000000-0006-0000-0300-000010000000}">
      <text>
        <r>
          <rPr>
            <sz val="8"/>
            <color indexed="81"/>
            <rFont val="Tahoma"/>
            <family val="2"/>
          </rPr>
          <t>1er frère ou soeur: 6'325 francs
2e frère ou soeur: 5'271 francs
3e frère ou soeur: 4'393 francs
dès le 4e frère ou soeur: 3'661 francs</t>
        </r>
      </text>
    </comment>
    <comment ref="A74" authorId="2" shapeId="0" xr:uid="{00000000-0006-0000-0300-000011000000}">
      <text>
        <r>
          <rPr>
            <sz val="8"/>
            <color indexed="81"/>
            <rFont val="Tahoma"/>
            <family val="2"/>
          </rPr>
          <t>1er et 2e frère ou soeur: 10'815 francs
2e et 3e frère ou soeur: 7'210 francs
dès le 4e frère ou soeur: 3'605 francs</t>
        </r>
      </text>
    </comment>
  </commentList>
</comments>
</file>

<file path=xl/sharedStrings.xml><?xml version="1.0" encoding="utf-8"?>
<sst xmlns="http://schemas.openxmlformats.org/spreadsheetml/2006/main" count="553" uniqueCount="189">
  <si>
    <t>1.1.1</t>
  </si>
  <si>
    <t>1.1.2</t>
  </si>
  <si>
    <t>1.2.1</t>
  </si>
  <si>
    <t>1.2.2</t>
  </si>
  <si>
    <t>1.2.3</t>
  </si>
  <si>
    <t>1.2.4</t>
  </si>
  <si>
    <t>1.2.5</t>
  </si>
  <si>
    <t>1.2.6</t>
  </si>
  <si>
    <t>1.2.7</t>
  </si>
  <si>
    <t>1.3</t>
  </si>
  <si>
    <t>1.4</t>
  </si>
  <si>
    <t>1.5</t>
  </si>
  <si>
    <t>1.6</t>
  </si>
  <si>
    <t>1.7</t>
  </si>
  <si>
    <t>1</t>
  </si>
  <si>
    <t>2.1</t>
  </si>
  <si>
    <t>2</t>
  </si>
  <si>
    <t>3.1</t>
  </si>
  <si>
    <t>3.1.1</t>
  </si>
  <si>
    <t>3.1.2</t>
  </si>
  <si>
    <t>3.1.3</t>
  </si>
  <si>
    <t>3</t>
  </si>
  <si>
    <t>4</t>
  </si>
  <si>
    <t>3.1.4</t>
  </si>
  <si>
    <t>5.1</t>
  </si>
  <si>
    <t>5.2</t>
  </si>
  <si>
    <t>5.3</t>
  </si>
  <si>
    <t>5.4</t>
  </si>
  <si>
    <t>5</t>
  </si>
  <si>
    <t>6.1</t>
  </si>
  <si>
    <t>6</t>
  </si>
  <si>
    <t>7</t>
  </si>
  <si>
    <t>5.5</t>
  </si>
  <si>
    <t>1.1</t>
  </si>
  <si>
    <t>x</t>
  </si>
  <si>
    <t>1.2.8</t>
  </si>
  <si>
    <t xml:space="preserve">  </t>
  </si>
  <si>
    <t xml:space="preserve">    </t>
  </si>
  <si>
    <t>Personne seule</t>
  </si>
  <si>
    <t>Ayant droit (victime ou ses proches selon l'art 1, al. 2 LAVI)</t>
  </si>
  <si>
    <t>1) Revenu déterminant</t>
  </si>
  <si>
    <t>Total en CHF</t>
  </si>
  <si>
    <t>Ressources provenant de l'exercice d'une activité lucrative (revenu net)</t>
  </si>
  <si>
    <t>Revenu principal</t>
  </si>
  <si>
    <t>Revenu accessoire</t>
  </si>
  <si>
    <t>Rentes, pensions, autres prestations périodiques</t>
  </si>
  <si>
    <t>Rentes AVS</t>
  </si>
  <si>
    <t>Rentes AI</t>
  </si>
  <si>
    <t>Indemnités journalières AI</t>
  </si>
  <si>
    <t>Indemnités journalières LACI</t>
  </si>
  <si>
    <t>Rentes LPP</t>
  </si>
  <si>
    <t>Autres rentes</t>
  </si>
  <si>
    <t>Prestations complémentaires</t>
  </si>
  <si>
    <t>Prestations découlant d'un contrat d'entretien viager ou de toute autre convention analogue</t>
  </si>
  <si>
    <t>Allocations familiales et allocations pour enfants</t>
  </si>
  <si>
    <t>Revenus et éléments de fortune auxquels il a été renoncé</t>
  </si>
  <si>
    <t>Pensions alimentaires prévues par le droit de famille</t>
  </si>
  <si>
    <t>Total intermédiaire</t>
  </si>
  <si>
    <t>Revenus provenant de la fortune mobilière et immobilière</t>
  </si>
  <si>
    <t>Rendement sur titres</t>
  </si>
  <si>
    <t>Valeur locative du logement</t>
  </si>
  <si>
    <t>Rendement locatif net des maisons et appartements donnés en location</t>
  </si>
  <si>
    <t>Autres rendements</t>
  </si>
  <si>
    <t>Titres</t>
  </si>
  <si>
    <t>Valeur officielle du logement qui sert d'habitation de l'ayant droit</t>
  </si>
  <si>
    <t>Part déterminante de la valeur officielle (uniquement montant supérieur à 225'000 CHF)</t>
  </si>
  <si>
    <t>2) Besoins vitaux selon LPC</t>
  </si>
  <si>
    <t>Nombre</t>
  </si>
  <si>
    <t>Enfants vivant dans le ménage (moins de 11 ans)</t>
  </si>
  <si>
    <t>Enfants vivant dans le ménage (plus de 11 ans; mineurs et majeurs en formation)</t>
  </si>
  <si>
    <t xml:space="preserve"> 3) Calcul de la participation aux frais pour l'aide à plus long terme fournie par un tiers</t>
  </si>
  <si>
    <t>Montant LPC double selon point 2</t>
  </si>
  <si>
    <t>Montant LPC quadruple selon point 2</t>
  </si>
  <si>
    <t>A) Le revenu déterminant est-il inférieur au double des besoins vitaux?</t>
  </si>
  <si>
    <t xml:space="preserve">           Si oui: </t>
  </si>
  <si>
    <t xml:space="preserve">            Si non:</t>
  </si>
  <si>
    <t xml:space="preserve">  :  l'aide aux victimes prend en charge la totalité des frais</t>
  </si>
  <si>
    <t>B) Le revenu déterminant est-il supérieur au quadruple des besoins vitaux?</t>
  </si>
  <si>
    <t>Participation aux frais</t>
  </si>
  <si>
    <t xml:space="preserve">   =  frais   -</t>
  </si>
  <si>
    <t>montant LPC double</t>
  </si>
  <si>
    <t xml:space="preserve">(revenu déterminant – montant LPC double) x frais </t>
  </si>
  <si>
    <t>Frais</t>
  </si>
  <si>
    <t>Participation aux frais en %</t>
  </si>
  <si>
    <t>4) Calcul de l'indemnité à titre d'aide aux victimes d'infractions</t>
  </si>
  <si>
    <t xml:space="preserve"> (Condition: infraction postérieure au 1er janvier 2009)</t>
  </si>
  <si>
    <t>Montant LPC simple point 2</t>
  </si>
  <si>
    <t>A) Le revenu déterminant est-il inférieur aux besoins vitaux?</t>
  </si>
  <si>
    <t xml:space="preserve">          Si oui: </t>
  </si>
  <si>
    <t xml:space="preserve">            Si oui:</t>
  </si>
  <si>
    <t>C) Le revenu déterminant se situe-t-il entre le double et le quadruple des besoins vitaux:
     l'aide aux victimes participe aux frais selon la formule</t>
  </si>
  <si>
    <t xml:space="preserve">           Indemnité </t>
  </si>
  <si>
    <t xml:space="preserve">    = dommage  -</t>
  </si>
  <si>
    <t xml:space="preserve">(revenu déterminant - montant LPC simple) x dommage </t>
  </si>
  <si>
    <t>montant LPC triple</t>
  </si>
  <si>
    <t>Dommage</t>
  </si>
  <si>
    <t>Indemnité en francs</t>
  </si>
  <si>
    <t>Participation au dommage en %</t>
  </si>
  <si>
    <r>
      <t>Remarques</t>
    </r>
    <r>
      <rPr>
        <sz val="10"/>
        <rFont val="Arial"/>
        <family val="2"/>
      </rPr>
      <t>:</t>
    </r>
  </si>
  <si>
    <t>Date:</t>
  </si>
  <si>
    <t>Fortune de l'ayant droit</t>
  </si>
  <si>
    <t>Un parent dans le ménage</t>
  </si>
  <si>
    <t>Deux parents dans le ménage</t>
  </si>
  <si>
    <t>Total
 en CHF</t>
  </si>
  <si>
    <t>dont pris en considération en CHF</t>
  </si>
  <si>
    <t>Total en
CHF</t>
  </si>
  <si>
    <t>Ayant droit</t>
  </si>
  <si>
    <t>Ayant droit (victime ou ses proches selon art. 1, al. 2 LAVI):</t>
  </si>
  <si>
    <t>Personne en couple sans prestations complémentaires</t>
  </si>
  <si>
    <t>Personne en couple avec prestations complémentaires</t>
  </si>
  <si>
    <t>Ayant droit (victime ou ses proches selon art 1, al. 2 LAVI):</t>
  </si>
  <si>
    <t xml:space="preserve">1) Revenu déterminant:  </t>
  </si>
  <si>
    <t>Partenaire</t>
  </si>
  <si>
    <t>Total
en CHF</t>
  </si>
  <si>
    <t>Total des besoins vitaux (montant LPC simple)</t>
  </si>
  <si>
    <t>3) Calcul de la participation aux frais pour l'aide à plus long terme fournie par un tiers</t>
  </si>
  <si>
    <t xml:space="preserve">            Si oui: </t>
  </si>
  <si>
    <t xml:space="preserve">           Si non:</t>
  </si>
  <si>
    <t xml:space="preserve">          Si non:</t>
  </si>
  <si>
    <t>Montant LPC simple selon point 2</t>
  </si>
  <si>
    <t>Participation aux frais en francs</t>
  </si>
  <si>
    <t xml:space="preserve">  :    l'aide aux victimes ne prend en charge aucun frais.</t>
  </si>
  <si>
    <t xml:space="preserve">  :   l'aide aux victimes ne prend en charge aucun frais.</t>
  </si>
  <si>
    <t xml:space="preserve">  :    l'aide aux victimes prend en charge la totalité des frais.</t>
  </si>
  <si>
    <t xml:space="preserve">  :   l'aide aux victimes prend en charge la totalité des frais.</t>
  </si>
  <si>
    <t>Remarques:</t>
  </si>
  <si>
    <t>Autres éléments de la fortune</t>
  </si>
  <si>
    <t>C) Le revenu déterminant se situe-t-il entre le simple et le quadruple des besoins vitaux:
     l'aide aux victimes participe aux frais selon la formule</t>
  </si>
  <si>
    <t>Un ou deux parents dans le ménage? (marquer d'une croix ce qui convient)</t>
  </si>
  <si>
    <t>1.2</t>
  </si>
  <si>
    <t>1.3.1</t>
  </si>
  <si>
    <t>1.3.2</t>
  </si>
  <si>
    <t>1.3.3</t>
  </si>
  <si>
    <t>1.3.4</t>
  </si>
  <si>
    <t>1.3.5</t>
  </si>
  <si>
    <t>1.3.6</t>
  </si>
  <si>
    <t>1.3.7</t>
  </si>
  <si>
    <t>1.3.8</t>
  </si>
  <si>
    <t>1.8</t>
  </si>
  <si>
    <t>1.9</t>
  </si>
  <si>
    <t>avec des enfants.</t>
  </si>
  <si>
    <t xml:space="preserve">La personne ayant droit aux prestations vit seule, eventuellement en ménage commune </t>
  </si>
  <si>
    <t>Total des ressources</t>
  </si>
  <si>
    <t>Rentes de l'assurance-accidents</t>
  </si>
  <si>
    <t>Indemnités journalières de l'assurance-accidents</t>
  </si>
  <si>
    <t>Pensions alimentaires prévues par le droit de la famille</t>
  </si>
  <si>
    <t>Déduction de la franchise</t>
  </si>
  <si>
    <t>Total des revenus déterminants (2+3)</t>
  </si>
  <si>
    <t>Valeur officielle du logement qui sert d'habitation à l'ayant droit</t>
  </si>
  <si>
    <t>Déduction des dettes</t>
  </si>
  <si>
    <t>Déduction de franchise</t>
  </si>
  <si>
    <t xml:space="preserve">Total de la fortune déterminante </t>
  </si>
  <si>
    <t>Total des revenus déterminants (4 + 6)</t>
  </si>
  <si>
    <t>Total du revenu déterminant selon point 1</t>
  </si>
  <si>
    <t xml:space="preserve">  :   continuer à la lettre B</t>
  </si>
  <si>
    <t xml:space="preserve">  :   continuer à la lettre C</t>
  </si>
  <si>
    <t xml:space="preserve">C) Le revenu déterminant se situe-t-il entre le double et le quadruple des besoins vitaux?
     L'aide aux victimes participe aux frais selon la formule
</t>
  </si>
  <si>
    <t>C) Le revenu déterminant se situe-t-il entre le simple et le quadruple des besoins vitaux?
     l'aide aux victimes participe aux frais selon la formule</t>
  </si>
  <si>
    <t>Documents permettant le calcul du revenu déterminant:</t>
  </si>
  <si>
    <t>L'ayant droit est marié·e, vit en partenariat enregistré ou dans un ménage commun durable (concubinage d'au moins deux ans). La personne n'a pas droit à des prestations complémentaires.
Les revenus déterminants sont additionnés (art. 2, al. 2 OAVI).</t>
  </si>
  <si>
    <t>Indemnités journalières des l'assurance-accidents</t>
  </si>
  <si>
    <t>Besoins vitaux de l'ayant droit, de la ou du partenaire et des enfants vivant dans le ménage (état janvier 2025):</t>
  </si>
  <si>
    <t>Couple (marié, en partenariat enregistré ou en concubinage durable)</t>
  </si>
  <si>
    <t xml:space="preserve">  :    continuer à lettre B</t>
  </si>
  <si>
    <t xml:space="preserve">  :    continuer à lettre C</t>
  </si>
  <si>
    <t xml:space="preserve">  :   continuer à lettre C</t>
  </si>
  <si>
    <t>C) Le revenu déterminant se situe-t-il entre le simple et le quadruple des besoins vitaux:
     L'aide aux victimes participe aux frais selon la formule</t>
  </si>
  <si>
    <t>C) Le revenu déterminant se situe-t-il entre le simple et le quadruple des besoins vitaux?
     L'aide aux victimes participe aux frais selon la formule</t>
  </si>
  <si>
    <t>L'ayant droit est marié·e, vit en partenariat enregistré ou dans un ménage commun durable (concubinage d'au moins deux ans). La personne a droit aux prestations complémentaires.
Les revenus déterminants sont additionnés (art. 2, al. 2 OAVI).</t>
  </si>
  <si>
    <t>Déduction de la Franchise</t>
  </si>
  <si>
    <t>Déduction de dettes</t>
  </si>
  <si>
    <t>Besoins vitaux de l'ayant droit vivant seul·e ou faisant ménage commun avec des enfants (état janvier 2025):</t>
  </si>
  <si>
    <t xml:space="preserve">  : continuer à lettre B</t>
  </si>
  <si>
    <t>Personne mineure/majeure en formation</t>
  </si>
  <si>
    <r>
      <t xml:space="preserve">L'ayant droit est une personne mineure </t>
    </r>
    <r>
      <rPr>
        <b/>
        <u/>
        <sz val="11"/>
        <rFont val="Arial"/>
        <family val="2"/>
      </rPr>
      <t>ou</t>
    </r>
    <r>
      <rPr>
        <b/>
        <sz val="11"/>
        <rFont val="Arial"/>
        <family val="2"/>
      </rPr>
      <t xml:space="preserve"> une personne majeure et en formation et ses parents sont soumis à l'obligation d'entretien</t>
    </r>
  </si>
  <si>
    <t>selon l'article 277 CC. Son revenu déterminant est ajouté à celui du ou des parents avec lequel/lesquels elle fait ménage</t>
  </si>
  <si>
    <t>commun (art. 2, al. 3 OAVI). Le domicile est défini selon le droit civil.</t>
  </si>
  <si>
    <r>
      <t xml:space="preserve">Ayant droit </t>
    </r>
    <r>
      <rPr>
        <sz val="9"/>
        <rFont val="Arial"/>
        <family val="2"/>
      </rPr>
      <t xml:space="preserve"> (personne mineure </t>
    </r>
    <r>
      <rPr>
        <u/>
        <sz val="9"/>
        <rFont val="Arial"/>
        <family val="2"/>
      </rPr>
      <t>ou</t>
    </r>
    <r>
      <rPr>
        <sz val="9"/>
        <rFont val="Arial"/>
        <family val="2"/>
      </rPr>
      <t xml:space="preserve"> majeur en formation)</t>
    </r>
  </si>
  <si>
    <t>Déduction des Dettes</t>
  </si>
  <si>
    <t>Déduction de la franchise de l'ayant droit</t>
  </si>
  <si>
    <t>Total de la fortune déterminante</t>
  </si>
  <si>
    <t>Déduction de la franchise du ou des parents vivant dans le ménage</t>
  </si>
  <si>
    <t>Besoins vitaux de l'ayant droit, du ou des parents vivant dans le ménage ainsi que des frères et sœurs (état janvier 2025):</t>
  </si>
  <si>
    <t>C) Le revenu déterminant se situe-t-il entre le double et le quadruple des besoins vitaux:
     L'aide aux victimes participe aux frais selon la formule</t>
  </si>
  <si>
    <t>Ab 01.01.2025</t>
  </si>
  <si>
    <t>bis 11</t>
  </si>
  <si>
    <t>ab 11</t>
  </si>
  <si>
    <t>Frères et sœurs vivant dans le ménage, y compris la personne ayant droit (moins de 11 ans ; les enfants du nouveau conjoint ou du partenaire de la mère ou du père ne sont pas pris en compte).</t>
  </si>
  <si>
    <t>Frères et sœurs vivant dans le ménage y compris la personne ayant droit (plus de 11 ans; personnes mineures ou majeures en formation; les enfants de la nouvelle épouse ou du nouvel époux, de la ou du partenaire de la mère ou du père ne sont pas pris en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</si>
</sst>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_ [$€-2]\ * #,##0.00_ ;_ [$€-2]\ * \-#,##0.00_ ;_ [$€-2]\ * &quot;-&quot;??_ "/>
    <numFmt numFmtId="167" formatCode="_ * #,##0_ ;_ * \-#,##0_ ;_ * &quot;-&quot;??_ ;_ @_ "/>
  </numFmts>
  <fonts count="18"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2"/>
      <name val="Arial"/>
      <family val="2"/>
    </font>
    <font>
      <sz val="8"/>
      <color indexed="81"/>
      <name val="Tahoma"/>
      <family val="2"/>
    </font>
    <font>
      <b/>
      <sz val="16"/>
      <name val="Arial"/>
      <family val="2"/>
    </font>
    <font>
      <sz val="12"/>
      <name val="Helvetica"/>
      <family val="2"/>
    </font>
    <font>
      <sz val="10"/>
      <name val="Helvetica"/>
      <family val="2"/>
    </font>
    <font>
      <u/>
      <sz val="10"/>
      <name val="Arial"/>
      <family val="2"/>
    </font>
    <font>
      <sz val="9"/>
      <name val="Arial"/>
      <family val="2"/>
    </font>
    <font>
      <b/>
      <sz val="11"/>
      <name val="Arial"/>
      <family val="2"/>
    </font>
    <font>
      <sz val="11"/>
      <name val="Arial"/>
      <family val="2"/>
    </font>
    <font>
      <u/>
      <sz val="9"/>
      <name val="Arial"/>
      <family val="2"/>
    </font>
    <font>
      <b/>
      <u/>
      <sz val="11"/>
      <name val="Arial"/>
      <family val="2"/>
    </font>
    <font>
      <sz val="9"/>
      <color indexed="81"/>
      <name val="Segoe UI"/>
      <family val="2"/>
    </font>
  </fonts>
  <fills count="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166" fontId="1" fillId="0" borderId="0" applyFont="0" applyFill="0" applyBorder="0" applyAlignment="0" applyProtection="0"/>
  </cellStyleXfs>
  <cellXfs count="270">
    <xf numFmtId="0" fontId="0" fillId="0" borderId="0" xfId="0"/>
    <xf numFmtId="4" fontId="3" fillId="0" borderId="0" xfId="0" applyNumberFormat="1" applyFont="1" applyAlignment="1" applyProtection="1"/>
    <xf numFmtId="4" fontId="4" fillId="0" borderId="0" xfId="0" applyNumberFormat="1" applyFont="1" applyAlignment="1" applyProtection="1"/>
    <xf numFmtId="4" fontId="4" fillId="0" borderId="0" xfId="0" applyNumberFormat="1" applyFont="1" applyFill="1" applyAlignment="1" applyProtection="1"/>
    <xf numFmtId="4" fontId="3" fillId="0" borderId="0" xfId="0" applyNumberFormat="1" applyFont="1" applyAlignment="1" applyProtection="1">
      <alignment horizontal="right"/>
    </xf>
    <xf numFmtId="4" fontId="5" fillId="0" borderId="0" xfId="0" applyNumberFormat="1" applyFont="1" applyBorder="1" applyAlignment="1" applyProtection="1">
      <alignment horizontal="left"/>
    </xf>
    <xf numFmtId="4" fontId="5" fillId="0" borderId="0" xfId="0" applyNumberFormat="1" applyFont="1" applyBorder="1" applyAlignment="1" applyProtection="1">
      <alignment wrapText="1"/>
    </xf>
    <xf numFmtId="4" fontId="6" fillId="0" borderId="0" xfId="0" applyNumberFormat="1" applyFont="1" applyAlignment="1" applyProtection="1"/>
    <xf numFmtId="4" fontId="0" fillId="0" borderId="0" xfId="0" applyNumberFormat="1" applyAlignment="1" applyProtection="1"/>
    <xf numFmtId="4" fontId="0" fillId="0" borderId="0" xfId="0" applyNumberFormat="1" applyFill="1" applyAlignment="1" applyProtection="1"/>
    <xf numFmtId="4" fontId="4" fillId="0" borderId="0" xfId="0" applyNumberFormat="1" applyFont="1" applyAlignment="1" applyProtection="1">
      <alignment horizontal="left"/>
    </xf>
    <xf numFmtId="164" fontId="0" fillId="0" borderId="0" xfId="0" applyNumberFormat="1" applyAlignment="1" applyProtection="1"/>
    <xf numFmtId="4" fontId="4" fillId="0" borderId="1" xfId="0" applyNumberFormat="1" applyFont="1" applyBorder="1" applyAlignment="1" applyProtection="1"/>
    <xf numFmtId="4" fontId="4" fillId="0" borderId="2" xfId="0" applyNumberFormat="1" applyFont="1" applyBorder="1" applyAlignment="1" applyProtection="1"/>
    <xf numFmtId="164" fontId="4" fillId="0" borderId="2" xfId="0" applyNumberFormat="1" applyFont="1" applyBorder="1" applyAlignment="1" applyProtection="1"/>
    <xf numFmtId="4" fontId="8" fillId="0" borderId="0" xfId="0" applyNumberFormat="1" applyFont="1" applyAlignment="1" applyProtection="1"/>
    <xf numFmtId="4" fontId="3" fillId="0" borderId="3" xfId="0" applyNumberFormat="1" applyFont="1" applyFill="1" applyBorder="1" applyAlignment="1" applyProtection="1"/>
    <xf numFmtId="4" fontId="0" fillId="2" borderId="3" xfId="0" applyNumberFormat="1" applyFill="1" applyBorder="1" applyAlignment="1" applyProtection="1"/>
    <xf numFmtId="4" fontId="0" fillId="0" borderId="0" xfId="0" applyNumberFormat="1" applyBorder="1" applyAlignment="1" applyProtection="1"/>
    <xf numFmtId="3" fontId="0" fillId="0" borderId="0" xfId="0" applyNumberFormat="1" applyFill="1" applyBorder="1" applyAlignment="1" applyProtection="1">
      <alignment horizontal="center"/>
    </xf>
    <xf numFmtId="4" fontId="3" fillId="0" borderId="0" xfId="0" applyNumberFormat="1" applyFont="1" applyBorder="1" applyAlignment="1" applyProtection="1"/>
    <xf numFmtId="4" fontId="5" fillId="0" borderId="0" xfId="0" applyNumberFormat="1" applyFont="1" applyAlignment="1" applyProtection="1"/>
    <xf numFmtId="4" fontId="0" fillId="0" borderId="0" xfId="0" applyNumberFormat="1" applyFill="1" applyBorder="1" applyAlignment="1" applyProtection="1"/>
    <xf numFmtId="14" fontId="4" fillId="0" borderId="3" xfId="0" applyNumberFormat="1" applyFont="1" applyFill="1" applyBorder="1" applyAlignment="1" applyProtection="1"/>
    <xf numFmtId="4" fontId="0" fillId="0" borderId="3" xfId="0" applyNumberFormat="1" applyFill="1" applyBorder="1" applyAlignment="1" applyProtection="1"/>
    <xf numFmtId="0" fontId="6" fillId="0" borderId="0" xfId="0" applyFont="1" applyBorder="1" applyAlignment="1" applyProtection="1">
      <alignment vertical="top" wrapText="1"/>
    </xf>
    <xf numFmtId="0" fontId="4" fillId="0" borderId="0" xfId="0" applyFont="1" applyProtection="1"/>
    <xf numFmtId="0" fontId="3" fillId="2" borderId="0" xfId="0" applyFont="1" applyFill="1" applyAlignment="1" applyProtection="1">
      <alignment horizontal="center"/>
    </xf>
    <xf numFmtId="0" fontId="0" fillId="0" borderId="0" xfId="0" applyProtection="1"/>
    <xf numFmtId="0" fontId="9" fillId="0" borderId="0" xfId="0" applyFont="1" applyProtection="1"/>
    <xf numFmtId="4" fontId="3" fillId="0" borderId="0" xfId="0" applyNumberFormat="1" applyFont="1" applyFill="1" applyAlignment="1" applyProtection="1"/>
    <xf numFmtId="4" fontId="4" fillId="0" borderId="3" xfId="0" applyNumberFormat="1" applyFont="1" applyBorder="1" applyAlignment="1" applyProtection="1"/>
    <xf numFmtId="164" fontId="0" fillId="0" borderId="3" xfId="0" applyNumberFormat="1" applyBorder="1" applyAlignment="1" applyProtection="1"/>
    <xf numFmtId="164" fontId="4" fillId="0" borderId="3" xfId="0" applyNumberFormat="1" applyFont="1" applyBorder="1" applyAlignment="1" applyProtection="1"/>
    <xf numFmtId="0" fontId="0" fillId="0" borderId="0" xfId="0" applyFill="1" applyAlignment="1" applyProtection="1"/>
    <xf numFmtId="4" fontId="4" fillId="0" borderId="3" xfId="0" applyNumberFormat="1" applyFont="1" applyFill="1" applyBorder="1" applyAlignment="1" applyProtection="1"/>
    <xf numFmtId="4" fontId="0" fillId="2" borderId="8" xfId="0" applyNumberFormat="1" applyFill="1" applyBorder="1" applyAlignment="1" applyProtection="1"/>
    <xf numFmtId="49" fontId="3" fillId="0" borderId="3" xfId="0" applyNumberFormat="1" applyFont="1" applyBorder="1" applyAlignment="1" applyProtection="1">
      <alignment horizontal="right"/>
    </xf>
    <xf numFmtId="49" fontId="4" fillId="0" borderId="3" xfId="0" applyNumberFormat="1" applyFont="1" applyBorder="1" applyAlignment="1" applyProtection="1">
      <alignment horizontal="right"/>
    </xf>
    <xf numFmtId="49" fontId="4" fillId="0" borderId="2" xfId="0" applyNumberFormat="1" applyFont="1" applyBorder="1" applyAlignment="1" applyProtection="1"/>
    <xf numFmtId="49" fontId="4" fillId="0" borderId="8" xfId="0" applyNumberFormat="1" applyFont="1" applyBorder="1" applyAlignment="1" applyProtection="1"/>
    <xf numFmtId="4" fontId="4" fillId="0" borderId="3" xfId="0" applyNumberFormat="1" applyFont="1" applyBorder="1" applyAlignment="1" applyProtection="1">
      <alignment horizontal="center" vertical="top"/>
    </xf>
    <xf numFmtId="4" fontId="4" fillId="2" borderId="3" xfId="0" applyNumberFormat="1" applyFont="1" applyFill="1" applyBorder="1" applyAlignment="1" applyProtection="1"/>
    <xf numFmtId="165" fontId="4" fillId="0" borderId="3" xfId="0" applyNumberFormat="1" applyFont="1" applyBorder="1" applyAlignment="1" applyProtection="1">
      <alignment horizontal="right"/>
    </xf>
    <xf numFmtId="49" fontId="3" fillId="0" borderId="0" xfId="0" applyNumberFormat="1" applyFont="1" applyFill="1" applyAlignment="1" applyProtection="1">
      <alignment horizontal="left"/>
    </xf>
    <xf numFmtId="49" fontId="0" fillId="0" borderId="0" xfId="0" applyNumberFormat="1" applyFill="1" applyAlignment="1" applyProtection="1">
      <alignment horizontal="left"/>
    </xf>
    <xf numFmtId="49" fontId="0" fillId="0" borderId="0" xfId="0" applyNumberFormat="1" applyAlignment="1" applyProtection="1">
      <alignment horizontal="left"/>
    </xf>
    <xf numFmtId="4" fontId="0" fillId="0" borderId="7" xfId="0" applyNumberFormat="1" applyFill="1" applyBorder="1" applyAlignment="1" applyProtection="1"/>
    <xf numFmtId="4" fontId="0" fillId="0" borderId="3" xfId="0" applyNumberFormat="1" applyBorder="1" applyAlignment="1" applyProtection="1"/>
    <xf numFmtId="164" fontId="4" fillId="0" borderId="3" xfId="0" applyNumberFormat="1" applyFont="1" applyFill="1" applyBorder="1" applyAlignment="1" applyProtection="1">
      <alignment horizontal="center" vertical="top" wrapText="1"/>
    </xf>
    <xf numFmtId="4" fontId="4" fillId="0" borderId="3" xfId="0" applyNumberFormat="1" applyFont="1" applyFill="1" applyBorder="1" applyAlignment="1" applyProtection="1">
      <alignment horizontal="center" vertical="top" wrapText="1"/>
    </xf>
    <xf numFmtId="14" fontId="4" fillId="0" borderId="3" xfId="0" applyNumberFormat="1" applyFont="1" applyFill="1" applyBorder="1" applyAlignment="1" applyProtection="1">
      <alignment horizontal="center" vertical="top"/>
    </xf>
    <xf numFmtId="164" fontId="4" fillId="2" borderId="3" xfId="0" applyNumberFormat="1" applyFont="1" applyFill="1" applyBorder="1" applyAlignment="1" applyProtection="1">
      <alignment horizontal="center" vertical="center" wrapText="1"/>
    </xf>
    <xf numFmtId="49" fontId="4" fillId="0" borderId="3" xfId="0" applyNumberFormat="1" applyFont="1" applyBorder="1" applyAlignment="1" applyProtection="1">
      <alignment horizontal="right" vertical="top"/>
    </xf>
    <xf numFmtId="4" fontId="0" fillId="2" borderId="8" xfId="0" applyNumberFormat="1" applyFill="1" applyBorder="1" applyAlignment="1" applyProtection="1">
      <alignment horizontal="right" vertical="center"/>
    </xf>
    <xf numFmtId="0" fontId="0" fillId="0" borderId="0" xfId="0" applyAlignment="1" applyProtection="1">
      <alignment vertical="top"/>
    </xf>
    <xf numFmtId="4" fontId="0" fillId="2" borderId="3" xfId="0" applyNumberFormat="1" applyFill="1" applyBorder="1" applyAlignment="1" applyProtection="1">
      <alignment vertical="center"/>
    </xf>
    <xf numFmtId="49" fontId="3" fillId="0" borderId="2" xfId="0" applyNumberFormat="1" applyFont="1" applyBorder="1" applyAlignment="1" applyProtection="1">
      <alignment horizontal="left" indent="1"/>
    </xf>
    <xf numFmtId="49" fontId="3" fillId="0" borderId="2" xfId="0" applyNumberFormat="1" applyFont="1" applyBorder="1" applyAlignment="1" applyProtection="1"/>
    <xf numFmtId="4" fontId="0" fillId="0" borderId="8" xfId="0" applyNumberFormat="1" applyFill="1" applyBorder="1" applyAlignment="1" applyProtection="1"/>
    <xf numFmtId="0" fontId="11" fillId="0" borderId="0" xfId="0" applyFont="1" applyProtection="1"/>
    <xf numFmtId="0" fontId="0" fillId="0" borderId="0" xfId="0" applyFill="1" applyProtection="1"/>
    <xf numFmtId="0" fontId="10" fillId="0" borderId="0" xfId="0" applyFont="1" applyProtection="1"/>
    <xf numFmtId="0" fontId="5" fillId="0" borderId="0" xfId="0" applyFont="1" applyProtection="1"/>
    <xf numFmtId="0" fontId="10" fillId="0" borderId="0" xfId="0" applyFont="1" applyBorder="1" applyProtection="1"/>
    <xf numFmtId="0" fontId="0" fillId="0" borderId="0" xfId="0" applyBorder="1" applyProtection="1"/>
    <xf numFmtId="4" fontId="4" fillId="0" borderId="0" xfId="0" applyNumberFormat="1" applyFont="1" applyFill="1" applyBorder="1" applyAlignment="1" applyProtection="1">
      <alignment horizontal="left" vertical="top" wrapText="1"/>
    </xf>
    <xf numFmtId="0" fontId="0" fillId="0" borderId="0" xfId="0" applyFill="1" applyAlignment="1" applyProtection="1">
      <alignment wrapText="1"/>
    </xf>
    <xf numFmtId="4" fontId="6" fillId="0" borderId="0" xfId="0" applyNumberFormat="1" applyFont="1" applyFill="1" applyAlignment="1" applyProtection="1"/>
    <xf numFmtId="4" fontId="3" fillId="0" borderId="0" xfId="0" applyNumberFormat="1" applyFont="1" applyFill="1" applyAlignment="1" applyProtection="1">
      <alignment horizontal="right"/>
    </xf>
    <xf numFmtId="49" fontId="3" fillId="0" borderId="0" xfId="0" applyNumberFormat="1" applyFont="1" applyFill="1" applyAlignment="1" applyProtection="1">
      <alignment horizontal="left" vertical="top"/>
    </xf>
    <xf numFmtId="49" fontId="0" fillId="0" borderId="0" xfId="0" applyNumberFormat="1" applyFill="1" applyBorder="1" applyAlignment="1" applyProtection="1"/>
    <xf numFmtId="49" fontId="0" fillId="0" borderId="0" xfId="0" applyNumberFormat="1" applyFill="1" applyBorder="1" applyAlignment="1" applyProtection="1">
      <alignment horizontal="left"/>
    </xf>
    <xf numFmtId="4" fontId="0" fillId="0" borderId="5" xfId="0" applyNumberFormat="1" applyFill="1" applyBorder="1" applyAlignment="1" applyProtection="1"/>
    <xf numFmtId="4" fontId="0" fillId="2" borderId="5" xfId="0" applyNumberFormat="1" applyFill="1" applyBorder="1" applyAlignment="1" applyProtection="1"/>
    <xf numFmtId="49" fontId="3" fillId="0" borderId="6" xfId="0" applyNumberFormat="1" applyFont="1" applyBorder="1" applyAlignment="1" applyProtection="1"/>
    <xf numFmtId="49" fontId="4" fillId="0" borderId="4" xfId="0" applyNumberFormat="1" applyFont="1" applyBorder="1" applyAlignment="1" applyProtection="1"/>
    <xf numFmtId="4" fontId="0" fillId="0" borderId="11" xfId="0" applyNumberFormat="1" applyFill="1" applyBorder="1" applyAlignment="1" applyProtection="1"/>
    <xf numFmtId="4" fontId="4" fillId="0" borderId="0" xfId="0" applyNumberFormat="1" applyFont="1" applyBorder="1" applyAlignment="1" applyProtection="1"/>
    <xf numFmtId="164" fontId="4" fillId="0" borderId="0" xfId="0" applyNumberFormat="1" applyFont="1" applyBorder="1" applyAlignment="1" applyProtection="1"/>
    <xf numFmtId="0" fontId="1" fillId="0" borderId="0" xfId="0" applyFont="1" applyProtection="1"/>
    <xf numFmtId="49" fontId="1" fillId="0" borderId="3" xfId="0" applyNumberFormat="1" applyFont="1" applyBorder="1" applyAlignment="1" applyProtection="1">
      <alignment horizontal="right"/>
    </xf>
    <xf numFmtId="49" fontId="3" fillId="0" borderId="1" xfId="0" applyNumberFormat="1" applyFont="1" applyBorder="1" applyAlignment="1" applyProtection="1"/>
    <xf numFmtId="4" fontId="5" fillId="0" borderId="0" xfId="0" applyNumberFormat="1" applyFont="1" applyFill="1" applyBorder="1" applyAlignment="1" applyProtection="1">
      <alignment horizontal="left" vertical="center"/>
    </xf>
    <xf numFmtId="0" fontId="0" fillId="0" borderId="0" xfId="0" applyAlignment="1" applyProtection="1"/>
    <xf numFmtId="4" fontId="0" fillId="0" borderId="1" xfId="0" applyNumberFormat="1" applyBorder="1" applyAlignment="1" applyProtection="1"/>
    <xf numFmtId="4" fontId="0" fillId="0" borderId="2" xfId="0" applyNumberFormat="1" applyBorder="1" applyAlignment="1" applyProtection="1"/>
    <xf numFmtId="4" fontId="3" fillId="0" borderId="1" xfId="0" applyNumberFormat="1" applyFont="1" applyBorder="1" applyAlignment="1" applyProtection="1"/>
    <xf numFmtId="0" fontId="0" fillId="0" borderId="0" xfId="0" applyBorder="1" applyAlignment="1" applyProtection="1"/>
    <xf numFmtId="4" fontId="0" fillId="0" borderId="1" xfId="0" applyNumberFormat="1" applyFill="1" applyBorder="1" applyAlignment="1" applyProtection="1">
      <alignment horizontal="left" wrapText="1"/>
    </xf>
    <xf numFmtId="14" fontId="3" fillId="2" borderId="3" xfId="0" applyNumberFormat="1" applyFont="1" applyFill="1" applyBorder="1" applyAlignment="1" applyProtection="1">
      <alignment horizontal="center" vertical="center"/>
    </xf>
    <xf numFmtId="14" fontId="3" fillId="2" borderId="3" xfId="0" applyNumberFormat="1" applyFont="1" applyFill="1" applyBorder="1" applyAlignment="1" applyProtection="1">
      <alignment horizontal="center" wrapText="1"/>
    </xf>
    <xf numFmtId="4" fontId="3" fillId="0" borderId="0" xfId="0" applyNumberFormat="1" applyFont="1" applyAlignment="1" applyProtection="1">
      <alignment vertical="center"/>
    </xf>
    <xf numFmtId="4" fontId="4" fillId="0" borderId="0" xfId="0" applyNumberFormat="1" applyFont="1" applyAlignment="1" applyProtection="1">
      <alignment vertical="center"/>
    </xf>
    <xf numFmtId="4" fontId="0" fillId="0" borderId="0" xfId="0" applyNumberFormat="1" applyAlignment="1" applyProtection="1">
      <alignment vertical="center"/>
    </xf>
    <xf numFmtId="4" fontId="0" fillId="0" borderId="0" xfId="0" applyNumberFormat="1" applyFill="1" applyAlignment="1" applyProtection="1">
      <alignment vertical="center"/>
    </xf>
    <xf numFmtId="4" fontId="4" fillId="0" borderId="0" xfId="0" applyNumberFormat="1" applyFont="1" applyFill="1" applyAlignment="1" applyProtection="1">
      <alignment vertical="center"/>
    </xf>
    <xf numFmtId="4" fontId="1" fillId="0" borderId="0" xfId="0" applyNumberFormat="1" applyFont="1" applyAlignment="1" applyProtection="1"/>
    <xf numFmtId="4" fontId="3" fillId="2" borderId="3" xfId="0" applyNumberFormat="1" applyFont="1" applyFill="1" applyBorder="1" applyAlignment="1" applyProtection="1">
      <alignment horizontal="center"/>
    </xf>
    <xf numFmtId="4" fontId="0" fillId="0" borderId="1" xfId="0" applyNumberFormat="1" applyBorder="1" applyAlignment="1" applyProtection="1">
      <alignment vertical="center"/>
    </xf>
    <xf numFmtId="4" fontId="0" fillId="0" borderId="2" xfId="0" applyNumberFormat="1" applyBorder="1" applyAlignment="1" applyProtection="1">
      <alignment vertical="center"/>
    </xf>
    <xf numFmtId="4" fontId="0" fillId="0" borderId="8" xfId="0" applyNumberFormat="1" applyBorder="1" applyAlignment="1" applyProtection="1">
      <alignment vertical="center"/>
    </xf>
    <xf numFmtId="4" fontId="0" fillId="0" borderId="6" xfId="0" applyNumberFormat="1" applyBorder="1" applyAlignment="1" applyProtection="1">
      <alignment vertical="center"/>
    </xf>
    <xf numFmtId="4" fontId="0" fillId="0" borderId="4" xfId="0" applyNumberFormat="1" applyBorder="1" applyAlignment="1" applyProtection="1">
      <alignment vertical="center"/>
    </xf>
    <xf numFmtId="4" fontId="3" fillId="0" borderId="1" xfId="0" applyNumberFormat="1" applyFont="1" applyBorder="1" applyAlignment="1" applyProtection="1">
      <alignment vertical="center"/>
    </xf>
    <xf numFmtId="3" fontId="0" fillId="0" borderId="8" xfId="0" applyNumberFormat="1" applyFill="1" applyBorder="1" applyAlignment="1" applyProtection="1">
      <alignment horizontal="center" vertical="center"/>
    </xf>
    <xf numFmtId="4" fontId="0" fillId="2" borderId="8" xfId="0" applyNumberFormat="1" applyFill="1" applyBorder="1" applyAlignment="1" applyProtection="1">
      <alignment vertical="center"/>
    </xf>
    <xf numFmtId="4" fontId="3" fillId="2" borderId="3" xfId="0" applyNumberFormat="1" applyFont="1" applyFill="1" applyBorder="1" applyAlignment="1" applyProtection="1">
      <alignment horizontal="center" vertical="center" wrapText="1"/>
    </xf>
    <xf numFmtId="4" fontId="3" fillId="2" borderId="3" xfId="0" applyNumberFormat="1" applyFont="1" applyFill="1" applyBorder="1" applyAlignment="1" applyProtection="1">
      <alignment horizontal="center" vertical="center"/>
    </xf>
    <xf numFmtId="4" fontId="3" fillId="2" borderId="9" xfId="0" applyNumberFormat="1" applyFont="1" applyFill="1" applyBorder="1" applyAlignment="1" applyProtection="1">
      <alignment horizontal="center"/>
    </xf>
    <xf numFmtId="4" fontId="4" fillId="0" borderId="12" xfId="0" applyNumberFormat="1" applyFont="1" applyBorder="1" applyAlignment="1" applyProtection="1"/>
    <xf numFmtId="164" fontId="4" fillId="0" borderId="7" xfId="0" applyNumberFormat="1" applyFont="1" applyBorder="1" applyAlignment="1" applyProtection="1"/>
    <xf numFmtId="4" fontId="4" fillId="0" borderId="12" xfId="0" applyNumberFormat="1" applyFont="1" applyBorder="1" applyAlignment="1" applyProtection="1">
      <alignment horizontal="center" vertical="top"/>
    </xf>
    <xf numFmtId="0" fontId="0" fillId="0" borderId="0" xfId="0" applyAlignment="1" applyProtection="1">
      <alignment vertical="center"/>
    </xf>
    <xf numFmtId="4" fontId="3" fillId="0" borderId="0" xfId="0" applyNumberFormat="1" applyFont="1" applyFill="1" applyAlignment="1" applyProtection="1">
      <alignment vertical="center"/>
    </xf>
    <xf numFmtId="4" fontId="6" fillId="0" borderId="0" xfId="0" applyNumberFormat="1" applyFont="1" applyFill="1" applyAlignment="1" applyProtection="1">
      <alignment vertical="center"/>
    </xf>
    <xf numFmtId="164" fontId="3" fillId="2" borderId="3" xfId="0" applyNumberFormat="1" applyFont="1" applyFill="1" applyBorder="1" applyAlignment="1" applyProtection="1">
      <alignment horizontal="center" vertical="center" wrapText="1"/>
    </xf>
    <xf numFmtId="4" fontId="13" fillId="0" borderId="0" xfId="0" applyNumberFormat="1" applyFont="1" applyBorder="1" applyAlignment="1" applyProtection="1">
      <alignment horizontal="left"/>
    </xf>
    <xf numFmtId="4" fontId="14" fillId="0" borderId="0" xfId="0" applyNumberFormat="1" applyFont="1" applyAlignment="1" applyProtection="1"/>
    <xf numFmtId="4" fontId="13" fillId="0" borderId="0" xfId="0" applyNumberFormat="1" applyFont="1" applyBorder="1" applyAlignment="1" applyProtection="1">
      <alignment wrapText="1"/>
    </xf>
    <xf numFmtId="4" fontId="3" fillId="2" borderId="9" xfId="0" applyNumberFormat="1" applyFont="1" applyFill="1" applyBorder="1" applyAlignment="1" applyProtection="1">
      <alignment horizontal="center" vertical="top"/>
    </xf>
    <xf numFmtId="4" fontId="0" fillId="0" borderId="12" xfId="0" applyNumberFormat="1" applyBorder="1" applyAlignment="1" applyProtection="1"/>
    <xf numFmtId="4" fontId="0" fillId="0" borderId="7" xfId="0" applyNumberFormat="1" applyFill="1" applyBorder="1" applyAlignment="1" applyProtection="1">
      <alignment horizontal="center" wrapText="1"/>
    </xf>
    <xf numFmtId="4" fontId="3" fillId="2" borderId="8" xfId="0" applyNumberFormat="1" applyFont="1" applyFill="1" applyBorder="1" applyAlignment="1" applyProtection="1">
      <alignment vertical="center"/>
    </xf>
    <xf numFmtId="0" fontId="0" fillId="0" borderId="2" xfId="0" applyFill="1" applyBorder="1" applyAlignment="1" applyProtection="1">
      <alignment horizontal="left"/>
    </xf>
    <xf numFmtId="4" fontId="0" fillId="0" borderId="9" xfId="0" applyNumberFormat="1" applyBorder="1" applyAlignment="1" applyProtection="1">
      <alignment vertical="center"/>
    </xf>
    <xf numFmtId="49" fontId="0" fillId="0" borderId="4" xfId="0" applyNumberFormat="1" applyFill="1" applyBorder="1" applyAlignment="1" applyProtection="1">
      <alignment horizontal="center" vertical="center"/>
    </xf>
    <xf numFmtId="4" fontId="0" fillId="0" borderId="2" xfId="0" applyNumberFormat="1" applyFill="1" applyBorder="1" applyAlignment="1" applyProtection="1">
      <alignment horizontal="center" vertical="center"/>
    </xf>
    <xf numFmtId="4" fontId="5" fillId="0" borderId="0" xfId="0" applyNumberFormat="1" applyFont="1" applyAlignment="1" applyProtection="1"/>
    <xf numFmtId="0" fontId="0" fillId="3" borderId="0" xfId="0" applyFill="1" applyProtection="1"/>
    <xf numFmtId="4" fontId="5" fillId="0" borderId="0" xfId="0" applyNumberFormat="1" applyFont="1" applyFill="1" applyBorder="1" applyAlignment="1" applyProtection="1">
      <alignment horizontal="left" vertical="center"/>
    </xf>
    <xf numFmtId="0" fontId="0" fillId="0" borderId="0" xfId="0" applyAlignment="1" applyProtection="1"/>
    <xf numFmtId="0" fontId="0" fillId="0" borderId="0" xfId="0" applyAlignment="1" applyProtection="1">
      <alignment vertical="center"/>
    </xf>
    <xf numFmtId="4" fontId="5" fillId="0" borderId="0" xfId="0" applyNumberFormat="1" applyFont="1" applyAlignment="1" applyProtection="1"/>
    <xf numFmtId="4" fontId="1" fillId="0" borderId="0" xfId="0" applyNumberFormat="1" applyFont="1" applyFill="1" applyAlignment="1" applyProtection="1"/>
    <xf numFmtId="4" fontId="1" fillId="0" borderId="0" xfId="0" applyNumberFormat="1" applyFont="1" applyAlignment="1" applyProtection="1">
      <alignment horizontal="left"/>
    </xf>
    <xf numFmtId="4" fontId="1" fillId="0" borderId="12" xfId="0" applyNumberFormat="1" applyFont="1" applyBorder="1" applyAlignment="1" applyProtection="1">
      <alignment horizontal="center" vertical="top"/>
    </xf>
    <xf numFmtId="4" fontId="1" fillId="0" borderId="12" xfId="0" applyNumberFormat="1" applyFont="1" applyBorder="1" applyAlignment="1" applyProtection="1"/>
    <xf numFmtId="164" fontId="1" fillId="0" borderId="7" xfId="0" applyNumberFormat="1" applyFont="1" applyBorder="1" applyAlignment="1" applyProtection="1"/>
    <xf numFmtId="4" fontId="1" fillId="0" borderId="1" xfId="0" applyNumberFormat="1" applyFont="1" applyBorder="1" applyAlignment="1" applyProtection="1"/>
    <xf numFmtId="4" fontId="1" fillId="0" borderId="3" xfId="0" applyNumberFormat="1" applyFont="1" applyFill="1" applyBorder="1" applyAlignment="1" applyProtection="1"/>
    <xf numFmtId="14" fontId="1" fillId="0" borderId="3" xfId="0" applyNumberFormat="1" applyFont="1" applyFill="1" applyBorder="1" applyAlignment="1" applyProtection="1"/>
    <xf numFmtId="4" fontId="1" fillId="2" borderId="3" xfId="0" applyNumberFormat="1" applyFont="1" applyFill="1" applyBorder="1" applyAlignment="1" applyProtection="1"/>
    <xf numFmtId="4" fontId="1" fillId="0" borderId="3" xfId="0" applyNumberFormat="1" applyFont="1" applyBorder="1" applyAlignment="1" applyProtection="1"/>
    <xf numFmtId="4" fontId="1" fillId="0" borderId="0" xfId="0" applyNumberFormat="1" applyFont="1" applyFill="1" applyBorder="1" applyAlignment="1" applyProtection="1">
      <alignment horizontal="left" vertical="top" wrapText="1"/>
    </xf>
    <xf numFmtId="49" fontId="3" fillId="0" borderId="1" xfId="0" applyNumberFormat="1" applyFont="1" applyBorder="1" applyAlignment="1" applyProtection="1"/>
    <xf numFmtId="49" fontId="1" fillId="0" borderId="1" xfId="0" applyNumberFormat="1" applyFont="1" applyBorder="1" applyAlignment="1" applyProtection="1"/>
    <xf numFmtId="4" fontId="3" fillId="0" borderId="1" xfId="0" applyNumberFormat="1" applyFont="1" applyBorder="1" applyAlignment="1" applyProtection="1"/>
    <xf numFmtId="4" fontId="5" fillId="0" borderId="0" xfId="0" applyNumberFormat="1" applyFont="1" applyAlignment="1" applyProtection="1"/>
    <xf numFmtId="4" fontId="4" fillId="4" borderId="3" xfId="0" applyNumberFormat="1" applyFont="1" applyFill="1" applyBorder="1" applyAlignment="1" applyProtection="1">
      <protection locked="0"/>
    </xf>
    <xf numFmtId="4" fontId="1" fillId="4" borderId="3" xfId="0" applyNumberFormat="1" applyFont="1" applyFill="1" applyBorder="1" applyAlignment="1" applyProtection="1">
      <protection locked="0"/>
    </xf>
    <xf numFmtId="4" fontId="0" fillId="4" borderId="5" xfId="0" applyNumberFormat="1" applyFill="1" applyBorder="1" applyAlignment="1" applyProtection="1">
      <protection locked="0"/>
    </xf>
    <xf numFmtId="4" fontId="0" fillId="4" borderId="7" xfId="0" applyNumberFormat="1" applyFill="1" applyBorder="1" applyAlignment="1" applyProtection="1">
      <protection locked="0"/>
    </xf>
    <xf numFmtId="4" fontId="0" fillId="4" borderId="3" xfId="0" applyNumberFormat="1" applyFill="1" applyBorder="1" applyAlignment="1" applyProtection="1">
      <protection locked="0"/>
    </xf>
    <xf numFmtId="3" fontId="0" fillId="4" borderId="5" xfId="0" applyNumberFormat="1" applyFill="1" applyBorder="1" applyAlignment="1" applyProtection="1">
      <alignment horizontal="center" vertical="center"/>
      <protection locked="0"/>
    </xf>
    <xf numFmtId="3" fontId="0" fillId="4" borderId="3" xfId="0" applyNumberFormat="1" applyFill="1" applyBorder="1" applyAlignment="1" applyProtection="1">
      <alignment horizontal="center" vertical="center"/>
      <protection locked="0"/>
    </xf>
    <xf numFmtId="3" fontId="0" fillId="4" borderId="10"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4" fontId="1" fillId="4" borderId="3" xfId="0" applyNumberFormat="1" applyFont="1" applyFill="1" applyBorder="1" applyAlignment="1" applyProtection="1">
      <alignment horizontal="center" vertical="center" wrapText="1"/>
      <protection locked="0"/>
    </xf>
    <xf numFmtId="3" fontId="0" fillId="4" borderId="10" xfId="0" applyNumberFormat="1" applyFill="1" applyBorder="1" applyAlignment="1" applyProtection="1">
      <alignment horizontal="center" vertical="center"/>
      <protection locked="0"/>
    </xf>
    <xf numFmtId="4" fontId="0" fillId="2" borderId="3" xfId="0" applyNumberFormat="1" applyFill="1" applyBorder="1" applyAlignment="1" applyProtection="1">
      <alignment vertical="top"/>
    </xf>
    <xf numFmtId="4" fontId="0" fillId="0" borderId="3" xfId="0" applyNumberFormat="1" applyFill="1" applyBorder="1" applyAlignment="1" applyProtection="1">
      <alignment vertical="top"/>
    </xf>
    <xf numFmtId="4" fontId="0" fillId="0" borderId="0" xfId="0" applyNumberFormat="1" applyAlignment="1" applyProtection="1">
      <alignment vertical="top"/>
    </xf>
    <xf numFmtId="14" fontId="3" fillId="2" borderId="3" xfId="0" applyNumberFormat="1" applyFont="1" applyFill="1" applyBorder="1" applyAlignment="1" applyProtection="1">
      <alignment horizontal="center" vertical="center" wrapText="1"/>
    </xf>
    <xf numFmtId="4" fontId="1" fillId="0" borderId="6" xfId="0" applyNumberFormat="1" applyFont="1" applyBorder="1" applyAlignment="1" applyProtection="1">
      <alignment vertical="center"/>
    </xf>
    <xf numFmtId="4" fontId="3" fillId="2" borderId="5" xfId="0" applyNumberFormat="1" applyFont="1" applyFill="1" applyBorder="1" applyAlignment="1" applyProtection="1">
      <alignment horizontal="center" vertical="top" wrapText="1"/>
    </xf>
    <xf numFmtId="0" fontId="1" fillId="0" borderId="3" xfId="0" applyNumberFormat="1" applyFont="1" applyBorder="1" applyAlignment="1" applyProtection="1">
      <alignment horizontal="right" vertical="top"/>
    </xf>
    <xf numFmtId="0" fontId="1" fillId="0" borderId="3" xfId="0" applyNumberFormat="1" applyFont="1" applyBorder="1" applyAlignment="1" applyProtection="1">
      <alignment horizontal="right"/>
    </xf>
    <xf numFmtId="49" fontId="3" fillId="0" borderId="1" xfId="0" applyNumberFormat="1" applyFont="1" applyBorder="1" applyAlignment="1" applyProtection="1"/>
    <xf numFmtId="49" fontId="3" fillId="0" borderId="1" xfId="0" applyNumberFormat="1" applyFont="1" applyBorder="1" applyAlignment="1" applyProtection="1"/>
    <xf numFmtId="0" fontId="0" fillId="0" borderId="2" xfId="0" applyBorder="1" applyAlignment="1" applyProtection="1"/>
    <xf numFmtId="0" fontId="0" fillId="0" borderId="8" xfId="0" applyBorder="1" applyAlignment="1" applyProtection="1"/>
    <xf numFmtId="4" fontId="4" fillId="5" borderId="3" xfId="0" applyNumberFormat="1" applyFont="1" applyFill="1" applyBorder="1" applyAlignment="1" applyProtection="1"/>
    <xf numFmtId="4" fontId="0" fillId="5" borderId="3" xfId="0" applyNumberFormat="1" applyFill="1" applyBorder="1" applyAlignment="1" applyProtection="1"/>
    <xf numFmtId="4" fontId="1" fillId="0" borderId="0" xfId="0" applyNumberFormat="1" applyFont="1" applyAlignment="1" applyProtection="1">
      <alignment vertical="center" wrapText="1"/>
    </xf>
    <xf numFmtId="0" fontId="0" fillId="0" borderId="0" xfId="0" applyAlignment="1" applyProtection="1">
      <alignment vertical="center" wrapText="1"/>
    </xf>
    <xf numFmtId="4" fontId="4" fillId="4" borderId="0" xfId="0" applyNumberFormat="1" applyFont="1" applyFill="1" applyAlignment="1" applyProtection="1">
      <alignment vertical="top" wrapText="1"/>
      <protection locked="0"/>
    </xf>
    <xf numFmtId="0" fontId="4" fillId="4" borderId="0" xfId="0" applyFont="1" applyFill="1" applyAlignment="1" applyProtection="1">
      <alignment vertical="top" wrapText="1"/>
      <protection locked="0"/>
    </xf>
    <xf numFmtId="4" fontId="0" fillId="4" borderId="0" xfId="0" applyNumberFormat="1" applyFill="1" applyAlignment="1" applyProtection="1">
      <alignment vertical="top" wrapText="1"/>
      <protection locked="0"/>
    </xf>
    <xf numFmtId="0" fontId="0" fillId="4" borderId="0" xfId="0" applyFill="1" applyAlignment="1" applyProtection="1">
      <alignment vertical="top" wrapText="1"/>
      <protection locked="0"/>
    </xf>
    <xf numFmtId="0" fontId="0" fillId="0" borderId="0" xfId="0" applyAlignment="1" applyProtection="1"/>
    <xf numFmtId="4" fontId="3" fillId="0" borderId="0" xfId="0" applyNumberFormat="1" applyFont="1" applyAlignment="1" applyProtection="1">
      <alignment vertical="center"/>
    </xf>
    <xf numFmtId="0" fontId="0" fillId="0" borderId="0" xfId="0" applyAlignment="1" applyProtection="1">
      <alignment vertical="center"/>
    </xf>
    <xf numFmtId="4" fontId="1" fillId="0" borderId="0" xfId="0" applyNumberFormat="1" applyFont="1" applyAlignment="1" applyProtection="1">
      <alignment vertical="top" wrapText="1"/>
    </xf>
    <xf numFmtId="0" fontId="0" fillId="0" borderId="0" xfId="0" applyAlignment="1" applyProtection="1">
      <alignment vertical="top" wrapText="1"/>
    </xf>
    <xf numFmtId="4" fontId="5" fillId="0" borderId="0" xfId="0" applyNumberFormat="1" applyFont="1" applyAlignment="1" applyProtection="1"/>
    <xf numFmtId="4" fontId="1" fillId="0" borderId="0" xfId="0" applyNumberFormat="1" applyFont="1" applyAlignment="1" applyProtection="1">
      <alignment wrapText="1"/>
    </xf>
    <xf numFmtId="0" fontId="0" fillId="0" borderId="0" xfId="0" applyAlignment="1" applyProtection="1">
      <alignment wrapText="1"/>
    </xf>
    <xf numFmtId="0" fontId="0" fillId="4" borderId="0" xfId="0" applyFill="1" applyAlignment="1" applyProtection="1">
      <protection locked="0"/>
    </xf>
    <xf numFmtId="4" fontId="0" fillId="3" borderId="3" xfId="0" applyNumberFormat="1" applyFill="1" applyBorder="1" applyAlignment="1" applyProtection="1"/>
    <xf numFmtId="167" fontId="0" fillId="0" borderId="0" xfId="0" applyNumberFormat="1"/>
    <xf numFmtId="4" fontId="0" fillId="0" borderId="3" xfId="0" applyNumberFormat="1" applyFill="1" applyBorder="1" applyAlignment="1" applyProtection="1">
      <alignment vertical="center"/>
    </xf>
    <xf numFmtId="4" fontId="0" fillId="2" borderId="3" xfId="0" applyNumberFormat="1" applyFill="1" applyBorder="1" applyAlignment="1">
      <alignment vertical="center"/>
    </xf>
    <xf numFmtId="4" fontId="0" fillId="2" borderId="3" xfId="0" applyNumberFormat="1" applyFill="1" applyBorder="1"/>
    <xf numFmtId="4" fontId="0" fillId="0" borderId="5" xfId="0" applyNumberFormat="1" applyFill="1" applyBorder="1" applyAlignment="1" applyProtection="1">
      <alignment vertical="center"/>
    </xf>
    <xf numFmtId="4" fontId="0" fillId="4" borderId="0" xfId="0" applyNumberFormat="1" applyFill="1" applyAlignment="1" applyProtection="1">
      <alignment vertical="top" wrapText="1"/>
      <protection locked="0"/>
    </xf>
    <xf numFmtId="0" fontId="0" fillId="4" borderId="0" xfId="0" applyFill="1" applyAlignment="1" applyProtection="1">
      <alignment vertical="top" wrapText="1"/>
      <protection locked="0"/>
    </xf>
    <xf numFmtId="49" fontId="1" fillId="0" borderId="1" xfId="0" applyNumberFormat="1" applyFont="1" applyFill="1" applyBorder="1" applyAlignment="1" applyProtection="1">
      <alignment wrapText="1"/>
    </xf>
    <xf numFmtId="49" fontId="4" fillId="0" borderId="2" xfId="0" applyNumberFormat="1" applyFont="1" applyFill="1" applyBorder="1" applyAlignment="1" applyProtection="1">
      <alignment wrapText="1"/>
    </xf>
    <xf numFmtId="49" fontId="4" fillId="0" borderId="8" xfId="0" applyNumberFormat="1" applyFont="1" applyFill="1" applyBorder="1" applyAlignment="1" applyProtection="1">
      <alignment wrapText="1"/>
    </xf>
    <xf numFmtId="49" fontId="1" fillId="0" borderId="1" xfId="0" applyNumberFormat="1" applyFont="1" applyFill="1" applyBorder="1" applyAlignment="1" applyProtection="1">
      <alignment vertical="top" wrapText="1"/>
    </xf>
    <xf numFmtId="49" fontId="4" fillId="0" borderId="2" xfId="0" applyNumberFormat="1" applyFont="1" applyFill="1" applyBorder="1" applyAlignment="1" applyProtection="1">
      <alignment vertical="top" wrapText="1"/>
    </xf>
    <xf numFmtId="49" fontId="4" fillId="0" borderId="8" xfId="0" applyNumberFormat="1" applyFont="1" applyFill="1" applyBorder="1" applyAlignment="1" applyProtection="1">
      <alignment vertical="top" wrapText="1"/>
    </xf>
    <xf numFmtId="49" fontId="1" fillId="0" borderId="1" xfId="0" applyNumberFormat="1" applyFont="1" applyBorder="1" applyAlignment="1" applyProtection="1">
      <alignment wrapText="1"/>
    </xf>
    <xf numFmtId="49" fontId="4" fillId="0" borderId="2" xfId="0" applyNumberFormat="1" applyFont="1" applyBorder="1" applyAlignment="1" applyProtection="1">
      <alignment wrapText="1"/>
    </xf>
    <xf numFmtId="49" fontId="4" fillId="0" borderId="8" xfId="0" applyNumberFormat="1" applyFont="1" applyBorder="1" applyAlignment="1" applyProtection="1">
      <alignment wrapText="1"/>
    </xf>
    <xf numFmtId="0" fontId="1" fillId="0" borderId="3" xfId="0" applyFont="1" applyBorder="1" applyAlignment="1" applyProtection="1">
      <alignment vertical="top" wrapText="1"/>
    </xf>
    <xf numFmtId="0" fontId="4" fillId="0" borderId="3" xfId="0" applyFont="1" applyBorder="1" applyAlignment="1" applyProtection="1"/>
    <xf numFmtId="49" fontId="3" fillId="0" borderId="1" xfId="0" applyNumberFormat="1" applyFont="1" applyBorder="1" applyAlignment="1" applyProtection="1"/>
    <xf numFmtId="0" fontId="0" fillId="0" borderId="2" xfId="0" applyBorder="1" applyAlignment="1" applyProtection="1"/>
    <xf numFmtId="0" fontId="0" fillId="0" borderId="8" xfId="0" applyBorder="1" applyAlignment="1" applyProtection="1"/>
    <xf numFmtId="49" fontId="3" fillId="0" borderId="1" xfId="0" applyNumberFormat="1" applyFont="1" applyBorder="1" applyAlignment="1" applyProtection="1">
      <alignment wrapText="1"/>
    </xf>
    <xf numFmtId="49" fontId="3" fillId="0" borderId="2" xfId="0" applyNumberFormat="1" applyFont="1" applyBorder="1" applyAlignment="1" applyProtection="1">
      <alignment wrapText="1"/>
    </xf>
    <xf numFmtId="49" fontId="3" fillId="0" borderId="8" xfId="0" applyNumberFormat="1" applyFont="1" applyBorder="1" applyAlignment="1" applyProtection="1">
      <alignment wrapText="1"/>
    </xf>
    <xf numFmtId="4" fontId="5" fillId="0" borderId="0" xfId="0" applyNumberFormat="1" applyFont="1" applyFill="1" applyBorder="1" applyAlignment="1" applyProtection="1">
      <alignment horizontal="left" vertical="center"/>
    </xf>
    <xf numFmtId="0" fontId="0" fillId="0" borderId="0" xfId="0" applyAlignment="1" applyProtection="1"/>
    <xf numFmtId="49" fontId="3" fillId="4" borderId="0" xfId="0" applyNumberFormat="1" applyFont="1" applyFill="1" applyAlignment="1" applyProtection="1">
      <alignment horizontal="left" vertical="top"/>
      <protection locked="0"/>
    </xf>
    <xf numFmtId="0" fontId="0" fillId="4" borderId="0" xfId="0" applyFill="1" applyAlignment="1" applyProtection="1">
      <alignment vertical="top"/>
      <protection locked="0"/>
    </xf>
    <xf numFmtId="49" fontId="1" fillId="0" borderId="1" xfId="0" applyNumberFormat="1" applyFont="1" applyBorder="1" applyAlignment="1" applyProtection="1"/>
    <xf numFmtId="14" fontId="0" fillId="4" borderId="0" xfId="0" applyNumberFormat="1" applyFill="1" applyAlignment="1" applyProtection="1">
      <alignment horizontal="left" vertical="center" wrapText="1"/>
      <protection locked="0"/>
    </xf>
    <xf numFmtId="0" fontId="0" fillId="4" borderId="0" xfId="0" applyNumberFormat="1" applyFill="1" applyAlignment="1" applyProtection="1">
      <alignment horizontal="left" vertical="center" wrapText="1"/>
      <protection locked="0"/>
    </xf>
    <xf numFmtId="0" fontId="0" fillId="4" borderId="0" xfId="0" applyFill="1" applyAlignment="1" applyProtection="1">
      <alignment horizontal="left" wrapText="1"/>
      <protection locked="0"/>
    </xf>
    <xf numFmtId="4" fontId="4" fillId="4" borderId="0" xfId="0" applyNumberFormat="1" applyFont="1" applyFill="1" applyAlignment="1" applyProtection="1">
      <alignment vertical="top" wrapText="1"/>
      <protection locked="0"/>
    </xf>
    <xf numFmtId="0" fontId="4" fillId="4" borderId="0" xfId="0" applyFont="1" applyFill="1" applyAlignment="1" applyProtection="1">
      <alignment vertical="top" wrapText="1"/>
      <protection locked="0"/>
    </xf>
    <xf numFmtId="49" fontId="1" fillId="0" borderId="1" xfId="0" applyNumberFormat="1" applyFont="1" applyBorder="1" applyAlignment="1" applyProtection="1">
      <alignment horizontal="left" wrapText="1"/>
    </xf>
    <xf numFmtId="49" fontId="4" fillId="0" borderId="2" xfId="0" applyNumberFormat="1" applyFont="1" applyBorder="1" applyAlignment="1" applyProtection="1">
      <alignment horizontal="left" wrapText="1"/>
    </xf>
    <xf numFmtId="49" fontId="4" fillId="0" borderId="8" xfId="0" applyNumberFormat="1" applyFont="1" applyBorder="1" applyAlignment="1" applyProtection="1">
      <alignment horizontal="left" wrapText="1"/>
    </xf>
    <xf numFmtId="4" fontId="1" fillId="0" borderId="0" xfId="0" applyNumberFormat="1" applyFont="1" applyAlignment="1" applyProtection="1">
      <alignment vertical="center" wrapText="1"/>
    </xf>
    <xf numFmtId="0" fontId="0" fillId="0" borderId="0" xfId="0" applyAlignment="1" applyProtection="1">
      <alignment vertical="center" wrapText="1"/>
    </xf>
    <xf numFmtId="4" fontId="0" fillId="0" borderId="12" xfId="0" applyNumberFormat="1" applyBorder="1" applyAlignment="1" applyProtection="1"/>
    <xf numFmtId="4" fontId="0" fillId="0" borderId="7" xfId="0" applyNumberFormat="1" applyBorder="1" applyAlignment="1" applyProtection="1"/>
    <xf numFmtId="4" fontId="1" fillId="0" borderId="1" xfId="0" applyNumberFormat="1" applyFont="1" applyBorder="1" applyAlignment="1" applyProtection="1"/>
    <xf numFmtId="4" fontId="0" fillId="0" borderId="2" xfId="0" applyNumberFormat="1" applyBorder="1" applyAlignment="1" applyProtection="1"/>
    <xf numFmtId="4" fontId="0" fillId="0" borderId="8" xfId="0" applyNumberFormat="1" applyBorder="1" applyAlignment="1" applyProtection="1"/>
    <xf numFmtId="4" fontId="13" fillId="0" borderId="0" xfId="0" applyNumberFormat="1" applyFont="1" applyBorder="1" applyAlignment="1" applyProtection="1">
      <alignment horizontal="left" vertical="center" wrapText="1"/>
    </xf>
    <xf numFmtId="0" fontId="14" fillId="0" borderId="0" xfId="0" applyFont="1" applyAlignment="1" applyProtection="1">
      <alignment vertical="center" wrapText="1"/>
    </xf>
    <xf numFmtId="4" fontId="3" fillId="0" borderId="0" xfId="0" applyNumberFormat="1" applyFont="1" applyAlignment="1" applyProtection="1">
      <alignment vertical="center"/>
    </xf>
    <xf numFmtId="0" fontId="0" fillId="0" borderId="0" xfId="0" applyAlignment="1" applyProtection="1">
      <alignment vertical="center"/>
    </xf>
    <xf numFmtId="14" fontId="1" fillId="4" borderId="0" xfId="0" applyNumberFormat="1" applyFont="1" applyFill="1" applyAlignment="1" applyProtection="1">
      <alignment horizontal="left" vertical="center" wrapText="1"/>
      <protection locked="0"/>
    </xf>
    <xf numFmtId="4" fontId="3" fillId="0" borderId="1" xfId="0" applyNumberFormat="1" applyFont="1" applyBorder="1" applyAlignment="1" applyProtection="1"/>
    <xf numFmtId="4" fontId="3" fillId="0" borderId="2" xfId="0" applyNumberFormat="1" applyFont="1" applyBorder="1" applyAlignment="1" applyProtection="1"/>
    <xf numFmtId="4" fontId="3" fillId="0" borderId="8" xfId="0" applyNumberFormat="1" applyFont="1" applyBorder="1" applyAlignment="1" applyProtection="1"/>
    <xf numFmtId="49" fontId="1" fillId="0" borderId="1" xfId="0" applyNumberFormat="1" applyFont="1" applyBorder="1" applyAlignment="1" applyProtection="1">
      <alignment horizontal="left"/>
    </xf>
    <xf numFmtId="49" fontId="1" fillId="0" borderId="2" xfId="0" applyNumberFormat="1" applyFont="1" applyBorder="1" applyAlignment="1" applyProtection="1">
      <alignment horizontal="left"/>
    </xf>
    <xf numFmtId="0" fontId="1" fillId="0" borderId="3" xfId="0" applyFont="1" applyBorder="1" applyAlignment="1" applyProtection="1"/>
    <xf numFmtId="4" fontId="1" fillId="0" borderId="0" xfId="0" applyNumberFormat="1" applyFont="1" applyAlignment="1" applyProtection="1">
      <alignment vertical="top" wrapText="1"/>
    </xf>
    <xf numFmtId="0" fontId="0" fillId="0" borderId="0" xfId="0" applyAlignment="1" applyProtection="1">
      <alignment vertical="top" wrapText="1"/>
    </xf>
    <xf numFmtId="4" fontId="5" fillId="0" borderId="0" xfId="0" applyNumberFormat="1" applyFont="1" applyAlignment="1" applyProtection="1"/>
    <xf numFmtId="4" fontId="1" fillId="0" borderId="0" xfId="0" applyNumberFormat="1" applyFont="1" applyAlignment="1" applyProtection="1">
      <alignment wrapText="1"/>
    </xf>
    <xf numFmtId="0" fontId="0" fillId="0" borderId="0" xfId="0" applyAlignment="1" applyProtection="1">
      <alignment wrapText="1"/>
    </xf>
    <xf numFmtId="0" fontId="0" fillId="4" borderId="0" xfId="0" applyFill="1" applyAlignment="1" applyProtection="1">
      <protection locked="0"/>
    </xf>
    <xf numFmtId="4" fontId="1" fillId="4" borderId="0" xfId="0" applyNumberFormat="1" applyFont="1" applyFill="1" applyAlignment="1" applyProtection="1">
      <alignment vertical="top" wrapText="1"/>
      <protection locked="0"/>
    </xf>
    <xf numFmtId="0" fontId="1" fillId="4" borderId="0" xfId="0" applyFont="1" applyFill="1" applyAlignment="1" applyProtection="1">
      <alignment vertical="top" wrapText="1"/>
      <protection locked="0"/>
    </xf>
    <xf numFmtId="0" fontId="1" fillId="0" borderId="1" xfId="0" applyFont="1" applyBorder="1" applyAlignment="1" applyProtection="1">
      <alignment vertical="top" wrapText="1"/>
    </xf>
    <xf numFmtId="0" fontId="4" fillId="0" borderId="2" xfId="0" applyFont="1" applyBorder="1" applyAlignment="1" applyProtection="1">
      <alignment vertical="top" wrapText="1"/>
    </xf>
    <xf numFmtId="0" fontId="4" fillId="0" borderId="8" xfId="0" applyFont="1" applyBorder="1" applyAlignment="1" applyProtection="1">
      <alignment vertical="top" wrapText="1"/>
    </xf>
    <xf numFmtId="0" fontId="4" fillId="0" borderId="2" xfId="0" applyFont="1" applyBorder="1" applyAlignment="1" applyProtection="1"/>
    <xf numFmtId="0" fontId="1" fillId="0" borderId="13" xfId="0" applyFont="1" applyBorder="1" applyAlignment="1" applyProtection="1">
      <alignment horizontal="left" vertical="center" wrapText="1"/>
    </xf>
    <xf numFmtId="0" fontId="0" fillId="0" borderId="12" xfId="0" applyBorder="1" applyAlignment="1" applyProtection="1">
      <alignment horizontal="left" vertical="center" wrapText="1"/>
    </xf>
    <xf numFmtId="4" fontId="1" fillId="0" borderId="1" xfId="0" applyNumberFormat="1" applyFont="1" applyFill="1" applyBorder="1" applyAlignment="1" applyProtection="1">
      <alignment horizontal="left" wrapText="1"/>
    </xf>
    <xf numFmtId="0" fontId="0" fillId="0" borderId="2" xfId="0" applyBorder="1" applyAlignment="1" applyProtection="1">
      <alignment horizontal="left" wrapText="1"/>
    </xf>
    <xf numFmtId="0" fontId="0" fillId="0" borderId="8" xfId="0" applyBorder="1" applyAlignment="1" applyProtection="1">
      <alignment horizontal="left" wrapText="1"/>
    </xf>
    <xf numFmtId="4" fontId="3" fillId="0" borderId="1" xfId="0" applyNumberFormat="1" applyFont="1" applyBorder="1" applyAlignment="1" applyProtection="1">
      <alignment vertical="center"/>
    </xf>
    <xf numFmtId="0" fontId="0" fillId="0" borderId="2" xfId="0" applyBorder="1" applyAlignment="1" applyProtection="1">
      <alignment vertical="center"/>
    </xf>
    <xf numFmtId="0" fontId="0" fillId="0" borderId="8" xfId="0" applyBorder="1" applyAlignment="1" applyProtection="1">
      <alignment vertical="center"/>
    </xf>
    <xf numFmtId="4" fontId="1" fillId="0" borderId="6" xfId="0" applyNumberFormat="1" applyFont="1" applyBorder="1" applyAlignment="1" applyProtection="1">
      <alignment vertical="center" wrapText="1"/>
    </xf>
    <xf numFmtId="0" fontId="0" fillId="0" borderId="4" xfId="0" applyBorder="1" applyAlignment="1" applyProtection="1">
      <alignment vertical="center" wrapText="1"/>
    </xf>
    <xf numFmtId="4" fontId="1" fillId="0" borderId="1" xfId="0" applyNumberFormat="1" applyFont="1" applyBorder="1" applyAlignment="1" applyProtection="1">
      <alignment vertical="center"/>
    </xf>
    <xf numFmtId="4" fontId="1" fillId="0" borderId="3" xfId="0" applyNumberFormat="1" applyFont="1" applyBorder="1" applyAlignment="1" applyProtection="1">
      <alignment vertical="center" wrapText="1"/>
    </xf>
    <xf numFmtId="0" fontId="0" fillId="0" borderId="3" xfId="0" applyBorder="1" applyAlignment="1" applyProtection="1">
      <alignment vertical="center" wrapText="1"/>
    </xf>
  </cellXfs>
  <cellStyles count="2">
    <cellStyle name="Euro"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4</xdr:col>
      <xdr:colOff>1219200</xdr:colOff>
      <xdr:row>38</xdr:row>
      <xdr:rowOff>0</xdr:rowOff>
    </xdr:from>
    <xdr:to>
      <xdr:col>12</xdr:col>
      <xdr:colOff>177800</xdr:colOff>
      <xdr:row>42</xdr:row>
      <xdr:rowOff>123825</xdr:rowOff>
    </xdr:to>
    <xdr:sp macro="" textlink="">
      <xdr:nvSpPr>
        <xdr:cNvPr id="1050" name="Text Box 26" hidden="1">
          <a:extLst>
            <a:ext uri="{FF2B5EF4-FFF2-40B4-BE49-F238E27FC236}">
              <a16:creationId xmlns:a16="http://schemas.microsoft.com/office/drawing/2014/main" id="{00000000-0008-0000-0000-00001A040000}"/>
            </a:ext>
          </a:extLst>
        </xdr:cNvPr>
        <xdr:cNvSpPr txBox="1">
          <a:spLocks noChangeArrowheads="1"/>
        </xdr:cNvSpPr>
      </xdr:nvSpPr>
      <xdr:spPr bwMode="auto">
        <a:xfrm>
          <a:off x="4657725" y="6867525"/>
          <a:ext cx="6048375" cy="7715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8ha-cfs-user.infra.be.ch\a8ha-cfs-user\UserHomes\mkzv\Z_Systems\RedirectedFolders\Desktop\2025_OH_ELG-Berechnung_Kostenbeitraege_HilfeDritte.xlsx" TargetMode="External"/><Relationship Id="rId1" Type="http://schemas.openxmlformats.org/officeDocument/2006/relationships/externalLinkPath" Target="2025_OH_ELG-Berechnung_Kostenbeitraege_HilfeDrit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einstehendes Opfer"/>
      <sheetName val="Opfer in Partnerschaft ohne EL"/>
      <sheetName val="Opfer in Partnerschaft mit EL"/>
      <sheetName val="Opfer in Ausbildung"/>
      <sheetName val="Tabelle Kinderentschädigungen"/>
    </sheetNames>
    <sheetDataSet>
      <sheetData sheetId="0"/>
      <sheetData sheetId="1"/>
      <sheetData sheetId="2"/>
      <sheetData sheetId="3"/>
      <sheetData sheetId="4">
        <row r="4">
          <cell r="A4">
            <v>0</v>
          </cell>
          <cell r="B4">
            <v>0</v>
          </cell>
          <cell r="C4">
            <v>0</v>
          </cell>
        </row>
        <row r="5">
          <cell r="A5">
            <v>1</v>
          </cell>
          <cell r="B5">
            <v>7590</v>
          </cell>
          <cell r="C5">
            <v>10815</v>
          </cell>
        </row>
        <row r="6">
          <cell r="A6">
            <v>2</v>
          </cell>
          <cell r="B6">
            <v>13915</v>
          </cell>
          <cell r="C6">
            <v>21630</v>
          </cell>
        </row>
        <row r="7">
          <cell r="A7">
            <v>3</v>
          </cell>
          <cell r="B7">
            <v>19186</v>
          </cell>
          <cell r="C7">
            <v>28840</v>
          </cell>
        </row>
        <row r="8">
          <cell r="A8">
            <v>4</v>
          </cell>
          <cell r="B8">
            <v>23579</v>
          </cell>
          <cell r="C8">
            <v>36050</v>
          </cell>
        </row>
        <row r="9">
          <cell r="A9">
            <v>5</v>
          </cell>
          <cell r="B9">
            <v>27240</v>
          </cell>
          <cell r="C9">
            <v>39655</v>
          </cell>
        </row>
        <row r="10">
          <cell r="A10">
            <v>6</v>
          </cell>
          <cell r="B10">
            <v>30901</v>
          </cell>
          <cell r="C10">
            <v>43260</v>
          </cell>
        </row>
        <row r="11">
          <cell r="A11">
            <v>7</v>
          </cell>
          <cell r="B11">
            <v>34562</v>
          </cell>
          <cell r="C11">
            <v>46865</v>
          </cell>
        </row>
        <row r="12">
          <cell r="A12">
            <v>8</v>
          </cell>
          <cell r="B12">
            <v>38223</v>
          </cell>
          <cell r="C12">
            <v>50470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2"/>
  <sheetViews>
    <sheetView showGridLines="0" tabSelected="1" topLeftCell="A52" zoomScale="85" zoomScaleNormal="85" workbookViewId="0">
      <selection activeCell="F68" sqref="F68:F69"/>
    </sheetView>
  </sheetViews>
  <sheetFormatPr baseColWidth="10" defaultColWidth="11.453125" defaultRowHeight="12.5" x14ac:dyDescent="0.25"/>
  <cols>
    <col min="1" max="1" width="6.54296875" style="8" customWidth="1"/>
    <col min="2" max="2" width="9.81640625" style="8" customWidth="1"/>
    <col min="3" max="3" width="20.7265625" style="8" customWidth="1"/>
    <col min="4" max="4" width="14.453125" style="8" customWidth="1"/>
    <col min="5" max="5" width="18.7265625" style="8" customWidth="1"/>
    <col min="6" max="6" width="12.7265625" style="8" customWidth="1"/>
    <col min="7" max="7" width="13.7265625" style="8" customWidth="1"/>
    <col min="8" max="8" width="15.453125" style="9" customWidth="1"/>
    <col min="9" max="16384" width="11.453125" style="8"/>
  </cols>
  <sheetData>
    <row r="1" spans="1:8" ht="20" x14ac:dyDescent="0.4">
      <c r="A1" s="15" t="s">
        <v>38</v>
      </c>
    </row>
    <row r="2" spans="1:8" s="2" customFormat="1" ht="13" x14ac:dyDescent="0.3">
      <c r="B2" s="1"/>
      <c r="C2" s="84"/>
      <c r="E2" s="1"/>
      <c r="F2" s="3"/>
      <c r="G2" s="1"/>
      <c r="H2" s="69"/>
    </row>
    <row r="3" spans="1:8" s="7" customFormat="1" ht="15" customHeight="1" x14ac:dyDescent="0.35">
      <c r="A3" s="5" t="s">
        <v>141</v>
      </c>
      <c r="C3" s="6"/>
      <c r="D3" s="6"/>
      <c r="E3" s="6"/>
      <c r="H3" s="68"/>
    </row>
    <row r="4" spans="1:8" s="2" customFormat="1" ht="15" customHeight="1" x14ac:dyDescent="0.35">
      <c r="A4" s="5" t="s">
        <v>140</v>
      </c>
      <c r="C4" s="5"/>
      <c r="H4" s="3"/>
    </row>
    <row r="5" spans="1:8" s="2" customFormat="1" ht="12.75" customHeight="1" x14ac:dyDescent="0.35">
      <c r="B5" s="5"/>
      <c r="C5" s="5"/>
      <c r="H5" s="3"/>
    </row>
    <row r="6" spans="1:8" x14ac:dyDescent="0.25">
      <c r="B6" s="10"/>
      <c r="E6" s="9"/>
    </row>
    <row r="7" spans="1:8" s="93" customFormat="1" ht="15" customHeight="1" x14ac:dyDescent="0.25">
      <c r="A7" s="92" t="s">
        <v>39</v>
      </c>
      <c r="C7" s="94"/>
      <c r="D7" s="94"/>
      <c r="E7" s="95"/>
      <c r="F7" s="96"/>
      <c r="H7" s="96"/>
    </row>
    <row r="8" spans="1:8" ht="13" x14ac:dyDescent="0.25">
      <c r="A8" s="216"/>
      <c r="B8" s="217"/>
      <c r="C8" s="217"/>
      <c r="D8" s="217"/>
      <c r="E8" s="217"/>
      <c r="F8" s="217"/>
      <c r="G8" s="217"/>
    </row>
    <row r="9" spans="1:8" ht="13" x14ac:dyDescent="0.25">
      <c r="A9" s="216"/>
      <c r="B9" s="217"/>
      <c r="C9" s="217"/>
      <c r="D9" s="217"/>
      <c r="E9" s="217"/>
      <c r="F9" s="217"/>
      <c r="G9" s="217"/>
      <c r="H9" s="34"/>
    </row>
    <row r="10" spans="1:8" ht="13" x14ac:dyDescent="0.25">
      <c r="A10" s="216"/>
      <c r="B10" s="217"/>
      <c r="C10" s="217"/>
      <c r="D10" s="217"/>
      <c r="E10" s="217"/>
      <c r="F10" s="217"/>
      <c r="G10" s="217"/>
      <c r="H10" s="34"/>
    </row>
    <row r="11" spans="1:8" ht="13" x14ac:dyDescent="0.25">
      <c r="A11" s="216"/>
      <c r="B11" s="217"/>
      <c r="C11" s="217"/>
      <c r="D11" s="217"/>
      <c r="E11" s="217"/>
      <c r="F11" s="217"/>
      <c r="G11" s="217"/>
      <c r="H11" s="34"/>
    </row>
    <row r="12" spans="1:8" ht="13" x14ac:dyDescent="0.25">
      <c r="A12" s="216"/>
      <c r="B12" s="217"/>
      <c r="C12" s="217"/>
      <c r="D12" s="217"/>
      <c r="E12" s="217"/>
      <c r="F12" s="217"/>
      <c r="G12" s="217"/>
      <c r="H12" s="34"/>
    </row>
    <row r="13" spans="1:8" ht="13" x14ac:dyDescent="0.25">
      <c r="A13" s="70"/>
      <c r="B13" s="55"/>
      <c r="C13" s="55"/>
      <c r="D13" s="55"/>
      <c r="E13" s="55"/>
      <c r="F13" s="55"/>
      <c r="G13" s="55"/>
      <c r="H13" s="34"/>
    </row>
    <row r="14" spans="1:8" ht="13" x14ac:dyDescent="0.25">
      <c r="A14" s="70"/>
      <c r="B14" s="55"/>
      <c r="C14" s="55"/>
      <c r="D14" s="55"/>
      <c r="E14" s="55"/>
      <c r="F14" s="55"/>
      <c r="G14" s="55"/>
      <c r="H14" s="34"/>
    </row>
    <row r="15" spans="1:8" ht="13" x14ac:dyDescent="0.3">
      <c r="B15" s="30"/>
      <c r="C15" s="34"/>
      <c r="D15" s="34"/>
      <c r="E15" s="34"/>
      <c r="F15" s="84"/>
      <c r="G15" s="84"/>
      <c r="H15" s="34"/>
    </row>
    <row r="16" spans="1:8" ht="15" customHeight="1" x14ac:dyDescent="0.25">
      <c r="A16" s="83" t="s">
        <v>40</v>
      </c>
    </row>
    <row r="17" spans="1:8" ht="13" x14ac:dyDescent="0.3">
      <c r="B17" s="1"/>
    </row>
    <row r="18" spans="1:8" ht="39" customHeight="1" x14ac:dyDescent="0.3">
      <c r="A18" s="41"/>
      <c r="B18" s="12"/>
      <c r="C18" s="13"/>
      <c r="D18" s="13"/>
      <c r="E18" s="14"/>
      <c r="F18" s="90" t="s">
        <v>41</v>
      </c>
      <c r="G18" s="91" t="s">
        <v>104</v>
      </c>
    </row>
    <row r="19" spans="1:8" s="2" customFormat="1" x14ac:dyDescent="0.25">
      <c r="A19" s="43">
        <v>1.1000000000000001</v>
      </c>
      <c r="B19" s="139" t="s">
        <v>42</v>
      </c>
      <c r="C19" s="12"/>
      <c r="D19" s="13"/>
      <c r="E19" s="13"/>
      <c r="F19" s="35"/>
      <c r="G19" s="23"/>
      <c r="H19" s="71"/>
    </row>
    <row r="20" spans="1:8" s="2" customFormat="1" x14ac:dyDescent="0.25">
      <c r="A20" s="38" t="s">
        <v>0</v>
      </c>
      <c r="B20" s="203" t="s">
        <v>43</v>
      </c>
      <c r="C20" s="204"/>
      <c r="D20" s="204"/>
      <c r="E20" s="205"/>
      <c r="F20" s="149">
        <v>0</v>
      </c>
      <c r="G20" s="23"/>
      <c r="H20" s="71"/>
    </row>
    <row r="21" spans="1:8" s="2" customFormat="1" ht="12.75" customHeight="1" x14ac:dyDescent="0.25">
      <c r="A21" s="38" t="s">
        <v>1</v>
      </c>
      <c r="B21" s="203" t="s">
        <v>44</v>
      </c>
      <c r="C21" s="204"/>
      <c r="D21" s="204"/>
      <c r="E21" s="205"/>
      <c r="F21" s="149">
        <v>0</v>
      </c>
      <c r="G21" s="23"/>
      <c r="H21" s="71"/>
    </row>
    <row r="22" spans="1:8" s="2" customFormat="1" ht="12.75" customHeight="1" x14ac:dyDescent="0.3">
      <c r="A22" s="37" t="s">
        <v>33</v>
      </c>
      <c r="B22" s="82" t="s">
        <v>142</v>
      </c>
      <c r="C22" s="57"/>
      <c r="D22" s="58"/>
      <c r="E22" s="58"/>
      <c r="F22" s="42">
        <f>SUM(F20:F21)</f>
        <v>0</v>
      </c>
      <c r="G22" s="23"/>
      <c r="H22" s="72"/>
    </row>
    <row r="23" spans="1:8" ht="12.75" customHeight="1" x14ac:dyDescent="0.25">
      <c r="A23" s="38">
        <v>1.2</v>
      </c>
      <c r="B23" s="203" t="s">
        <v>45</v>
      </c>
      <c r="C23" s="204"/>
      <c r="D23" s="204"/>
      <c r="E23" s="205"/>
      <c r="F23" s="35"/>
      <c r="G23" s="24"/>
      <c r="H23" s="72"/>
    </row>
    <row r="24" spans="1:8" ht="12.75" customHeight="1" x14ac:dyDescent="0.25">
      <c r="A24" s="38" t="s">
        <v>2</v>
      </c>
      <c r="B24" s="203" t="s">
        <v>46</v>
      </c>
      <c r="C24" s="204"/>
      <c r="D24" s="204"/>
      <c r="E24" s="205"/>
      <c r="F24" s="149">
        <v>0</v>
      </c>
      <c r="G24" s="24"/>
      <c r="H24" s="72"/>
    </row>
    <row r="25" spans="1:8" ht="12.75" customHeight="1" x14ac:dyDescent="0.25">
      <c r="A25" s="38" t="s">
        <v>3</v>
      </c>
      <c r="B25" s="203" t="s">
        <v>47</v>
      </c>
      <c r="C25" s="204"/>
      <c r="D25" s="204"/>
      <c r="E25" s="205"/>
      <c r="F25" s="150">
        <v>0</v>
      </c>
      <c r="G25" s="24"/>
      <c r="H25" s="72"/>
    </row>
    <row r="26" spans="1:8" ht="12.75" customHeight="1" x14ac:dyDescent="0.25">
      <c r="A26" s="38" t="s">
        <v>4</v>
      </c>
      <c r="B26" s="203" t="s">
        <v>48</v>
      </c>
      <c r="C26" s="204"/>
      <c r="D26" s="204"/>
      <c r="E26" s="205"/>
      <c r="F26" s="149">
        <v>0</v>
      </c>
      <c r="G26" s="24"/>
      <c r="H26" s="72"/>
    </row>
    <row r="27" spans="1:8" ht="12.75" customHeight="1" x14ac:dyDescent="0.25">
      <c r="A27" s="38" t="s">
        <v>5</v>
      </c>
      <c r="B27" s="203" t="s">
        <v>143</v>
      </c>
      <c r="C27" s="204"/>
      <c r="D27" s="204"/>
      <c r="E27" s="205"/>
      <c r="F27" s="149">
        <v>0</v>
      </c>
      <c r="G27" s="24"/>
      <c r="H27" s="72"/>
    </row>
    <row r="28" spans="1:8" ht="12.75" customHeight="1" x14ac:dyDescent="0.25">
      <c r="A28" s="38" t="s">
        <v>6</v>
      </c>
      <c r="B28" s="203" t="s">
        <v>144</v>
      </c>
      <c r="C28" s="204"/>
      <c r="D28" s="204"/>
      <c r="E28" s="205"/>
      <c r="F28" s="149">
        <v>0</v>
      </c>
      <c r="G28" s="24"/>
      <c r="H28" s="72"/>
    </row>
    <row r="29" spans="1:8" ht="12.75" customHeight="1" x14ac:dyDescent="0.25">
      <c r="A29" s="81" t="s">
        <v>7</v>
      </c>
      <c r="B29" s="224" t="s">
        <v>49</v>
      </c>
      <c r="C29" s="225"/>
      <c r="D29" s="225"/>
      <c r="E29" s="226"/>
      <c r="F29" s="149">
        <v>0</v>
      </c>
      <c r="G29" s="24"/>
      <c r="H29" s="72"/>
    </row>
    <row r="30" spans="1:8" ht="12.75" customHeight="1" x14ac:dyDescent="0.25">
      <c r="A30" s="81" t="s">
        <v>8</v>
      </c>
      <c r="B30" s="203" t="s">
        <v>50</v>
      </c>
      <c r="C30" s="204"/>
      <c r="D30" s="204"/>
      <c r="E30" s="205"/>
      <c r="F30" s="149">
        <v>0</v>
      </c>
      <c r="G30" s="24"/>
      <c r="H30" s="72"/>
    </row>
    <row r="31" spans="1:8" ht="12.75" customHeight="1" x14ac:dyDescent="0.25">
      <c r="A31" s="81" t="s">
        <v>35</v>
      </c>
      <c r="B31" s="203" t="s">
        <v>51</v>
      </c>
      <c r="C31" s="204"/>
      <c r="D31" s="204"/>
      <c r="E31" s="205"/>
      <c r="F31" s="149">
        <v>0</v>
      </c>
      <c r="G31" s="24"/>
      <c r="H31" s="72"/>
    </row>
    <row r="32" spans="1:8" ht="12.75" customHeight="1" x14ac:dyDescent="0.25">
      <c r="A32" s="38" t="s">
        <v>9</v>
      </c>
      <c r="B32" s="203" t="s">
        <v>52</v>
      </c>
      <c r="C32" s="204"/>
      <c r="D32" s="204"/>
      <c r="E32" s="205"/>
      <c r="F32" s="149">
        <v>0</v>
      </c>
      <c r="G32" s="24"/>
      <c r="H32" s="72"/>
    </row>
    <row r="33" spans="1:8" ht="26.25" customHeight="1" x14ac:dyDescent="0.25">
      <c r="A33" s="53" t="s">
        <v>10</v>
      </c>
      <c r="B33" s="203" t="s">
        <v>53</v>
      </c>
      <c r="C33" s="204"/>
      <c r="D33" s="204"/>
      <c r="E33" s="205"/>
      <c r="F33" s="149">
        <v>0</v>
      </c>
      <c r="G33" s="24"/>
      <c r="H33" s="72"/>
    </row>
    <row r="34" spans="1:8" ht="12.75" customHeight="1" x14ac:dyDescent="0.3">
      <c r="A34" s="38" t="s">
        <v>11</v>
      </c>
      <c r="B34" s="203" t="s">
        <v>54</v>
      </c>
      <c r="C34" s="204"/>
      <c r="D34" s="204"/>
      <c r="E34" s="205"/>
      <c r="F34" s="149">
        <v>0</v>
      </c>
      <c r="G34" s="16"/>
      <c r="H34" s="72"/>
    </row>
    <row r="35" spans="1:8" ht="12.75" customHeight="1" x14ac:dyDescent="0.25">
      <c r="A35" s="38" t="s">
        <v>12</v>
      </c>
      <c r="B35" s="203" t="s">
        <v>55</v>
      </c>
      <c r="C35" s="204"/>
      <c r="D35" s="204"/>
      <c r="E35" s="205"/>
      <c r="F35" s="149">
        <v>0</v>
      </c>
      <c r="G35" s="24"/>
      <c r="H35" s="72"/>
    </row>
    <row r="36" spans="1:8" ht="12.75" customHeight="1" x14ac:dyDescent="0.25">
      <c r="A36" s="38" t="s">
        <v>13</v>
      </c>
      <c r="B36" s="203" t="s">
        <v>145</v>
      </c>
      <c r="C36" s="204"/>
      <c r="D36" s="204"/>
      <c r="E36" s="205"/>
      <c r="F36" s="149">
        <v>0</v>
      </c>
      <c r="G36" s="24"/>
      <c r="H36" s="72"/>
    </row>
    <row r="37" spans="1:8" ht="12.75" customHeight="1" x14ac:dyDescent="0.3">
      <c r="A37" s="37" t="s">
        <v>14</v>
      </c>
      <c r="B37" s="208" t="s">
        <v>57</v>
      </c>
      <c r="C37" s="209"/>
      <c r="D37" s="209"/>
      <c r="E37" s="210"/>
      <c r="F37" s="17">
        <f>SUM(F22:F36)</f>
        <v>0</v>
      </c>
      <c r="G37" s="24"/>
      <c r="H37" s="72"/>
    </row>
    <row r="38" spans="1:8" ht="12.75" customHeight="1" x14ac:dyDescent="0.25">
      <c r="A38" s="38" t="s">
        <v>15</v>
      </c>
      <c r="B38" s="218" t="s">
        <v>146</v>
      </c>
      <c r="C38" s="209"/>
      <c r="D38" s="209"/>
      <c r="E38" s="210"/>
      <c r="F38" s="17">
        <v>-1000</v>
      </c>
      <c r="G38" s="24"/>
      <c r="H38" s="72"/>
    </row>
    <row r="39" spans="1:8" ht="12.75" customHeight="1" x14ac:dyDescent="0.3">
      <c r="A39" s="37" t="s">
        <v>16</v>
      </c>
      <c r="B39" s="208" t="s">
        <v>57</v>
      </c>
      <c r="C39" s="209"/>
      <c r="D39" s="209"/>
      <c r="E39" s="210"/>
      <c r="F39" s="17">
        <f>IF(SUM(F37:F38)&lt;=0,0,SUM(F37:F38))</f>
        <v>0</v>
      </c>
      <c r="G39" s="17">
        <f>F39/3*2</f>
        <v>0</v>
      </c>
      <c r="H39" s="72"/>
    </row>
    <row r="40" spans="1:8" ht="12.75" customHeight="1" x14ac:dyDescent="0.25">
      <c r="A40" s="38" t="s">
        <v>17</v>
      </c>
      <c r="B40" s="218" t="s">
        <v>58</v>
      </c>
      <c r="C40" s="209"/>
      <c r="D40" s="209"/>
      <c r="E40" s="210"/>
      <c r="F40" s="24"/>
      <c r="G40" s="24"/>
      <c r="H40" s="72"/>
    </row>
    <row r="41" spans="1:8" ht="12.75" customHeight="1" x14ac:dyDescent="0.25">
      <c r="A41" s="38" t="s">
        <v>18</v>
      </c>
      <c r="B41" s="218" t="s">
        <v>59</v>
      </c>
      <c r="C41" s="209"/>
      <c r="D41" s="209"/>
      <c r="E41" s="210"/>
      <c r="F41" s="151">
        <v>0</v>
      </c>
      <c r="G41" s="73"/>
      <c r="H41" s="72"/>
    </row>
    <row r="42" spans="1:8" ht="12.75" customHeight="1" x14ac:dyDescent="0.25">
      <c r="A42" s="38" t="s">
        <v>19</v>
      </c>
      <c r="B42" s="218" t="s">
        <v>60</v>
      </c>
      <c r="C42" s="209"/>
      <c r="D42" s="209"/>
      <c r="E42" s="210"/>
      <c r="F42" s="151">
        <v>0</v>
      </c>
      <c r="G42" s="73"/>
      <c r="H42" s="72"/>
    </row>
    <row r="43" spans="1:8" ht="12.75" customHeight="1" x14ac:dyDescent="0.25">
      <c r="A43" s="38" t="s">
        <v>20</v>
      </c>
      <c r="B43" s="218" t="s">
        <v>61</v>
      </c>
      <c r="C43" s="209"/>
      <c r="D43" s="209"/>
      <c r="E43" s="210"/>
      <c r="F43" s="151">
        <v>0</v>
      </c>
      <c r="G43" s="73"/>
      <c r="H43" s="72"/>
    </row>
    <row r="44" spans="1:8" ht="12.75" customHeight="1" x14ac:dyDescent="0.25">
      <c r="A44" s="38" t="s">
        <v>23</v>
      </c>
      <c r="B44" s="218" t="s">
        <v>62</v>
      </c>
      <c r="C44" s="209"/>
      <c r="D44" s="209"/>
      <c r="E44" s="210"/>
      <c r="F44" s="151">
        <v>0</v>
      </c>
      <c r="G44" s="73"/>
      <c r="H44" s="72"/>
    </row>
    <row r="45" spans="1:8" ht="12.75" customHeight="1" x14ac:dyDescent="0.3">
      <c r="A45" s="37" t="s">
        <v>21</v>
      </c>
      <c r="B45" s="208" t="s">
        <v>57</v>
      </c>
      <c r="C45" s="209"/>
      <c r="D45" s="209"/>
      <c r="E45" s="210"/>
      <c r="F45" s="74">
        <f>SUM(F41:F44)</f>
        <v>0</v>
      </c>
      <c r="G45" s="74">
        <f>F45</f>
        <v>0</v>
      </c>
      <c r="H45" s="72"/>
    </row>
    <row r="46" spans="1:8" ht="12.75" customHeight="1" x14ac:dyDescent="0.3">
      <c r="A46" s="37" t="s">
        <v>22</v>
      </c>
      <c r="B46" s="208" t="s">
        <v>147</v>
      </c>
      <c r="C46" s="209"/>
      <c r="D46" s="209"/>
      <c r="E46" s="210"/>
      <c r="F46" s="73"/>
      <c r="G46" s="74">
        <f>G39+G45</f>
        <v>0</v>
      </c>
      <c r="H46" s="72"/>
    </row>
    <row r="47" spans="1:8" ht="13" x14ac:dyDescent="0.3">
      <c r="A47" s="37"/>
      <c r="B47" s="75"/>
      <c r="C47" s="76"/>
      <c r="D47" s="76"/>
      <c r="E47" s="76"/>
      <c r="F47" s="24"/>
      <c r="G47" s="24"/>
      <c r="H47" s="72"/>
    </row>
    <row r="48" spans="1:8" ht="12.75" customHeight="1" x14ac:dyDescent="0.25">
      <c r="A48" s="38" t="s">
        <v>24</v>
      </c>
      <c r="B48" s="146" t="s">
        <v>63</v>
      </c>
      <c r="C48" s="39"/>
      <c r="D48" s="39"/>
      <c r="E48" s="40"/>
      <c r="F48" s="152">
        <v>0</v>
      </c>
      <c r="G48" s="77"/>
      <c r="H48" s="72"/>
    </row>
    <row r="49" spans="1:8" x14ac:dyDescent="0.25">
      <c r="A49" s="38" t="s">
        <v>25</v>
      </c>
      <c r="B49" s="197" t="s">
        <v>148</v>
      </c>
      <c r="C49" s="198"/>
      <c r="D49" s="198"/>
      <c r="E49" s="199"/>
      <c r="F49" s="153">
        <v>0</v>
      </c>
      <c r="G49" s="77"/>
      <c r="H49" s="72"/>
    </row>
    <row r="50" spans="1:8" ht="30" customHeight="1" x14ac:dyDescent="0.25">
      <c r="A50" s="53" t="s">
        <v>26</v>
      </c>
      <c r="B50" s="200" t="s">
        <v>65</v>
      </c>
      <c r="C50" s="201"/>
      <c r="D50" s="201"/>
      <c r="E50" s="202"/>
      <c r="F50" s="56">
        <f>IF(F49-225000&lt;=0,0,F49-225000)</f>
        <v>0</v>
      </c>
      <c r="G50" s="77"/>
      <c r="H50" s="72"/>
    </row>
    <row r="51" spans="1:8" ht="13.5" customHeight="1" x14ac:dyDescent="0.25">
      <c r="A51" s="53" t="s">
        <v>27</v>
      </c>
      <c r="B51" s="200" t="s">
        <v>126</v>
      </c>
      <c r="C51" s="201"/>
      <c r="D51" s="201"/>
      <c r="E51" s="202"/>
      <c r="F51" s="153">
        <v>0</v>
      </c>
      <c r="G51" s="24"/>
      <c r="H51" s="72"/>
    </row>
    <row r="52" spans="1:8" ht="12.75" customHeight="1" x14ac:dyDescent="0.25">
      <c r="A52" s="38" t="s">
        <v>32</v>
      </c>
      <c r="B52" s="197" t="s">
        <v>149</v>
      </c>
      <c r="C52" s="198"/>
      <c r="D52" s="198"/>
      <c r="E52" s="199"/>
      <c r="F52" s="153">
        <v>0</v>
      </c>
      <c r="G52" s="24"/>
      <c r="H52" s="72"/>
    </row>
    <row r="53" spans="1:8" ht="12.75" customHeight="1" x14ac:dyDescent="0.3">
      <c r="A53" s="37" t="s">
        <v>28</v>
      </c>
      <c r="B53" s="82" t="s">
        <v>57</v>
      </c>
      <c r="C53" s="39"/>
      <c r="D53" s="39"/>
      <c r="E53" s="39"/>
      <c r="F53" s="17">
        <f>IF(F52&lt;0,F48+F50+F51+F52,F48+F50+F51-F52)</f>
        <v>0</v>
      </c>
      <c r="G53" s="24"/>
      <c r="H53" s="72"/>
    </row>
    <row r="54" spans="1:8" ht="12.75" customHeight="1" x14ac:dyDescent="0.25">
      <c r="A54" s="38" t="s">
        <v>29</v>
      </c>
      <c r="B54" s="203" t="s">
        <v>150</v>
      </c>
      <c r="C54" s="204"/>
      <c r="D54" s="204"/>
      <c r="E54" s="205"/>
      <c r="F54" s="17">
        <f>-60000</f>
        <v>-60000</v>
      </c>
      <c r="G54" s="24"/>
      <c r="H54" s="72"/>
    </row>
    <row r="55" spans="1:8" ht="12.75" customHeight="1" x14ac:dyDescent="0.3">
      <c r="A55" s="37" t="s">
        <v>30</v>
      </c>
      <c r="B55" s="211" t="s">
        <v>151</v>
      </c>
      <c r="C55" s="212"/>
      <c r="D55" s="212"/>
      <c r="E55" s="213"/>
      <c r="F55" s="17">
        <f>SUM(F53:F54)</f>
        <v>-60000</v>
      </c>
      <c r="G55" s="36">
        <f>IF(F55/10&lt;=0,0,F55/10)</f>
        <v>0</v>
      </c>
      <c r="H55" s="72"/>
    </row>
    <row r="56" spans="1:8" ht="13" x14ac:dyDescent="0.3">
      <c r="A56" s="37"/>
      <c r="B56" s="18"/>
      <c r="C56" s="78"/>
      <c r="D56" s="78"/>
      <c r="E56" s="79"/>
      <c r="F56" s="24"/>
      <c r="G56" s="73"/>
      <c r="H56" s="72"/>
    </row>
    <row r="57" spans="1:8" ht="12.75" customHeight="1" x14ac:dyDescent="0.3">
      <c r="A57" s="37" t="s">
        <v>31</v>
      </c>
      <c r="B57" s="211" t="s">
        <v>152</v>
      </c>
      <c r="C57" s="212"/>
      <c r="D57" s="212"/>
      <c r="E57" s="213"/>
      <c r="F57" s="24"/>
      <c r="G57" s="17">
        <f>G46+G55</f>
        <v>0</v>
      </c>
      <c r="H57" s="72"/>
    </row>
    <row r="58" spans="1:8" x14ac:dyDescent="0.25">
      <c r="E58" s="11"/>
    </row>
    <row r="59" spans="1:8" ht="13" x14ac:dyDescent="0.3">
      <c r="B59" s="1"/>
      <c r="E59" s="11"/>
    </row>
    <row r="60" spans="1:8" ht="15" customHeight="1" x14ac:dyDescent="0.25">
      <c r="A60" s="214" t="s">
        <v>66</v>
      </c>
      <c r="B60" s="215"/>
      <c r="C60" s="215"/>
      <c r="D60" s="215"/>
      <c r="E60" s="215"/>
    </row>
    <row r="61" spans="1:8" ht="12.75" customHeight="1" x14ac:dyDescent="0.25">
      <c r="A61" s="83"/>
      <c r="B61" s="84"/>
      <c r="C61" s="84"/>
      <c r="D61" s="84"/>
      <c r="E61" s="84"/>
    </row>
    <row r="62" spans="1:8" ht="13" x14ac:dyDescent="0.3">
      <c r="B62" s="1"/>
    </row>
    <row r="63" spans="1:8" ht="27.75" customHeight="1" x14ac:dyDescent="0.25">
      <c r="A63" s="227" t="s">
        <v>171</v>
      </c>
      <c r="B63" s="228"/>
      <c r="C63" s="228"/>
      <c r="D63" s="228"/>
      <c r="E63" s="228"/>
      <c r="F63" s="228"/>
      <c r="G63" s="228"/>
    </row>
    <row r="64" spans="1:8" x14ac:dyDescent="0.25">
      <c r="A64" s="2"/>
    </row>
    <row r="65" spans="1:8" ht="13" x14ac:dyDescent="0.3">
      <c r="B65" s="1"/>
    </row>
    <row r="66" spans="1:8" ht="13" x14ac:dyDescent="0.3">
      <c r="A66" s="85"/>
      <c r="B66" s="86"/>
      <c r="C66" s="86"/>
      <c r="D66" s="86"/>
      <c r="E66" s="86"/>
      <c r="F66" s="98" t="s">
        <v>67</v>
      </c>
      <c r="G66" s="98" t="s">
        <v>41</v>
      </c>
    </row>
    <row r="67" spans="1:8" s="94" customFormat="1" ht="15" customHeight="1" x14ac:dyDescent="0.25">
      <c r="A67" s="99" t="s">
        <v>106</v>
      </c>
      <c r="B67" s="100"/>
      <c r="C67" s="100"/>
      <c r="D67" s="100"/>
      <c r="E67" s="100"/>
      <c r="F67" s="101"/>
      <c r="G67" s="56">
        <v>20670</v>
      </c>
      <c r="H67" s="95"/>
    </row>
    <row r="68" spans="1:8" s="94" customFormat="1" ht="15" customHeight="1" x14ac:dyDescent="0.25">
      <c r="A68" s="164" t="s">
        <v>68</v>
      </c>
      <c r="B68" s="103"/>
      <c r="C68" s="103"/>
      <c r="D68" s="103"/>
      <c r="E68" s="103"/>
      <c r="F68" s="154"/>
      <c r="G68" s="191"/>
      <c r="H68" s="95"/>
    </row>
    <row r="69" spans="1:8" s="94" customFormat="1" ht="15" customHeight="1" x14ac:dyDescent="0.25">
      <c r="A69" s="102" t="s">
        <v>69</v>
      </c>
      <c r="B69" s="103"/>
      <c r="C69" s="103"/>
      <c r="D69" s="103"/>
      <c r="E69" s="103"/>
      <c r="F69" s="155"/>
      <c r="G69" s="192">
        <f>IFERROR(VLOOKUP(F69,'[1]Tabelle Kinderentschädigungen'!A4:C12,3,FALSE)+VLOOKUP(F68+F69,'[1]Tabelle Kinderentschädigungen'!A4:C12,2,FALSE)-VLOOKUP(F69,'[1]Tabelle Kinderentschädigungen'!A4:C12,2,FALSE)*IF(F69=0,0,1),0)</f>
        <v>0</v>
      </c>
      <c r="H69" s="95"/>
    </row>
    <row r="70" spans="1:8" s="94" customFormat="1" ht="15" customHeight="1" x14ac:dyDescent="0.25">
      <c r="A70" s="104" t="s">
        <v>114</v>
      </c>
      <c r="B70" s="100"/>
      <c r="C70" s="100"/>
      <c r="D70" s="100"/>
      <c r="E70" s="100"/>
      <c r="F70" s="105"/>
      <c r="G70" s="106">
        <f>G67+G68+G69</f>
        <v>20670</v>
      </c>
      <c r="H70" s="95"/>
    </row>
    <row r="71" spans="1:8" ht="13" x14ac:dyDescent="0.3">
      <c r="B71" s="20"/>
      <c r="C71" s="18"/>
      <c r="D71" s="18"/>
      <c r="E71" s="18"/>
      <c r="F71" s="18"/>
      <c r="G71" s="18"/>
      <c r="H71" s="22"/>
    </row>
    <row r="72" spans="1:8" ht="13" x14ac:dyDescent="0.3">
      <c r="B72" s="20"/>
      <c r="C72" s="18"/>
      <c r="D72" s="18"/>
      <c r="E72" s="18"/>
      <c r="F72" s="18"/>
      <c r="G72" s="18"/>
      <c r="H72" s="22"/>
    </row>
    <row r="73" spans="1:8" ht="13" x14ac:dyDescent="0.3">
      <c r="B73" s="20"/>
      <c r="C73" s="18"/>
      <c r="D73" s="18"/>
      <c r="E73" s="18"/>
      <c r="F73" s="18"/>
      <c r="G73" s="18"/>
      <c r="H73" s="22"/>
    </row>
    <row r="74" spans="1:8" ht="15" customHeight="1" x14ac:dyDescent="0.35">
      <c r="A74" s="21" t="s">
        <v>70</v>
      </c>
      <c r="E74" s="11"/>
    </row>
    <row r="75" spans="1:8" ht="12.75" customHeight="1" x14ac:dyDescent="0.35">
      <c r="A75" s="21"/>
      <c r="E75" s="11"/>
    </row>
    <row r="76" spans="1:8" ht="12.75" customHeight="1" x14ac:dyDescent="0.35">
      <c r="B76" s="21"/>
      <c r="E76" s="11"/>
    </row>
    <row r="77" spans="1:8" ht="12.75" customHeight="1" x14ac:dyDescent="0.35">
      <c r="B77" s="21"/>
      <c r="D77" s="206" t="s">
        <v>153</v>
      </c>
      <c r="E77" s="207"/>
      <c r="F77" s="207"/>
      <c r="G77" s="17">
        <f>$G$57</f>
        <v>0</v>
      </c>
    </row>
    <row r="78" spans="1:8" ht="12.75" customHeight="1" x14ac:dyDescent="0.35">
      <c r="B78" s="21"/>
      <c r="D78" s="206" t="s">
        <v>71</v>
      </c>
      <c r="E78" s="207"/>
      <c r="F78" s="207"/>
      <c r="G78" s="17">
        <f>$G$70*2</f>
        <v>41340</v>
      </c>
    </row>
    <row r="79" spans="1:8" ht="12.75" customHeight="1" x14ac:dyDescent="0.35">
      <c r="B79" s="21"/>
      <c r="D79" s="206" t="s">
        <v>72</v>
      </c>
      <c r="E79" s="207"/>
      <c r="F79" s="207"/>
      <c r="G79" s="17">
        <f>$G$70*4</f>
        <v>82680</v>
      </c>
    </row>
    <row r="80" spans="1:8" ht="12.75" customHeight="1" x14ac:dyDescent="0.35">
      <c r="A80" s="21"/>
      <c r="E80" s="11"/>
    </row>
    <row r="81" spans="1:7" ht="12.75" customHeight="1" x14ac:dyDescent="0.35">
      <c r="A81" s="21"/>
      <c r="E81" s="11"/>
    </row>
    <row r="82" spans="1:7" ht="12.75" customHeight="1" x14ac:dyDescent="0.25">
      <c r="A82" s="97" t="s">
        <v>73</v>
      </c>
      <c r="D82" s="25"/>
      <c r="E82" s="84"/>
      <c r="F82" s="84"/>
    </row>
    <row r="83" spans="1:7" ht="12.75" customHeight="1" x14ac:dyDescent="0.25">
      <c r="A83" s="2"/>
      <c r="D83" s="25"/>
      <c r="E83" s="84"/>
      <c r="F83" s="84"/>
    </row>
    <row r="84" spans="1:7" ht="12.75" customHeight="1" x14ac:dyDescent="0.35">
      <c r="B84" s="21"/>
      <c r="D84" s="25"/>
      <c r="E84" s="84"/>
      <c r="F84" s="84"/>
    </row>
    <row r="85" spans="1:7" ht="12.75" customHeight="1" x14ac:dyDescent="0.35">
      <c r="B85" s="21"/>
      <c r="C85" s="80" t="s">
        <v>116</v>
      </c>
      <c r="D85" s="27" t="str">
        <f>IF(G77&lt;G78,"oui","")</f>
        <v>oui</v>
      </c>
      <c r="E85" s="80" t="s">
        <v>124</v>
      </c>
      <c r="F85" s="26"/>
      <c r="G85" s="2"/>
    </row>
    <row r="86" spans="1:7" ht="12.75" customHeight="1" x14ac:dyDescent="0.35">
      <c r="B86" s="21"/>
      <c r="C86" s="97" t="s">
        <v>75</v>
      </c>
      <c r="D86" s="27" t="str">
        <f>IF(G77&gt;G78,"non","")</f>
        <v/>
      </c>
      <c r="E86" s="80" t="s">
        <v>154</v>
      </c>
      <c r="F86" s="26"/>
      <c r="G86" s="2"/>
    </row>
    <row r="87" spans="1:7" ht="12.75" customHeight="1" x14ac:dyDescent="0.35">
      <c r="B87" s="21"/>
      <c r="D87" s="25"/>
      <c r="E87" s="84"/>
      <c r="F87" s="84"/>
    </row>
    <row r="88" spans="1:7" ht="12.75" customHeight="1" x14ac:dyDescent="0.35">
      <c r="B88" s="21"/>
      <c r="D88" s="25"/>
      <c r="E88" s="84"/>
      <c r="F88" s="84"/>
    </row>
    <row r="89" spans="1:7" ht="12.75" customHeight="1" x14ac:dyDescent="0.25">
      <c r="A89" s="97" t="s">
        <v>77</v>
      </c>
      <c r="D89" s="25"/>
      <c r="E89" s="84"/>
      <c r="F89" s="84"/>
    </row>
    <row r="90" spans="1:7" ht="12.75" customHeight="1" x14ac:dyDescent="0.35">
      <c r="B90" s="21"/>
      <c r="D90" s="25"/>
      <c r="E90" s="84"/>
      <c r="F90" s="84"/>
    </row>
    <row r="91" spans="1:7" ht="12.75" customHeight="1" x14ac:dyDescent="0.35">
      <c r="B91" s="21"/>
      <c r="D91" s="25"/>
      <c r="E91" s="84"/>
      <c r="F91" s="84"/>
    </row>
    <row r="92" spans="1:7" ht="12.75" customHeight="1" x14ac:dyDescent="0.35">
      <c r="B92" s="21"/>
      <c r="C92" s="80" t="s">
        <v>116</v>
      </c>
      <c r="D92" s="27" t="str">
        <f>IF(G$77&gt;G$79,"oui","")</f>
        <v/>
      </c>
      <c r="E92" s="80" t="s">
        <v>122</v>
      </c>
      <c r="F92" s="26"/>
      <c r="G92" s="2"/>
    </row>
    <row r="93" spans="1:7" ht="12.75" customHeight="1" x14ac:dyDescent="0.35">
      <c r="B93" s="21"/>
      <c r="C93" s="97" t="s">
        <v>75</v>
      </c>
      <c r="D93" s="27" t="str">
        <f>IF(D$85="ja","",IF(D92="","non",""))</f>
        <v>non</v>
      </c>
      <c r="E93" s="80" t="s">
        <v>155</v>
      </c>
      <c r="F93" s="26"/>
      <c r="G93" s="2"/>
    </row>
    <row r="94" spans="1:7" ht="12.75" customHeight="1" x14ac:dyDescent="0.35">
      <c r="B94" s="21"/>
      <c r="D94" s="25"/>
      <c r="E94" s="84"/>
      <c r="F94" s="84"/>
    </row>
    <row r="95" spans="1:7" ht="12.75" customHeight="1" x14ac:dyDescent="0.35">
      <c r="B95" s="21"/>
      <c r="D95" s="25"/>
      <c r="E95" s="84"/>
      <c r="F95" s="84"/>
    </row>
    <row r="96" spans="1:7" ht="36" customHeight="1" x14ac:dyDescent="0.25">
      <c r="A96" s="227" t="s">
        <v>156</v>
      </c>
      <c r="B96" s="228"/>
      <c r="C96" s="228"/>
      <c r="D96" s="228"/>
      <c r="E96" s="228"/>
      <c r="F96" s="228"/>
      <c r="G96" s="228"/>
    </row>
    <row r="97" spans="1:11" ht="12.75" customHeight="1" x14ac:dyDescent="0.35">
      <c r="B97" s="21"/>
      <c r="D97" s="25"/>
      <c r="E97" s="84"/>
      <c r="F97" s="84"/>
    </row>
    <row r="98" spans="1:11" ht="12.75" customHeight="1" x14ac:dyDescent="0.35">
      <c r="B98" s="21"/>
      <c r="D98" s="25"/>
      <c r="E98" s="84"/>
      <c r="F98" s="84"/>
    </row>
    <row r="99" spans="1:11" x14ac:dyDescent="0.25">
      <c r="B99" s="2"/>
      <c r="C99" s="80" t="s">
        <v>78</v>
      </c>
      <c r="D99" s="80" t="s">
        <v>79</v>
      </c>
      <c r="E99" s="60" t="s">
        <v>81</v>
      </c>
      <c r="F99" s="60"/>
      <c r="G99" s="60"/>
      <c r="H99" s="61"/>
      <c r="I99" s="28"/>
      <c r="J99" s="28"/>
      <c r="K99" s="28"/>
    </row>
    <row r="100" spans="1:11" ht="12.75" customHeight="1" x14ac:dyDescent="0.35">
      <c r="B100" s="21"/>
      <c r="D100" s="28"/>
      <c r="F100" s="62" t="s">
        <v>80</v>
      </c>
      <c r="G100" s="28"/>
      <c r="H100" s="61"/>
      <c r="I100" s="28"/>
      <c r="J100" s="28"/>
      <c r="K100" s="29"/>
    </row>
    <row r="101" spans="1:11" ht="12.75" customHeight="1" x14ac:dyDescent="0.35">
      <c r="B101" s="21"/>
      <c r="D101" s="28"/>
      <c r="F101" s="62"/>
      <c r="G101" s="28"/>
      <c r="H101" s="61"/>
      <c r="I101" s="28"/>
      <c r="J101" s="28"/>
      <c r="K101" s="29"/>
    </row>
    <row r="102" spans="1:11" ht="12.75" customHeight="1" x14ac:dyDescent="0.35">
      <c r="B102" s="21"/>
      <c r="D102" s="28"/>
      <c r="F102" s="62"/>
      <c r="G102" s="28"/>
      <c r="H102" s="61"/>
      <c r="I102" s="28"/>
      <c r="J102" s="28"/>
      <c r="K102" s="29"/>
    </row>
    <row r="103" spans="1:11" ht="12.75" customHeight="1" x14ac:dyDescent="0.35">
      <c r="B103" s="21"/>
      <c r="D103" s="206" t="s">
        <v>82</v>
      </c>
      <c r="E103" s="207"/>
      <c r="F103" s="207"/>
      <c r="G103" s="153">
        <v>0</v>
      </c>
    </row>
    <row r="104" spans="1:11" ht="12.75" customHeight="1" x14ac:dyDescent="0.35">
      <c r="B104" s="21"/>
      <c r="D104" s="206" t="s">
        <v>120</v>
      </c>
      <c r="E104" s="207"/>
      <c r="F104" s="207"/>
      <c r="G104" s="17">
        <f>IF(D85="oui",G103,IF(D92="oui",0,G103-(((G77-G78)*G103)/G78)))</f>
        <v>0</v>
      </c>
    </row>
    <row r="105" spans="1:11" ht="12.75" customHeight="1" x14ac:dyDescent="0.35">
      <c r="B105" s="21"/>
      <c r="D105" s="206" t="s">
        <v>83</v>
      </c>
      <c r="E105" s="207"/>
      <c r="F105" s="207"/>
      <c r="G105" s="17" t="str">
        <f>IF(G103=0,"",G104/G103*100)</f>
        <v/>
      </c>
    </row>
    <row r="106" spans="1:11" ht="12.75" customHeight="1" x14ac:dyDescent="0.35">
      <c r="B106" s="21"/>
      <c r="D106" s="28"/>
      <c r="F106" s="62"/>
      <c r="G106" s="28"/>
      <c r="H106" s="61"/>
      <c r="I106" s="28"/>
      <c r="J106" s="28"/>
      <c r="K106" s="29"/>
    </row>
    <row r="107" spans="1:11" ht="24.75" customHeight="1" x14ac:dyDescent="0.35">
      <c r="B107" s="21"/>
      <c r="D107" s="28"/>
      <c r="F107" s="62"/>
      <c r="G107" s="28"/>
      <c r="H107" s="61"/>
      <c r="I107" s="28"/>
      <c r="J107" s="28"/>
      <c r="K107" s="29"/>
    </row>
    <row r="108" spans="1:11" ht="15" customHeight="1" x14ac:dyDescent="0.35">
      <c r="A108" s="63" t="s">
        <v>84</v>
      </c>
      <c r="D108" s="28"/>
      <c r="F108" s="62"/>
      <c r="G108" s="28"/>
      <c r="H108" s="61"/>
      <c r="I108" s="28"/>
      <c r="J108" s="28"/>
      <c r="K108" s="29"/>
    </row>
    <row r="109" spans="1:11" ht="12.75" customHeight="1" x14ac:dyDescent="0.35">
      <c r="B109" s="97" t="s">
        <v>85</v>
      </c>
      <c r="D109" s="28"/>
      <c r="F109" s="62"/>
      <c r="G109" s="28"/>
      <c r="H109" s="61"/>
      <c r="I109" s="28"/>
      <c r="J109" s="28"/>
      <c r="K109" s="29"/>
    </row>
    <row r="110" spans="1:11" ht="12.75" customHeight="1" x14ac:dyDescent="0.35">
      <c r="B110" s="21"/>
      <c r="D110" s="28"/>
      <c r="F110" s="62"/>
      <c r="G110" s="28"/>
      <c r="H110" s="61"/>
      <c r="I110" s="28"/>
      <c r="J110" s="28"/>
      <c r="K110" s="29"/>
    </row>
    <row r="111" spans="1:11" ht="12.75" customHeight="1" x14ac:dyDescent="0.35">
      <c r="B111" s="21"/>
      <c r="D111" s="28"/>
      <c r="F111" s="62"/>
      <c r="G111" s="28"/>
      <c r="H111" s="61"/>
      <c r="I111" s="28"/>
      <c r="J111" s="28"/>
      <c r="K111" s="29"/>
    </row>
    <row r="112" spans="1:11" ht="12.75" customHeight="1" x14ac:dyDescent="0.35">
      <c r="B112" s="21"/>
      <c r="D112" s="206" t="s">
        <v>153</v>
      </c>
      <c r="E112" s="207"/>
      <c r="F112" s="207"/>
      <c r="G112" s="17">
        <f>$G$57</f>
        <v>0</v>
      </c>
    </row>
    <row r="113" spans="1:11" ht="12.75" customHeight="1" x14ac:dyDescent="0.35">
      <c r="B113" s="21"/>
      <c r="D113" s="206" t="s">
        <v>86</v>
      </c>
      <c r="E113" s="207"/>
      <c r="F113" s="207"/>
      <c r="G113" s="17">
        <f>$G$70</f>
        <v>20670</v>
      </c>
    </row>
    <row r="114" spans="1:11" ht="12.75" customHeight="1" x14ac:dyDescent="0.35">
      <c r="B114" s="21"/>
      <c r="D114" s="206" t="s">
        <v>72</v>
      </c>
      <c r="E114" s="207"/>
      <c r="F114" s="207"/>
      <c r="G114" s="17">
        <f>$G$70*4</f>
        <v>82680</v>
      </c>
    </row>
    <row r="115" spans="1:11" ht="12.75" customHeight="1" x14ac:dyDescent="0.35">
      <c r="B115" s="21"/>
      <c r="D115" s="28"/>
      <c r="F115" s="62"/>
      <c r="G115" s="28"/>
      <c r="H115" s="61"/>
      <c r="I115" s="28"/>
      <c r="J115" s="28"/>
      <c r="K115" s="29"/>
    </row>
    <row r="116" spans="1:11" ht="12.75" customHeight="1" x14ac:dyDescent="0.35">
      <c r="B116" s="21"/>
      <c r="D116" s="28"/>
      <c r="F116" s="62"/>
      <c r="G116" s="28"/>
      <c r="H116" s="61"/>
      <c r="I116" s="28"/>
      <c r="J116" s="28"/>
      <c r="K116" s="29"/>
    </row>
    <row r="117" spans="1:11" ht="12.75" customHeight="1" x14ac:dyDescent="0.25">
      <c r="A117" s="97" t="s">
        <v>87</v>
      </c>
      <c r="D117" s="25"/>
      <c r="E117" s="84"/>
      <c r="F117" s="84"/>
    </row>
    <row r="118" spans="1:11" ht="12.75" customHeight="1" x14ac:dyDescent="0.35">
      <c r="B118" s="21"/>
      <c r="D118" s="28"/>
      <c r="F118" s="62"/>
      <c r="G118" s="28"/>
      <c r="H118" s="61"/>
      <c r="I118" s="28"/>
      <c r="J118" s="28"/>
      <c r="K118" s="29"/>
    </row>
    <row r="119" spans="1:11" ht="12.75" customHeight="1" x14ac:dyDescent="0.35">
      <c r="B119" s="21"/>
      <c r="D119" s="28"/>
      <c r="F119" s="62"/>
      <c r="G119" s="28"/>
      <c r="H119" s="61"/>
      <c r="I119" s="28"/>
      <c r="J119" s="28"/>
      <c r="K119" s="29"/>
    </row>
    <row r="120" spans="1:11" ht="12.75" customHeight="1" x14ac:dyDescent="0.35">
      <c r="B120" s="21"/>
      <c r="C120" s="97" t="s">
        <v>88</v>
      </c>
      <c r="D120" s="27" t="str">
        <f>IF(G112&lt;G113,"oui","")</f>
        <v>oui</v>
      </c>
      <c r="E120" s="80" t="s">
        <v>124</v>
      </c>
      <c r="F120" s="26"/>
      <c r="G120" s="2"/>
    </row>
    <row r="121" spans="1:11" ht="12.75" customHeight="1" x14ac:dyDescent="0.35">
      <c r="B121" s="21"/>
      <c r="C121" s="97" t="s">
        <v>118</v>
      </c>
      <c r="D121" s="27" t="str">
        <f>IF(G112&gt;G113,"non","")</f>
        <v/>
      </c>
      <c r="E121" s="80" t="s">
        <v>154</v>
      </c>
      <c r="F121" s="26"/>
      <c r="G121" s="2"/>
    </row>
    <row r="122" spans="1:11" ht="12.75" customHeight="1" x14ac:dyDescent="0.35">
      <c r="B122" s="21"/>
      <c r="D122" s="28"/>
      <c r="F122" s="62"/>
      <c r="G122" s="28"/>
      <c r="H122" s="61"/>
      <c r="I122" s="28"/>
      <c r="J122" s="28"/>
      <c r="K122" s="29"/>
    </row>
    <row r="123" spans="1:11" ht="12.75" customHeight="1" x14ac:dyDescent="0.35">
      <c r="B123" s="21"/>
      <c r="D123" s="28"/>
      <c r="F123" s="62"/>
      <c r="G123" s="28"/>
      <c r="H123" s="61"/>
      <c r="I123" s="28"/>
      <c r="J123" s="28"/>
      <c r="K123" s="29"/>
    </row>
    <row r="124" spans="1:11" ht="12.75" customHeight="1" x14ac:dyDescent="0.25">
      <c r="A124" s="97" t="s">
        <v>77</v>
      </c>
      <c r="D124" s="25"/>
      <c r="E124" s="84"/>
      <c r="F124" s="84"/>
    </row>
    <row r="125" spans="1:11" ht="12.75" customHeight="1" x14ac:dyDescent="0.35">
      <c r="B125" s="21"/>
      <c r="D125" s="28"/>
      <c r="F125" s="62"/>
      <c r="G125" s="28"/>
      <c r="H125" s="61"/>
      <c r="I125" s="28"/>
      <c r="J125" s="28"/>
      <c r="K125" s="29"/>
    </row>
    <row r="126" spans="1:11" ht="12.75" customHeight="1" x14ac:dyDescent="0.35">
      <c r="B126" s="21"/>
      <c r="D126" s="28"/>
      <c r="F126" s="62"/>
      <c r="G126" s="28"/>
      <c r="H126" s="61"/>
      <c r="I126" s="28"/>
      <c r="J126" s="28"/>
      <c r="K126" s="29"/>
    </row>
    <row r="127" spans="1:11" ht="12.75" customHeight="1" x14ac:dyDescent="0.35">
      <c r="B127" s="21"/>
      <c r="C127" s="97" t="s">
        <v>89</v>
      </c>
      <c r="D127" s="27" t="str">
        <f>IF(G112&gt;G114,"oui","")</f>
        <v/>
      </c>
      <c r="E127" s="80" t="s">
        <v>122</v>
      </c>
      <c r="F127" s="26"/>
      <c r="G127" s="2"/>
    </row>
    <row r="128" spans="1:11" ht="12.75" customHeight="1" x14ac:dyDescent="0.35">
      <c r="B128" s="21"/>
      <c r="C128" s="97" t="s">
        <v>75</v>
      </c>
      <c r="D128" s="27" t="str">
        <f>IF(D120="ja","",IF(D127="","non",""))</f>
        <v>non</v>
      </c>
      <c r="E128" s="80" t="s">
        <v>155</v>
      </c>
      <c r="F128" s="26"/>
      <c r="G128" s="2"/>
    </row>
    <row r="129" spans="1:11" ht="12.75" customHeight="1" x14ac:dyDescent="0.35">
      <c r="B129" s="21"/>
      <c r="D129" s="28"/>
      <c r="F129" s="62"/>
      <c r="G129" s="28"/>
      <c r="H129" s="61"/>
      <c r="I129" s="28"/>
      <c r="J129" s="28"/>
      <c r="K129" s="29"/>
    </row>
    <row r="130" spans="1:11" ht="12.75" customHeight="1" x14ac:dyDescent="0.35">
      <c r="B130" s="21"/>
      <c r="D130" s="28"/>
      <c r="F130" s="62"/>
      <c r="G130" s="28"/>
      <c r="H130" s="61"/>
      <c r="I130" s="28"/>
      <c r="J130" s="28"/>
      <c r="K130" s="29"/>
    </row>
    <row r="131" spans="1:11" ht="29.25" customHeight="1" x14ac:dyDescent="0.25">
      <c r="A131" s="227" t="s">
        <v>157</v>
      </c>
      <c r="B131" s="228"/>
      <c r="C131" s="228"/>
      <c r="D131" s="228"/>
      <c r="E131" s="228"/>
      <c r="F131" s="228"/>
      <c r="G131" s="228"/>
      <c r="H131" s="228"/>
    </row>
    <row r="132" spans="1:11" ht="12.75" customHeight="1" x14ac:dyDescent="0.25">
      <c r="A132" s="97" t="s">
        <v>37</v>
      </c>
      <c r="D132" s="25"/>
      <c r="E132" s="84"/>
      <c r="F132" s="84"/>
    </row>
    <row r="133" spans="1:11" ht="12.75" customHeight="1" x14ac:dyDescent="0.35">
      <c r="B133" s="21"/>
      <c r="D133" s="28"/>
      <c r="F133" s="62"/>
      <c r="G133" s="28"/>
      <c r="H133" s="61"/>
      <c r="I133" s="28"/>
      <c r="J133" s="28"/>
      <c r="K133" s="29"/>
    </row>
    <row r="134" spans="1:11" ht="12.75" customHeight="1" x14ac:dyDescent="0.35">
      <c r="B134" s="2"/>
      <c r="C134" s="80" t="s">
        <v>91</v>
      </c>
      <c r="D134" s="80" t="s">
        <v>92</v>
      </c>
      <c r="E134" s="60" t="s">
        <v>93</v>
      </c>
      <c r="F134" s="60"/>
      <c r="G134" s="60"/>
      <c r="H134" s="61"/>
      <c r="I134" s="28"/>
      <c r="J134" s="28"/>
      <c r="K134" s="29"/>
    </row>
    <row r="135" spans="1:11" ht="12.75" customHeight="1" x14ac:dyDescent="0.35">
      <c r="B135" s="21"/>
      <c r="D135" s="28"/>
      <c r="F135" s="62" t="s">
        <v>94</v>
      </c>
      <c r="G135" s="28"/>
      <c r="H135" s="61"/>
      <c r="I135" s="28"/>
      <c r="J135" s="28"/>
      <c r="K135" s="29"/>
    </row>
    <row r="136" spans="1:11" ht="12.75" customHeight="1" x14ac:dyDescent="0.35">
      <c r="B136" s="21"/>
      <c r="D136" s="28"/>
      <c r="F136" s="62"/>
      <c r="G136" s="28"/>
      <c r="H136" s="61"/>
      <c r="I136" s="28"/>
      <c r="J136" s="28"/>
      <c r="K136" s="29"/>
    </row>
    <row r="137" spans="1:11" ht="12.75" customHeight="1" x14ac:dyDescent="0.35">
      <c r="B137" s="21"/>
      <c r="D137" s="28"/>
      <c r="F137" s="62"/>
      <c r="G137" s="28"/>
      <c r="H137" s="61"/>
      <c r="I137" s="28"/>
      <c r="J137" s="28"/>
      <c r="K137" s="29"/>
    </row>
    <row r="138" spans="1:11" ht="12.75" customHeight="1" x14ac:dyDescent="0.35">
      <c r="B138" s="21"/>
      <c r="D138" s="206" t="s">
        <v>95</v>
      </c>
      <c r="E138" s="207"/>
      <c r="F138" s="207"/>
      <c r="G138" s="153">
        <v>0</v>
      </c>
    </row>
    <row r="139" spans="1:11" ht="12.75" customHeight="1" x14ac:dyDescent="0.35">
      <c r="B139" s="21"/>
      <c r="D139" s="206" t="s">
        <v>96</v>
      </c>
      <c r="E139" s="207"/>
      <c r="F139" s="207"/>
      <c r="G139" s="17">
        <f>IF(D120="oui",G138,IF(D127="oui",0,G138-(((G112-G113)*G138)/(G113*3))))</f>
        <v>0</v>
      </c>
    </row>
    <row r="140" spans="1:11" ht="12.75" customHeight="1" x14ac:dyDescent="0.35">
      <c r="B140" s="21"/>
      <c r="D140" s="206" t="s">
        <v>97</v>
      </c>
      <c r="E140" s="207"/>
      <c r="F140" s="207"/>
      <c r="G140" s="17" t="str">
        <f>IF(G138=0,"",G139/G138*100)</f>
        <v/>
      </c>
    </row>
    <row r="141" spans="1:11" ht="12.75" customHeight="1" x14ac:dyDescent="0.35">
      <c r="B141" s="21"/>
      <c r="D141" s="28"/>
      <c r="F141" s="62"/>
      <c r="G141" s="28"/>
      <c r="H141" s="61"/>
      <c r="I141" s="28"/>
      <c r="J141" s="28"/>
      <c r="K141" s="29"/>
    </row>
    <row r="142" spans="1:11" ht="38.25" customHeight="1" x14ac:dyDescent="0.35">
      <c r="B142" s="21"/>
      <c r="D142" s="28"/>
      <c r="F142" s="62"/>
      <c r="G142" s="28"/>
      <c r="H142" s="61"/>
      <c r="I142" s="28"/>
      <c r="J142" s="28"/>
      <c r="K142" s="29"/>
    </row>
    <row r="143" spans="1:11" ht="15.5" x14ac:dyDescent="0.35">
      <c r="A143" s="1" t="s">
        <v>158</v>
      </c>
      <c r="D143" s="28"/>
      <c r="E143" s="18"/>
      <c r="F143" s="64"/>
      <c r="G143" s="65"/>
      <c r="H143" s="61"/>
      <c r="I143" s="28"/>
      <c r="J143" s="28"/>
      <c r="K143" s="29"/>
    </row>
    <row r="144" spans="1:11" ht="12.75" customHeight="1" x14ac:dyDescent="0.35">
      <c r="A144" s="195"/>
      <c r="B144" s="196"/>
      <c r="C144" s="196"/>
      <c r="D144" s="196"/>
      <c r="E144" s="196"/>
      <c r="F144" s="196"/>
      <c r="G144" s="196"/>
      <c r="H144" s="196"/>
      <c r="I144" s="28"/>
      <c r="J144" s="28"/>
      <c r="K144" s="29"/>
    </row>
    <row r="145" spans="1:11" ht="12.75" customHeight="1" x14ac:dyDescent="0.35">
      <c r="A145" s="196"/>
      <c r="B145" s="196"/>
      <c r="C145" s="196"/>
      <c r="D145" s="196"/>
      <c r="E145" s="196"/>
      <c r="F145" s="196"/>
      <c r="G145" s="196"/>
      <c r="H145" s="196"/>
      <c r="I145" s="28"/>
      <c r="J145" s="28"/>
      <c r="K145" s="29"/>
    </row>
    <row r="146" spans="1:11" ht="12.75" customHeight="1" x14ac:dyDescent="0.35">
      <c r="A146" s="196"/>
      <c r="B146" s="196"/>
      <c r="C146" s="196"/>
      <c r="D146" s="196"/>
      <c r="E146" s="196"/>
      <c r="F146" s="196"/>
      <c r="G146" s="196"/>
      <c r="H146" s="196"/>
      <c r="I146" s="28"/>
      <c r="J146" s="28"/>
      <c r="K146" s="29"/>
    </row>
    <row r="147" spans="1:11" ht="12.75" customHeight="1" x14ac:dyDescent="0.35">
      <c r="A147" s="196"/>
      <c r="B147" s="196"/>
      <c r="C147" s="196"/>
      <c r="D147" s="196"/>
      <c r="E147" s="196"/>
      <c r="F147" s="196"/>
      <c r="G147" s="196"/>
      <c r="H147" s="196"/>
      <c r="I147" s="28"/>
      <c r="J147" s="28"/>
      <c r="K147" s="29"/>
    </row>
    <row r="148" spans="1:11" ht="12.75" customHeight="1" x14ac:dyDescent="0.35">
      <c r="A148" s="196"/>
      <c r="B148" s="196"/>
      <c r="C148" s="196"/>
      <c r="D148" s="196"/>
      <c r="E148" s="196"/>
      <c r="F148" s="196"/>
      <c r="G148" s="196"/>
      <c r="H148" s="196"/>
      <c r="I148" s="28"/>
      <c r="J148" s="28"/>
      <c r="K148" s="29"/>
    </row>
    <row r="149" spans="1:11" ht="12.75" customHeight="1" x14ac:dyDescent="0.35">
      <c r="A149" s="196"/>
      <c r="B149" s="196"/>
      <c r="C149" s="196"/>
      <c r="D149" s="196"/>
      <c r="E149" s="196"/>
      <c r="F149" s="196"/>
      <c r="G149" s="196"/>
      <c r="H149" s="196"/>
      <c r="I149" s="28"/>
      <c r="J149" s="28"/>
      <c r="K149" s="29"/>
    </row>
    <row r="150" spans="1:11" x14ac:dyDescent="0.25">
      <c r="B150" s="66"/>
      <c r="C150" s="67"/>
      <c r="D150" s="67"/>
      <c r="E150" s="67"/>
      <c r="F150" s="67"/>
      <c r="G150" s="67"/>
      <c r="H150" s="67"/>
    </row>
    <row r="151" spans="1:11" x14ac:dyDescent="0.25">
      <c r="B151" s="66"/>
      <c r="C151" s="67"/>
      <c r="D151" s="67"/>
      <c r="E151" s="67"/>
      <c r="F151" s="67"/>
      <c r="G151" s="67"/>
      <c r="H151" s="67"/>
    </row>
    <row r="152" spans="1:11" ht="15.5" x14ac:dyDescent="0.35">
      <c r="A152" s="30" t="s">
        <v>98</v>
      </c>
      <c r="B152" s="9"/>
      <c r="C152" s="68"/>
      <c r="D152" s="9"/>
      <c r="E152" s="9"/>
    </row>
    <row r="153" spans="1:11" x14ac:dyDescent="0.25">
      <c r="A153" s="222"/>
      <c r="B153" s="223"/>
      <c r="C153" s="223"/>
      <c r="D153" s="223"/>
      <c r="E153" s="223"/>
      <c r="F153" s="223"/>
      <c r="G153" s="223"/>
      <c r="H153" s="223"/>
    </row>
    <row r="154" spans="1:11" x14ac:dyDescent="0.25">
      <c r="A154" s="223"/>
      <c r="B154" s="223"/>
      <c r="C154" s="223"/>
      <c r="D154" s="223"/>
      <c r="E154" s="223"/>
      <c r="F154" s="223"/>
      <c r="G154" s="223"/>
      <c r="H154" s="223"/>
    </row>
    <row r="155" spans="1:11" x14ac:dyDescent="0.25">
      <c r="A155" s="223"/>
      <c r="B155" s="223"/>
      <c r="C155" s="223"/>
      <c r="D155" s="223"/>
      <c r="E155" s="223"/>
      <c r="F155" s="223"/>
      <c r="G155" s="223"/>
      <c r="H155" s="223"/>
    </row>
    <row r="156" spans="1:11" x14ac:dyDescent="0.25">
      <c r="A156" s="223"/>
      <c r="B156" s="223"/>
      <c r="C156" s="223"/>
      <c r="D156" s="223"/>
      <c r="E156" s="223"/>
      <c r="F156" s="223"/>
      <c r="G156" s="223"/>
      <c r="H156" s="223"/>
    </row>
    <row r="157" spans="1:11" x14ac:dyDescent="0.25">
      <c r="A157" s="223"/>
      <c r="B157" s="223"/>
      <c r="C157" s="223"/>
      <c r="D157" s="223"/>
      <c r="E157" s="223"/>
      <c r="F157" s="223"/>
      <c r="G157" s="223"/>
      <c r="H157" s="223"/>
    </row>
    <row r="158" spans="1:11" ht="12.75" customHeight="1" x14ac:dyDescent="0.25">
      <c r="A158" s="223"/>
      <c r="B158" s="223"/>
      <c r="C158" s="223"/>
      <c r="D158" s="223"/>
      <c r="E158" s="223"/>
      <c r="F158" s="223"/>
      <c r="G158" s="223"/>
      <c r="H158" s="223"/>
    </row>
    <row r="159" spans="1:11" x14ac:dyDescent="0.25">
      <c r="B159" s="66"/>
      <c r="C159" s="67"/>
      <c r="D159" s="67"/>
      <c r="E159" s="67"/>
      <c r="F159" s="67"/>
      <c r="G159" s="67"/>
      <c r="H159" s="67"/>
    </row>
    <row r="160" spans="1:11" x14ac:dyDescent="0.25">
      <c r="B160" s="66"/>
      <c r="C160" s="67"/>
      <c r="D160" s="67"/>
      <c r="E160" s="67"/>
      <c r="F160" s="67"/>
      <c r="G160" s="67"/>
      <c r="H160" s="67"/>
    </row>
    <row r="161" spans="1:8" ht="15" customHeight="1" x14ac:dyDescent="0.3">
      <c r="A161" s="1" t="s">
        <v>99</v>
      </c>
      <c r="C161" s="67"/>
      <c r="D161" s="67"/>
      <c r="E161" s="67"/>
      <c r="F161" s="67"/>
      <c r="G161" s="67"/>
      <c r="H161" s="67"/>
    </row>
    <row r="162" spans="1:8" ht="18" customHeight="1" x14ac:dyDescent="0.25">
      <c r="A162" s="219"/>
      <c r="B162" s="220"/>
      <c r="C162" s="221"/>
      <c r="D162" s="67"/>
      <c r="E162" s="67"/>
      <c r="F162" s="67"/>
      <c r="G162" s="67"/>
      <c r="H162" s="67"/>
    </row>
  </sheetData>
  <sheetProtection selectLockedCells="1"/>
  <mergeCells count="57">
    <mergeCell ref="B32:E32"/>
    <mergeCell ref="B29:E29"/>
    <mergeCell ref="A63:G63"/>
    <mergeCell ref="A96:G96"/>
    <mergeCell ref="A131:H131"/>
    <mergeCell ref="B38:E38"/>
    <mergeCell ref="B42:E42"/>
    <mergeCell ref="B40:E40"/>
    <mergeCell ref="B41:E41"/>
    <mergeCell ref="B33:E33"/>
    <mergeCell ref="B35:E35"/>
    <mergeCell ref="B36:E36"/>
    <mergeCell ref="B34:E34"/>
    <mergeCell ref="B28:E28"/>
    <mergeCell ref="B30:E30"/>
    <mergeCell ref="B31:E31"/>
    <mergeCell ref="B24:E24"/>
    <mergeCell ref="B25:E25"/>
    <mergeCell ref="B26:E26"/>
    <mergeCell ref="B27:E27"/>
    <mergeCell ref="B20:E20"/>
    <mergeCell ref="B21:E21"/>
    <mergeCell ref="B43:E43"/>
    <mergeCell ref="A162:C162"/>
    <mergeCell ref="D78:F78"/>
    <mergeCell ref="D79:F79"/>
    <mergeCell ref="D103:F103"/>
    <mergeCell ref="D104:F104"/>
    <mergeCell ref="D105:F105"/>
    <mergeCell ref="D112:F112"/>
    <mergeCell ref="B45:E45"/>
    <mergeCell ref="B44:E44"/>
    <mergeCell ref="A153:H158"/>
    <mergeCell ref="D139:F139"/>
    <mergeCell ref="B50:E50"/>
    <mergeCell ref="D138:F138"/>
    <mergeCell ref="A8:G8"/>
    <mergeCell ref="A9:G9"/>
    <mergeCell ref="A10:G10"/>
    <mergeCell ref="A11:G11"/>
    <mergeCell ref="A12:G12"/>
    <mergeCell ref="A144:H149"/>
    <mergeCell ref="B52:E52"/>
    <mergeCell ref="B51:E51"/>
    <mergeCell ref="B23:E23"/>
    <mergeCell ref="D140:F140"/>
    <mergeCell ref="D113:F113"/>
    <mergeCell ref="D77:F77"/>
    <mergeCell ref="D114:F114"/>
    <mergeCell ref="B46:E46"/>
    <mergeCell ref="B55:E55"/>
    <mergeCell ref="B57:E57"/>
    <mergeCell ref="A60:E60"/>
    <mergeCell ref="B49:E49"/>
    <mergeCell ref="B54:E54"/>
    <mergeCell ref="B37:E37"/>
    <mergeCell ref="B39:E39"/>
  </mergeCells>
  <phoneticPr fontId="2" type="noConversion"/>
  <pageMargins left="0.59055118110236227" right="0.39370078740157483" top="0.51181102362204722" bottom="0.51181102362204722" header="0.31496062992125984" footer="0.31496062992125984"/>
  <pageSetup paperSize="9" scale="85" orientation="portrait" r:id="rId1"/>
  <headerFooter alignWithMargins="0">
    <oddHeader>&amp;R&amp;9Seite &amp;P von &amp;N</oddHeader>
    <oddFooter>&amp;L&amp;9GEF/Sozialamt/Opferhilfe/Version 4 (Stand Januar 2015)</oddFooter>
  </headerFooter>
  <rowBreaks count="2" manualBreakCount="2">
    <brk id="59" max="16383" man="1"/>
    <brk id="123" max="16383" man="1"/>
  </rowBreaks>
  <ignoredErrors>
    <ignoredError sqref="A20:A21 A41:A44 A24:A28" twoDigitTextYear="1"/>
    <ignoredError sqref="F45:G45 G140 F39:G39 F53 G46 G55 G57 G77 G105 G112:G114 F55 G79" unlockedFormula="1"/>
    <ignoredError sqref="A32:A40 A45:A46 A48:A55 A57 A22" numberStoredAsText="1"/>
    <ignoredError sqref="F37" formulaRange="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5"/>
  <sheetViews>
    <sheetView showGridLines="0" topLeftCell="A55" zoomScaleNormal="100" workbookViewId="0">
      <selection activeCell="A66" sqref="A66:H66"/>
    </sheetView>
  </sheetViews>
  <sheetFormatPr baseColWidth="10" defaultColWidth="11.453125" defaultRowHeight="12.5" x14ac:dyDescent="0.25"/>
  <cols>
    <col min="1" max="1" width="6.7265625" style="8" customWidth="1"/>
    <col min="2" max="2" width="9.81640625" style="8" customWidth="1"/>
    <col min="3" max="3" width="20.7265625" style="8" customWidth="1"/>
    <col min="4" max="4" width="14.453125" style="8" customWidth="1"/>
    <col min="5" max="5" width="15.7265625" style="8" customWidth="1"/>
    <col min="6" max="7" width="12.7265625" style="8" customWidth="1"/>
    <col min="8" max="9" width="13.7265625" style="8" customWidth="1"/>
    <col min="10" max="16384" width="11.453125" style="8"/>
  </cols>
  <sheetData>
    <row r="1" spans="1:9" ht="20" x14ac:dyDescent="0.4">
      <c r="A1" s="15" t="s">
        <v>108</v>
      </c>
    </row>
    <row r="2" spans="1:9" s="2" customFormat="1" ht="13" x14ac:dyDescent="0.3">
      <c r="B2" s="1"/>
      <c r="C2" s="84"/>
      <c r="E2" s="1"/>
      <c r="F2" s="3"/>
      <c r="G2" s="1"/>
      <c r="I2" s="4"/>
    </row>
    <row r="3" spans="1:9" s="7" customFormat="1" ht="51" customHeight="1" x14ac:dyDescent="0.35">
      <c r="A3" s="234" t="s">
        <v>159</v>
      </c>
      <c r="B3" s="235"/>
      <c r="C3" s="235"/>
      <c r="D3" s="235"/>
      <c r="E3" s="235"/>
      <c r="F3" s="235"/>
      <c r="G3" s="235"/>
      <c r="H3" s="235"/>
      <c r="I3" s="235"/>
    </row>
    <row r="4" spans="1:9" s="2" customFormat="1" ht="12" customHeight="1" x14ac:dyDescent="0.35">
      <c r="A4" s="5"/>
      <c r="C4" s="5"/>
    </row>
    <row r="5" spans="1:9" ht="12" customHeight="1" x14ac:dyDescent="0.25">
      <c r="B5" s="10"/>
      <c r="E5" s="9"/>
    </row>
    <row r="6" spans="1:9" s="2" customFormat="1" ht="15" customHeight="1" x14ac:dyDescent="0.25">
      <c r="A6" s="236" t="s">
        <v>107</v>
      </c>
      <c r="B6" s="237"/>
      <c r="C6" s="237"/>
      <c r="D6" s="237"/>
      <c r="E6" s="237"/>
      <c r="F6" s="237"/>
      <c r="G6" s="237"/>
      <c r="H6" s="237"/>
      <c r="I6" s="237"/>
    </row>
    <row r="7" spans="1:9" ht="13" x14ac:dyDescent="0.25">
      <c r="A7" s="216"/>
      <c r="B7" s="217"/>
      <c r="C7" s="217"/>
      <c r="D7" s="217"/>
      <c r="E7" s="217"/>
      <c r="F7" s="217"/>
      <c r="G7" s="217"/>
    </row>
    <row r="8" spans="1:9" ht="13" x14ac:dyDescent="0.25">
      <c r="A8" s="216"/>
      <c r="B8" s="217"/>
      <c r="C8" s="217"/>
      <c r="D8" s="217"/>
      <c r="E8" s="217"/>
      <c r="F8" s="217"/>
      <c r="G8" s="217"/>
      <c r="H8" s="34"/>
      <c r="I8" s="34"/>
    </row>
    <row r="9" spans="1:9" ht="13" x14ac:dyDescent="0.25">
      <c r="A9" s="216"/>
      <c r="B9" s="217"/>
      <c r="C9" s="217"/>
      <c r="D9" s="217"/>
      <c r="E9" s="217"/>
      <c r="F9" s="217"/>
      <c r="G9" s="217"/>
      <c r="H9" s="34"/>
      <c r="I9" s="34"/>
    </row>
    <row r="10" spans="1:9" ht="13" x14ac:dyDescent="0.25">
      <c r="A10" s="216"/>
      <c r="B10" s="217"/>
      <c r="C10" s="217"/>
      <c r="D10" s="217"/>
      <c r="E10" s="217"/>
      <c r="F10" s="217"/>
      <c r="G10" s="217"/>
      <c r="H10" s="34"/>
      <c r="I10" s="34"/>
    </row>
    <row r="11" spans="1:9" ht="13" x14ac:dyDescent="0.25">
      <c r="A11" s="216"/>
      <c r="B11" s="217"/>
      <c r="C11" s="217"/>
      <c r="D11" s="217"/>
      <c r="E11" s="217"/>
      <c r="F11" s="217"/>
      <c r="G11" s="217"/>
      <c r="H11" s="34"/>
      <c r="I11" s="34"/>
    </row>
    <row r="12" spans="1:9" ht="13" x14ac:dyDescent="0.3">
      <c r="B12" s="44"/>
      <c r="C12" s="45"/>
      <c r="D12" s="45"/>
      <c r="E12" s="45"/>
      <c r="F12" s="46"/>
      <c r="G12" s="46"/>
      <c r="H12" s="34"/>
      <c r="I12" s="34"/>
    </row>
    <row r="13" spans="1:9" ht="13" x14ac:dyDescent="0.3">
      <c r="B13" s="44"/>
      <c r="C13" s="45"/>
      <c r="D13" s="45"/>
      <c r="E13" s="45"/>
      <c r="F13" s="46"/>
      <c r="G13" s="46"/>
      <c r="H13" s="34"/>
      <c r="I13" s="34"/>
    </row>
    <row r="14" spans="1:9" ht="13" x14ac:dyDescent="0.3">
      <c r="B14" s="30"/>
      <c r="C14" s="34"/>
      <c r="D14" s="34"/>
      <c r="E14" s="34"/>
      <c r="F14" s="84"/>
      <c r="G14" s="30"/>
      <c r="H14" s="34"/>
      <c r="I14" s="34"/>
    </row>
    <row r="15" spans="1:9" ht="15.5" x14ac:dyDescent="0.25">
      <c r="A15" s="214" t="s">
        <v>111</v>
      </c>
      <c r="B15" s="215"/>
      <c r="C15" s="215"/>
      <c r="D15" s="215"/>
      <c r="E15" s="215"/>
      <c r="F15" s="215"/>
      <c r="G15" s="215"/>
      <c r="H15" s="215"/>
      <c r="I15" s="215"/>
    </row>
    <row r="16" spans="1:9" ht="13" x14ac:dyDescent="0.3">
      <c r="B16" s="1"/>
    </row>
    <row r="17" spans="1:9" ht="40.5" customHeight="1" x14ac:dyDescent="0.25">
      <c r="A17" s="112"/>
      <c r="B17" s="110"/>
      <c r="C17" s="110"/>
      <c r="D17" s="110"/>
      <c r="E17" s="111"/>
      <c r="F17" s="107" t="s">
        <v>106</v>
      </c>
      <c r="G17" s="108" t="s">
        <v>112</v>
      </c>
      <c r="H17" s="163" t="s">
        <v>113</v>
      </c>
      <c r="I17" s="107" t="s">
        <v>104</v>
      </c>
    </row>
    <row r="18" spans="1:9" s="2" customFormat="1" x14ac:dyDescent="0.25">
      <c r="A18" s="43">
        <v>1.1000000000000001</v>
      </c>
      <c r="B18" s="139" t="s">
        <v>42</v>
      </c>
      <c r="C18" s="12"/>
      <c r="D18" s="13"/>
      <c r="E18" s="13"/>
      <c r="F18" s="35"/>
      <c r="G18" s="35"/>
      <c r="H18" s="35"/>
      <c r="I18" s="23"/>
    </row>
    <row r="19" spans="1:9" ht="13.5" customHeight="1" x14ac:dyDescent="0.25">
      <c r="A19" s="38" t="s">
        <v>0</v>
      </c>
      <c r="B19" s="203" t="s">
        <v>43</v>
      </c>
      <c r="C19" s="204"/>
      <c r="D19" s="204"/>
      <c r="E19" s="205"/>
      <c r="F19" s="149">
        <v>0</v>
      </c>
      <c r="G19" s="149">
        <v>0</v>
      </c>
      <c r="H19" s="35"/>
      <c r="I19" s="24"/>
    </row>
    <row r="20" spans="1:9" ht="12.75" customHeight="1" x14ac:dyDescent="0.25">
      <c r="A20" s="38" t="s">
        <v>1</v>
      </c>
      <c r="B20" s="203" t="s">
        <v>44</v>
      </c>
      <c r="C20" s="204"/>
      <c r="D20" s="204"/>
      <c r="E20" s="205"/>
      <c r="F20" s="149">
        <v>0</v>
      </c>
      <c r="G20" s="149">
        <v>0</v>
      </c>
      <c r="H20" s="35"/>
      <c r="I20" s="24"/>
    </row>
    <row r="21" spans="1:9" ht="13" x14ac:dyDescent="0.3">
      <c r="A21" s="37" t="s">
        <v>33</v>
      </c>
      <c r="B21" s="145" t="s">
        <v>142</v>
      </c>
      <c r="C21" s="57"/>
      <c r="D21" s="58"/>
      <c r="E21" s="58"/>
      <c r="F21" s="42">
        <f>SUM(F19:F20)</f>
        <v>0</v>
      </c>
      <c r="G21" s="42">
        <f>SUM(G19:G20)</f>
        <v>0</v>
      </c>
      <c r="H21" s="172">
        <f>SUM(F21:G21)</f>
        <v>0</v>
      </c>
      <c r="I21" s="24"/>
    </row>
    <row r="22" spans="1:9" ht="13" x14ac:dyDescent="0.3">
      <c r="A22" s="37" t="s">
        <v>129</v>
      </c>
      <c r="B22" s="168" t="s">
        <v>57</v>
      </c>
      <c r="C22" s="57"/>
      <c r="D22" s="58"/>
      <c r="E22" s="58"/>
      <c r="F22" s="35"/>
      <c r="G22" s="35"/>
      <c r="H22" s="172">
        <f>IF(SUM(H21:H21)&lt;=0,0,SUM(H21:H21))</f>
        <v>0</v>
      </c>
      <c r="I22" s="173">
        <f>H22/5*4</f>
        <v>0</v>
      </c>
    </row>
    <row r="23" spans="1:9" x14ac:dyDescent="0.25">
      <c r="A23" s="81" t="s">
        <v>9</v>
      </c>
      <c r="B23" s="203" t="s">
        <v>45</v>
      </c>
      <c r="C23" s="204"/>
      <c r="D23" s="204"/>
      <c r="E23" s="205"/>
      <c r="F23" s="35"/>
      <c r="G23" s="35"/>
      <c r="H23" s="35"/>
      <c r="I23" s="24"/>
    </row>
    <row r="24" spans="1:9" ht="12.75" customHeight="1" x14ac:dyDescent="0.25">
      <c r="A24" s="81" t="s">
        <v>130</v>
      </c>
      <c r="B24" s="203" t="s">
        <v>46</v>
      </c>
      <c r="C24" s="204"/>
      <c r="D24" s="204"/>
      <c r="E24" s="205"/>
      <c r="F24" s="149">
        <v>0</v>
      </c>
      <c r="G24" s="149">
        <v>0</v>
      </c>
      <c r="H24" s="35"/>
      <c r="I24" s="24"/>
    </row>
    <row r="25" spans="1:9" ht="12.75" customHeight="1" x14ac:dyDescent="0.25">
      <c r="A25" s="81" t="s">
        <v>131</v>
      </c>
      <c r="B25" s="203" t="s">
        <v>47</v>
      </c>
      <c r="C25" s="204"/>
      <c r="D25" s="204"/>
      <c r="E25" s="205"/>
      <c r="F25" s="149">
        <v>0</v>
      </c>
      <c r="G25" s="149">
        <v>0</v>
      </c>
      <c r="H25" s="35"/>
      <c r="I25" s="24"/>
    </row>
    <row r="26" spans="1:9" ht="12.75" customHeight="1" x14ac:dyDescent="0.25">
      <c r="A26" s="81" t="s">
        <v>132</v>
      </c>
      <c r="B26" s="203" t="s">
        <v>48</v>
      </c>
      <c r="C26" s="204"/>
      <c r="D26" s="204"/>
      <c r="E26" s="205"/>
      <c r="F26" s="149">
        <v>0</v>
      </c>
      <c r="G26" s="149">
        <v>0</v>
      </c>
      <c r="H26" s="35"/>
      <c r="I26" s="24"/>
    </row>
    <row r="27" spans="1:9" ht="12.75" customHeight="1" x14ac:dyDescent="0.25">
      <c r="A27" s="81" t="s">
        <v>133</v>
      </c>
      <c r="B27" s="203" t="s">
        <v>143</v>
      </c>
      <c r="C27" s="204"/>
      <c r="D27" s="204"/>
      <c r="E27" s="205"/>
      <c r="F27" s="149">
        <v>0</v>
      </c>
      <c r="G27" s="149">
        <v>0</v>
      </c>
      <c r="H27" s="35"/>
      <c r="I27" s="24"/>
    </row>
    <row r="28" spans="1:9" ht="12.75" customHeight="1" x14ac:dyDescent="0.25">
      <c r="A28" s="81" t="s">
        <v>134</v>
      </c>
      <c r="B28" s="203" t="s">
        <v>160</v>
      </c>
      <c r="C28" s="204"/>
      <c r="D28" s="204"/>
      <c r="E28" s="205"/>
      <c r="F28" s="149">
        <v>0</v>
      </c>
      <c r="G28" s="149">
        <v>0</v>
      </c>
      <c r="H28" s="35"/>
      <c r="I28" s="24"/>
    </row>
    <row r="29" spans="1:9" ht="12.75" customHeight="1" x14ac:dyDescent="0.25">
      <c r="A29" s="81" t="s">
        <v>135</v>
      </c>
      <c r="B29" s="224" t="s">
        <v>49</v>
      </c>
      <c r="C29" s="225"/>
      <c r="D29" s="225"/>
      <c r="E29" s="226"/>
      <c r="F29" s="149">
        <v>0</v>
      </c>
      <c r="G29" s="149">
        <v>0</v>
      </c>
      <c r="H29" s="35"/>
      <c r="I29" s="24"/>
    </row>
    <row r="30" spans="1:9" ht="12.75" customHeight="1" x14ac:dyDescent="0.25">
      <c r="A30" s="81" t="s">
        <v>136</v>
      </c>
      <c r="B30" s="203" t="s">
        <v>50</v>
      </c>
      <c r="C30" s="204"/>
      <c r="D30" s="204"/>
      <c r="E30" s="205"/>
      <c r="F30" s="149">
        <v>0</v>
      </c>
      <c r="G30" s="149">
        <v>0</v>
      </c>
      <c r="H30" s="35"/>
      <c r="I30" s="24"/>
    </row>
    <row r="31" spans="1:9" ht="12.75" customHeight="1" x14ac:dyDescent="0.25">
      <c r="A31" s="81" t="s">
        <v>137</v>
      </c>
      <c r="B31" s="203" t="s">
        <v>51</v>
      </c>
      <c r="C31" s="204"/>
      <c r="D31" s="204"/>
      <c r="E31" s="205"/>
      <c r="F31" s="149">
        <v>0</v>
      </c>
      <c r="G31" s="149">
        <v>0</v>
      </c>
      <c r="H31" s="35"/>
      <c r="I31" s="24"/>
    </row>
    <row r="32" spans="1:9" ht="12.75" customHeight="1" x14ac:dyDescent="0.25">
      <c r="A32" s="166">
        <v>1.4</v>
      </c>
      <c r="B32" s="203" t="s">
        <v>53</v>
      </c>
      <c r="C32" s="204"/>
      <c r="D32" s="204"/>
      <c r="E32" s="205"/>
      <c r="F32" s="149">
        <v>0</v>
      </c>
      <c r="G32" s="149">
        <v>0</v>
      </c>
      <c r="H32" s="35"/>
      <c r="I32" s="24"/>
    </row>
    <row r="33" spans="1:9" ht="12.75" customHeight="1" x14ac:dyDescent="0.25">
      <c r="A33" s="167">
        <v>1.5</v>
      </c>
      <c r="B33" s="203" t="s">
        <v>54</v>
      </c>
      <c r="C33" s="204"/>
      <c r="D33" s="204"/>
      <c r="E33" s="205"/>
      <c r="F33" s="149">
        <v>0</v>
      </c>
      <c r="G33" s="149">
        <v>0</v>
      </c>
      <c r="H33" s="35"/>
      <c r="I33" s="24"/>
    </row>
    <row r="34" spans="1:9" ht="12.75" customHeight="1" x14ac:dyDescent="0.25">
      <c r="A34" s="167">
        <v>1.6</v>
      </c>
      <c r="B34" s="203" t="s">
        <v>55</v>
      </c>
      <c r="C34" s="204"/>
      <c r="D34" s="204"/>
      <c r="E34" s="205"/>
      <c r="F34" s="149">
        <v>0</v>
      </c>
      <c r="G34" s="149">
        <v>0</v>
      </c>
      <c r="H34" s="35"/>
      <c r="I34" s="24"/>
    </row>
    <row r="35" spans="1:9" ht="12.75" customHeight="1" x14ac:dyDescent="0.3">
      <c r="A35" s="167">
        <v>1.7</v>
      </c>
      <c r="B35" s="203" t="s">
        <v>145</v>
      </c>
      <c r="C35" s="204"/>
      <c r="D35" s="204"/>
      <c r="E35" s="205"/>
      <c r="F35" s="149">
        <v>0</v>
      </c>
      <c r="G35" s="149">
        <v>0</v>
      </c>
      <c r="H35" s="35"/>
      <c r="I35" s="16"/>
    </row>
    <row r="36" spans="1:9" ht="12.75" customHeight="1" x14ac:dyDescent="0.3">
      <c r="A36" s="37" t="s">
        <v>138</v>
      </c>
      <c r="B36" s="208" t="s">
        <v>57</v>
      </c>
      <c r="C36" s="209"/>
      <c r="D36" s="209"/>
      <c r="E36" s="210"/>
      <c r="F36" s="17">
        <f>SUM(F24:F35)</f>
        <v>0</v>
      </c>
      <c r="G36" s="17">
        <f>SUM(G24:G35)</f>
        <v>0</v>
      </c>
      <c r="H36" s="17">
        <f>SUM(F36:G36)</f>
        <v>0</v>
      </c>
      <c r="I36" s="24"/>
    </row>
    <row r="37" spans="1:9" x14ac:dyDescent="0.25">
      <c r="A37" s="81" t="s">
        <v>139</v>
      </c>
      <c r="B37" s="242" t="s">
        <v>146</v>
      </c>
      <c r="C37" s="243"/>
      <c r="D37" s="243"/>
      <c r="E37" s="171"/>
      <c r="F37" s="189"/>
      <c r="G37" s="189"/>
      <c r="H37" s="17">
        <v>-1500</v>
      </c>
      <c r="I37" s="24"/>
    </row>
    <row r="38" spans="1:9" ht="13" x14ac:dyDescent="0.3">
      <c r="A38" s="37" t="s">
        <v>16</v>
      </c>
      <c r="B38" s="169" t="s">
        <v>57</v>
      </c>
      <c r="C38" s="170"/>
      <c r="D38" s="170"/>
      <c r="E38" s="171"/>
      <c r="F38" s="189"/>
      <c r="G38" s="189"/>
      <c r="H38" s="17">
        <f>IF(SUM(H36:H37)&lt;=0,0,SUM(H36:H37))</f>
        <v>0</v>
      </c>
      <c r="I38" s="173">
        <f>H38/3*2</f>
        <v>0</v>
      </c>
    </row>
    <row r="39" spans="1:9" x14ac:dyDescent="0.25">
      <c r="A39" s="38" t="s">
        <v>17</v>
      </c>
      <c r="B39" s="218" t="s">
        <v>58</v>
      </c>
      <c r="C39" s="209"/>
      <c r="D39" s="209"/>
      <c r="E39" s="210"/>
      <c r="F39" s="151">
        <v>0</v>
      </c>
      <c r="G39" s="151">
        <v>0</v>
      </c>
      <c r="H39" s="24"/>
      <c r="I39" s="24"/>
    </row>
    <row r="40" spans="1:9" x14ac:dyDescent="0.25">
      <c r="A40" s="38" t="s">
        <v>18</v>
      </c>
      <c r="B40" s="218" t="s">
        <v>59</v>
      </c>
      <c r="C40" s="209"/>
      <c r="D40" s="209"/>
      <c r="E40" s="210"/>
      <c r="F40" s="151">
        <v>0</v>
      </c>
      <c r="G40" s="151">
        <v>0</v>
      </c>
      <c r="H40" s="24"/>
      <c r="I40" s="24"/>
    </row>
    <row r="41" spans="1:9" x14ac:dyDescent="0.25">
      <c r="A41" s="38" t="s">
        <v>19</v>
      </c>
      <c r="B41" s="218" t="s">
        <v>60</v>
      </c>
      <c r="C41" s="209"/>
      <c r="D41" s="209"/>
      <c r="E41" s="210"/>
      <c r="F41" s="151">
        <v>0</v>
      </c>
      <c r="G41" s="151">
        <v>0</v>
      </c>
      <c r="H41" s="24"/>
      <c r="I41" s="24"/>
    </row>
    <row r="42" spans="1:9" x14ac:dyDescent="0.25">
      <c r="A42" s="38" t="s">
        <v>20</v>
      </c>
      <c r="B42" s="218" t="s">
        <v>61</v>
      </c>
      <c r="C42" s="209"/>
      <c r="D42" s="209"/>
      <c r="E42" s="210"/>
      <c r="F42" s="151">
        <v>0</v>
      </c>
      <c r="G42" s="151">
        <v>0</v>
      </c>
      <c r="H42" s="24"/>
      <c r="I42" s="24"/>
    </row>
    <row r="43" spans="1:9" x14ac:dyDescent="0.25">
      <c r="A43" s="38" t="s">
        <v>23</v>
      </c>
      <c r="B43" s="218" t="s">
        <v>62</v>
      </c>
      <c r="C43" s="209"/>
      <c r="D43" s="209"/>
      <c r="E43" s="210"/>
      <c r="F43" s="151">
        <v>0</v>
      </c>
      <c r="G43" s="151">
        <v>0</v>
      </c>
      <c r="I43" s="24"/>
    </row>
    <row r="44" spans="1:9" ht="13" x14ac:dyDescent="0.3">
      <c r="A44" s="37" t="s">
        <v>21</v>
      </c>
      <c r="B44" s="208" t="s">
        <v>57</v>
      </c>
      <c r="C44" s="209"/>
      <c r="D44" s="209"/>
      <c r="E44" s="210"/>
      <c r="F44" s="17">
        <f>SUM(F40:F43)</f>
        <v>0</v>
      </c>
      <c r="G44" s="17">
        <f>SUM(G40:G43)</f>
        <v>0</v>
      </c>
      <c r="H44" s="17">
        <f>SUM(F44:G44)</f>
        <v>0</v>
      </c>
      <c r="I44" s="17">
        <f>H44</f>
        <v>0</v>
      </c>
    </row>
    <row r="45" spans="1:9" ht="13" x14ac:dyDescent="0.3">
      <c r="A45" s="37" t="s">
        <v>22</v>
      </c>
      <c r="B45" s="208" t="s">
        <v>147</v>
      </c>
      <c r="C45" s="209"/>
      <c r="D45" s="209"/>
      <c r="E45" s="210"/>
      <c r="F45" s="31"/>
      <c r="G45" s="31"/>
      <c r="H45" s="24"/>
      <c r="I45" s="17">
        <f>I22+I38+I44</f>
        <v>0</v>
      </c>
    </row>
    <row r="46" spans="1:9" ht="13" x14ac:dyDescent="0.3">
      <c r="A46" s="37"/>
      <c r="B46" s="75"/>
      <c r="C46" s="76"/>
      <c r="D46" s="76"/>
      <c r="E46" s="76"/>
      <c r="F46" s="31"/>
      <c r="G46" s="31"/>
      <c r="H46" s="24"/>
      <c r="I46" s="24"/>
    </row>
    <row r="47" spans="1:9" ht="12.75" customHeight="1" x14ac:dyDescent="0.25">
      <c r="A47" s="38" t="s">
        <v>24</v>
      </c>
      <c r="B47" s="146" t="s">
        <v>63</v>
      </c>
      <c r="C47" s="39"/>
      <c r="D47" s="39"/>
      <c r="E47" s="40"/>
      <c r="F47" s="152">
        <v>0</v>
      </c>
      <c r="G47" s="153">
        <v>0</v>
      </c>
      <c r="H47" s="24"/>
      <c r="I47" s="24"/>
    </row>
    <row r="48" spans="1:9" s="162" customFormat="1" ht="26.25" customHeight="1" x14ac:dyDescent="0.25">
      <c r="A48" s="38" t="s">
        <v>25</v>
      </c>
      <c r="B48" s="197" t="s">
        <v>148</v>
      </c>
      <c r="C48" s="198"/>
      <c r="D48" s="198"/>
      <c r="E48" s="199"/>
      <c r="F48" s="152">
        <v>0</v>
      </c>
      <c r="G48" s="153">
        <v>0</v>
      </c>
      <c r="H48" s="24"/>
      <c r="I48" s="24"/>
    </row>
    <row r="49" spans="1:9" ht="12.75" customHeight="1" x14ac:dyDescent="0.25">
      <c r="A49" s="53" t="s">
        <v>26</v>
      </c>
      <c r="B49" s="200" t="s">
        <v>65</v>
      </c>
      <c r="C49" s="201"/>
      <c r="D49" s="201"/>
      <c r="E49" s="202"/>
      <c r="F49" s="160">
        <f>IF(F48-225000&lt;=0,0,F48-225000)</f>
        <v>0</v>
      </c>
      <c r="G49" s="160">
        <f>IF(G48-225000&lt;=0,0,G48-225000)</f>
        <v>0</v>
      </c>
      <c r="H49" s="161"/>
      <c r="I49" s="161"/>
    </row>
    <row r="50" spans="1:9" ht="12.75" customHeight="1" x14ac:dyDescent="0.25">
      <c r="A50" s="53" t="s">
        <v>27</v>
      </c>
      <c r="B50" s="197" t="s">
        <v>126</v>
      </c>
      <c r="C50" s="198"/>
      <c r="D50" s="198"/>
      <c r="E50" s="199"/>
      <c r="F50" s="153">
        <v>0</v>
      </c>
      <c r="G50" s="153">
        <v>0</v>
      </c>
      <c r="H50" s="24"/>
      <c r="I50" s="24"/>
    </row>
    <row r="51" spans="1:9" x14ac:dyDescent="0.25">
      <c r="A51" s="38" t="s">
        <v>32</v>
      </c>
      <c r="B51" s="197" t="s">
        <v>149</v>
      </c>
      <c r="C51" s="198"/>
      <c r="D51" s="198"/>
      <c r="E51" s="199"/>
      <c r="F51" s="153">
        <v>0</v>
      </c>
      <c r="G51" s="153">
        <v>0</v>
      </c>
      <c r="H51" s="24"/>
      <c r="I51" s="24"/>
    </row>
    <row r="52" spans="1:9" ht="12.75" customHeight="1" x14ac:dyDescent="0.3">
      <c r="A52" s="37" t="s">
        <v>28</v>
      </c>
      <c r="B52" s="145" t="s">
        <v>57</v>
      </c>
      <c r="C52" s="39"/>
      <c r="D52" s="39"/>
      <c r="E52" s="39"/>
      <c r="F52" s="17">
        <f>IF(F51&lt;0,F47+F49+F50+F51,F47+F49+F50-F51)</f>
        <v>0</v>
      </c>
      <c r="G52" s="17">
        <f>IF(G51&lt;0,G47+G49+G50+G51,G47+G49+G50-G51)</f>
        <v>0</v>
      </c>
      <c r="H52" s="17">
        <f>SUM(F52:G52)</f>
        <v>0</v>
      </c>
      <c r="I52" s="24"/>
    </row>
    <row r="53" spans="1:9" ht="12.75" customHeight="1" x14ac:dyDescent="0.25">
      <c r="A53" s="38" t="s">
        <v>29</v>
      </c>
      <c r="B53" s="203" t="s">
        <v>146</v>
      </c>
      <c r="C53" s="204"/>
      <c r="D53" s="204"/>
      <c r="E53" s="205"/>
      <c r="F53" s="31"/>
      <c r="G53" s="31"/>
      <c r="H53" s="17">
        <f>-100000</f>
        <v>-100000</v>
      </c>
      <c r="I53" s="24"/>
    </row>
    <row r="54" spans="1:9" ht="13" x14ac:dyDescent="0.3">
      <c r="A54" s="37" t="s">
        <v>30</v>
      </c>
      <c r="B54" s="211" t="s">
        <v>151</v>
      </c>
      <c r="C54" s="212"/>
      <c r="D54" s="212"/>
      <c r="E54" s="213"/>
      <c r="F54" s="31"/>
      <c r="G54" s="31"/>
      <c r="H54" s="17">
        <f>SUM(H52:H53)</f>
        <v>-100000</v>
      </c>
      <c r="I54" s="17">
        <f>IF(H54/10&lt;=0,0,H54/10)</f>
        <v>0</v>
      </c>
    </row>
    <row r="55" spans="1:9" ht="12.75" customHeight="1" x14ac:dyDescent="0.3">
      <c r="A55" s="37"/>
      <c r="B55" s="18"/>
      <c r="C55" s="78"/>
      <c r="D55" s="78"/>
      <c r="E55" s="79"/>
      <c r="F55" s="31"/>
      <c r="G55" s="31"/>
      <c r="H55" s="24"/>
      <c r="I55" s="24"/>
    </row>
    <row r="56" spans="1:9" ht="24" customHeight="1" x14ac:dyDescent="0.3">
      <c r="A56" s="37" t="s">
        <v>31</v>
      </c>
      <c r="B56" s="211" t="s">
        <v>152</v>
      </c>
      <c r="C56" s="212"/>
      <c r="D56" s="212"/>
      <c r="E56" s="213"/>
      <c r="F56" s="31"/>
      <c r="G56" s="31"/>
      <c r="H56" s="24"/>
      <c r="I56" s="17">
        <f>I45+I54</f>
        <v>0</v>
      </c>
    </row>
    <row r="57" spans="1:9" ht="15" customHeight="1" x14ac:dyDescent="0.25">
      <c r="E57" s="11"/>
      <c r="H57" s="9"/>
    </row>
    <row r="58" spans="1:9" ht="12.75" customHeight="1" x14ac:dyDescent="0.25">
      <c r="A58" s="214" t="s">
        <v>66</v>
      </c>
      <c r="B58" s="215"/>
      <c r="C58" s="215"/>
      <c r="D58" s="215"/>
      <c r="E58" s="215"/>
      <c r="H58" s="9"/>
    </row>
    <row r="59" spans="1:9" ht="30.75" customHeight="1" x14ac:dyDescent="0.25">
      <c r="A59" s="83"/>
      <c r="B59" s="84"/>
      <c r="C59" s="84"/>
      <c r="D59" s="84"/>
      <c r="E59" s="84"/>
      <c r="H59" s="9"/>
    </row>
    <row r="60" spans="1:9" ht="12.75" customHeight="1" x14ac:dyDescent="0.25">
      <c r="A60" s="183" t="s">
        <v>161</v>
      </c>
      <c r="B60" s="184"/>
      <c r="C60" s="184"/>
      <c r="D60" s="184"/>
      <c r="E60" s="184"/>
      <c r="F60" s="184"/>
      <c r="G60" s="184"/>
      <c r="H60" s="184"/>
      <c r="I60" s="184"/>
    </row>
    <row r="61" spans="1:9" ht="13" x14ac:dyDescent="0.3">
      <c r="B61" s="1"/>
      <c r="H61" s="9"/>
    </row>
    <row r="62" spans="1:9" ht="13" x14ac:dyDescent="0.3">
      <c r="A62" s="229"/>
      <c r="B62" s="229"/>
      <c r="C62" s="229"/>
      <c r="D62" s="229"/>
      <c r="E62" s="229"/>
      <c r="F62" s="229"/>
      <c r="G62" s="230"/>
      <c r="H62" s="109" t="s">
        <v>67</v>
      </c>
      <c r="I62" s="98" t="s">
        <v>41</v>
      </c>
    </row>
    <row r="63" spans="1:9" x14ac:dyDescent="0.25">
      <c r="A63" s="231" t="s">
        <v>162</v>
      </c>
      <c r="B63" s="232"/>
      <c r="C63" s="232"/>
      <c r="D63" s="232"/>
      <c r="E63" s="232"/>
      <c r="F63" s="232"/>
      <c r="G63" s="232"/>
      <c r="H63" s="233"/>
      <c r="I63" s="36">
        <v>31005</v>
      </c>
    </row>
    <row r="64" spans="1:9" x14ac:dyDescent="0.25">
      <c r="A64" s="231" t="s">
        <v>68</v>
      </c>
      <c r="B64" s="232"/>
      <c r="C64" s="232"/>
      <c r="D64" s="232"/>
      <c r="E64" s="232"/>
      <c r="F64" s="232"/>
      <c r="G64" s="233"/>
      <c r="H64" s="156"/>
      <c r="I64" s="24"/>
    </row>
    <row r="65" spans="1:9" x14ac:dyDescent="0.25">
      <c r="A65" s="231" t="s">
        <v>69</v>
      </c>
      <c r="B65" s="232"/>
      <c r="C65" s="232"/>
      <c r="D65" s="232"/>
      <c r="E65" s="232"/>
      <c r="F65" s="232"/>
      <c r="G65" s="233"/>
      <c r="H65" s="157"/>
      <c r="I65" s="193">
        <f>IFERROR(VLOOKUP(H65,'[1]Tabelle Kinderentschädigungen'!A4:C12,3,FALSE)+VLOOKUP(H64+H65,'[1]Tabelle Kinderentschädigungen'!A4:C12,2,FALSE)-VLOOKUP(H65,'[1]Tabelle Kinderentschädigungen'!A4:C12,2,FALSE),0)</f>
        <v>0</v>
      </c>
    </row>
    <row r="66" spans="1:9" ht="13" x14ac:dyDescent="0.3">
      <c r="A66" s="239" t="s">
        <v>114</v>
      </c>
      <c r="B66" s="240"/>
      <c r="C66" s="240"/>
      <c r="D66" s="240"/>
      <c r="E66" s="240"/>
      <c r="F66" s="240"/>
      <c r="G66" s="240"/>
      <c r="H66" s="241"/>
      <c r="I66" s="36">
        <f>I63+I64+I65</f>
        <v>31005</v>
      </c>
    </row>
    <row r="67" spans="1:9" ht="29.25" customHeight="1" x14ac:dyDescent="0.3">
      <c r="B67" s="20"/>
      <c r="C67" s="18"/>
      <c r="D67" s="18"/>
      <c r="E67" s="18"/>
      <c r="F67" s="18"/>
      <c r="G67" s="18"/>
      <c r="H67" s="22"/>
    </row>
    <row r="68" spans="1:9" ht="15" customHeight="1" x14ac:dyDescent="0.3">
      <c r="B68" s="20"/>
      <c r="C68" s="18"/>
      <c r="D68" s="18"/>
      <c r="E68" s="18"/>
      <c r="F68" s="18"/>
      <c r="G68" s="18"/>
      <c r="H68" s="22"/>
    </row>
    <row r="69" spans="1:9" ht="12.75" customHeight="1" x14ac:dyDescent="0.35">
      <c r="A69" s="185" t="s">
        <v>115</v>
      </c>
      <c r="B69" s="180"/>
      <c r="C69" s="180"/>
      <c r="D69" s="180"/>
      <c r="E69" s="180"/>
      <c r="F69" s="180"/>
      <c r="G69" s="180"/>
      <c r="H69" s="180"/>
      <c r="I69" s="180"/>
    </row>
    <row r="70" spans="1:9" ht="12.75" customHeight="1" x14ac:dyDescent="0.35">
      <c r="A70" s="21"/>
      <c r="E70" s="11"/>
      <c r="H70" s="9"/>
    </row>
    <row r="71" spans="1:9" ht="12.75" customHeight="1" x14ac:dyDescent="0.35">
      <c r="B71" s="21"/>
      <c r="D71" s="206" t="s">
        <v>153</v>
      </c>
      <c r="E71" s="207"/>
      <c r="F71" s="207"/>
      <c r="G71" s="17">
        <f>$I$56</f>
        <v>0</v>
      </c>
      <c r="H71" s="9"/>
    </row>
    <row r="72" spans="1:9" ht="12.75" customHeight="1" x14ac:dyDescent="0.35">
      <c r="B72" s="21"/>
      <c r="D72" s="206" t="s">
        <v>71</v>
      </c>
      <c r="E72" s="207"/>
      <c r="F72" s="207"/>
      <c r="G72" s="17">
        <f>$I$66*2</f>
        <v>62010</v>
      </c>
      <c r="H72" s="9"/>
    </row>
    <row r="73" spans="1:9" ht="12.75" customHeight="1" x14ac:dyDescent="0.35">
      <c r="B73" s="21"/>
      <c r="D73" s="206" t="s">
        <v>72</v>
      </c>
      <c r="E73" s="207"/>
      <c r="F73" s="207"/>
      <c r="G73" s="17">
        <f>$I$66*4</f>
        <v>124020</v>
      </c>
      <c r="H73" s="9"/>
    </row>
    <row r="74" spans="1:9" ht="12.75" customHeight="1" x14ac:dyDescent="0.35">
      <c r="A74" s="21"/>
      <c r="E74" s="11"/>
      <c r="H74" s="9"/>
    </row>
    <row r="75" spans="1:9" ht="12.75" customHeight="1" x14ac:dyDescent="0.35">
      <c r="A75" s="21"/>
      <c r="E75" s="11"/>
      <c r="H75" s="9"/>
    </row>
    <row r="76" spans="1:9" ht="12.75" customHeight="1" x14ac:dyDescent="0.25">
      <c r="A76" s="97" t="s">
        <v>73</v>
      </c>
      <c r="D76" s="25"/>
      <c r="E76" s="84"/>
      <c r="F76" s="84"/>
      <c r="H76" s="9"/>
    </row>
    <row r="77" spans="1:9" ht="12.75" customHeight="1" x14ac:dyDescent="0.25">
      <c r="A77" s="2"/>
      <c r="D77" s="25"/>
      <c r="E77" s="84"/>
      <c r="F77" s="84"/>
      <c r="H77" s="9"/>
    </row>
    <row r="78" spans="1:9" ht="12.75" customHeight="1" x14ac:dyDescent="0.35">
      <c r="B78" s="21"/>
      <c r="D78" s="25"/>
      <c r="E78" s="84"/>
      <c r="F78" s="84"/>
      <c r="H78" s="9"/>
    </row>
    <row r="79" spans="1:9" ht="12.75" customHeight="1" x14ac:dyDescent="0.35">
      <c r="B79" s="21"/>
      <c r="C79" s="80" t="s">
        <v>116</v>
      </c>
      <c r="D79" s="27" t="str">
        <f>IF(G$71&lt;G$72,"oui","")</f>
        <v>oui</v>
      </c>
      <c r="E79" s="80" t="s">
        <v>123</v>
      </c>
      <c r="F79" s="26"/>
      <c r="G79" s="2"/>
      <c r="H79" s="9"/>
    </row>
    <row r="80" spans="1:9" ht="12.75" customHeight="1" x14ac:dyDescent="0.35">
      <c r="B80" s="21"/>
      <c r="C80" s="97" t="s">
        <v>75</v>
      </c>
      <c r="D80" s="27" t="str">
        <f>IF(G$71&gt;G$72,"non","")</f>
        <v/>
      </c>
      <c r="E80" s="80" t="s">
        <v>163</v>
      </c>
      <c r="F80" s="26"/>
      <c r="G80" s="2"/>
      <c r="H80" s="9"/>
    </row>
    <row r="81" spans="1:11" ht="12.75" customHeight="1" x14ac:dyDescent="0.35">
      <c r="B81" s="21"/>
      <c r="D81" s="25"/>
      <c r="E81" s="84"/>
      <c r="F81" s="84"/>
      <c r="H81" s="9"/>
    </row>
    <row r="82" spans="1:11" ht="12.75" customHeight="1" x14ac:dyDescent="0.35">
      <c r="B82" s="21"/>
      <c r="D82" s="25"/>
      <c r="E82" s="84"/>
      <c r="F82" s="84"/>
      <c r="H82" s="9"/>
    </row>
    <row r="83" spans="1:11" ht="12.75" customHeight="1" x14ac:dyDescent="0.25">
      <c r="A83" s="97" t="s">
        <v>77</v>
      </c>
      <c r="D83" s="25"/>
      <c r="E83" s="84"/>
      <c r="F83" s="84"/>
      <c r="H83" s="9"/>
    </row>
    <row r="84" spans="1:11" ht="12.75" customHeight="1" x14ac:dyDescent="0.35">
      <c r="B84" s="21"/>
      <c r="D84" s="25"/>
      <c r="E84" s="84"/>
      <c r="F84" s="84"/>
      <c r="H84" s="9"/>
    </row>
    <row r="85" spans="1:11" ht="12.75" customHeight="1" x14ac:dyDescent="0.35">
      <c r="B85" s="21"/>
      <c r="D85" s="25"/>
      <c r="E85" s="84"/>
      <c r="F85" s="84"/>
      <c r="H85" s="9"/>
    </row>
    <row r="86" spans="1:11" ht="12.75" customHeight="1" x14ac:dyDescent="0.35">
      <c r="B86" s="21"/>
      <c r="C86" s="80" t="s">
        <v>116</v>
      </c>
      <c r="D86" s="27" t="str">
        <f>IF(G$71&gt;G$73,"oui","")</f>
        <v/>
      </c>
      <c r="E86" s="80" t="s">
        <v>121</v>
      </c>
      <c r="F86" s="26"/>
      <c r="G86" s="2"/>
      <c r="H86" s="9"/>
    </row>
    <row r="87" spans="1:11" ht="12.75" customHeight="1" x14ac:dyDescent="0.35">
      <c r="B87" s="21"/>
      <c r="C87" s="97" t="s">
        <v>75</v>
      </c>
      <c r="D87" s="27" t="str">
        <f>IF(D$79="ja","",IF(D86="","non",""))</f>
        <v>non</v>
      </c>
      <c r="E87" s="80" t="s">
        <v>164</v>
      </c>
      <c r="F87" s="26"/>
      <c r="G87" s="2"/>
      <c r="H87" s="9"/>
    </row>
    <row r="88" spans="1:11" ht="12.75" customHeight="1" x14ac:dyDescent="0.35">
      <c r="B88" s="21"/>
      <c r="D88" s="25"/>
      <c r="E88" s="84"/>
      <c r="F88" s="84"/>
      <c r="H88" s="9"/>
    </row>
    <row r="89" spans="1:11" ht="30" customHeight="1" x14ac:dyDescent="0.35">
      <c r="B89" s="21"/>
      <c r="D89" s="25"/>
      <c r="E89" s="84"/>
      <c r="F89" s="84"/>
      <c r="H89" s="9"/>
    </row>
    <row r="90" spans="1:11" ht="12.75" customHeight="1" x14ac:dyDescent="0.25">
      <c r="A90" s="174" t="s">
        <v>90</v>
      </c>
      <c r="B90" s="175"/>
      <c r="C90" s="175"/>
      <c r="D90" s="175"/>
      <c r="E90" s="175"/>
      <c r="F90" s="175"/>
      <c r="G90" s="175"/>
      <c r="H90" s="175"/>
      <c r="I90" s="175"/>
    </row>
    <row r="91" spans="1:11" ht="15.5" x14ac:dyDescent="0.35">
      <c r="B91" s="21"/>
      <c r="D91" s="25"/>
      <c r="E91" s="84"/>
      <c r="F91" s="84"/>
      <c r="H91" s="9"/>
      <c r="J91" s="28"/>
      <c r="K91" s="28"/>
    </row>
    <row r="92" spans="1:11" ht="12.75" customHeight="1" x14ac:dyDescent="0.35">
      <c r="B92" s="2"/>
      <c r="C92" s="80" t="s">
        <v>78</v>
      </c>
      <c r="D92" s="80" t="s">
        <v>79</v>
      </c>
      <c r="E92" s="60" t="s">
        <v>81</v>
      </c>
      <c r="F92" s="60"/>
      <c r="G92" s="60"/>
      <c r="H92" s="61"/>
      <c r="I92" s="28"/>
      <c r="J92" s="28"/>
      <c r="K92" s="29"/>
    </row>
    <row r="93" spans="1:11" ht="12.75" customHeight="1" x14ac:dyDescent="0.35">
      <c r="B93" s="148"/>
      <c r="D93" s="28"/>
      <c r="F93" s="62" t="s">
        <v>80</v>
      </c>
      <c r="G93" s="28"/>
      <c r="H93" s="61"/>
      <c r="I93" s="28"/>
      <c r="J93" s="28"/>
      <c r="K93" s="29"/>
    </row>
    <row r="94" spans="1:11" ht="12.75" customHeight="1" x14ac:dyDescent="0.35">
      <c r="B94" s="21"/>
      <c r="D94" s="28"/>
      <c r="F94" s="62"/>
      <c r="G94" s="28"/>
      <c r="H94" s="61"/>
      <c r="I94" s="28"/>
      <c r="J94" s="28"/>
      <c r="K94" s="29"/>
    </row>
    <row r="95" spans="1:11" ht="12.75" customHeight="1" x14ac:dyDescent="0.35">
      <c r="B95" s="21"/>
      <c r="D95" s="28"/>
      <c r="F95" s="62"/>
      <c r="G95" s="28"/>
      <c r="H95" s="61"/>
      <c r="I95" s="28"/>
    </row>
    <row r="96" spans="1:11" ht="12.75" customHeight="1" x14ac:dyDescent="0.35">
      <c r="B96" s="21"/>
      <c r="D96" s="206" t="s">
        <v>82</v>
      </c>
      <c r="E96" s="207"/>
      <c r="F96" s="207"/>
      <c r="G96" s="153">
        <v>0</v>
      </c>
      <c r="H96" s="9"/>
    </row>
    <row r="97" spans="1:11" ht="12.75" customHeight="1" x14ac:dyDescent="0.35">
      <c r="B97" s="21"/>
      <c r="D97" s="206" t="s">
        <v>120</v>
      </c>
      <c r="E97" s="207"/>
      <c r="F97" s="207"/>
      <c r="G97" s="17">
        <f>IF(D79="oui",G96,IF(D86="oui",0,G96-(((G71-G72)*G96)/G72)))</f>
        <v>0</v>
      </c>
      <c r="H97" s="9"/>
    </row>
    <row r="98" spans="1:11" ht="12.75" customHeight="1" x14ac:dyDescent="0.35">
      <c r="B98" s="21"/>
      <c r="D98" s="206" t="s">
        <v>83</v>
      </c>
      <c r="E98" s="207"/>
      <c r="F98" s="207"/>
      <c r="G98" s="17" t="str">
        <f>IF(G96=0,"",G97/G96*100)</f>
        <v/>
      </c>
      <c r="H98" s="9"/>
      <c r="J98" s="28"/>
      <c r="K98" s="29"/>
    </row>
    <row r="99" spans="1:11" ht="29.25" customHeight="1" x14ac:dyDescent="0.35">
      <c r="B99" s="21"/>
      <c r="D99" s="28"/>
      <c r="F99" s="62"/>
      <c r="G99" s="28"/>
      <c r="H99" s="61"/>
      <c r="I99" s="28"/>
      <c r="J99" s="28"/>
      <c r="K99" s="29"/>
    </row>
    <row r="100" spans="1:11" ht="15" customHeight="1" x14ac:dyDescent="0.35">
      <c r="B100" s="21"/>
      <c r="D100" s="28"/>
      <c r="F100" s="62"/>
      <c r="G100" s="28"/>
      <c r="H100" s="61"/>
      <c r="I100" s="28"/>
      <c r="J100" s="28"/>
      <c r="K100" s="29"/>
    </row>
    <row r="101" spans="1:11" ht="12.75" customHeight="1" x14ac:dyDescent="0.35">
      <c r="A101" s="63" t="s">
        <v>84</v>
      </c>
      <c r="D101" s="28"/>
      <c r="F101" s="62"/>
      <c r="G101" s="28"/>
      <c r="H101" s="61"/>
      <c r="I101" s="28"/>
      <c r="J101" s="28"/>
      <c r="K101" s="29"/>
    </row>
    <row r="102" spans="1:11" ht="12.75" customHeight="1" x14ac:dyDescent="0.35">
      <c r="B102" s="97" t="s">
        <v>85</v>
      </c>
      <c r="D102" s="28"/>
      <c r="F102" s="62"/>
      <c r="G102" s="28"/>
      <c r="H102" s="61"/>
      <c r="I102" s="28"/>
      <c r="J102" s="28"/>
      <c r="K102" s="29"/>
    </row>
    <row r="103" spans="1:11" ht="12.75" customHeight="1" x14ac:dyDescent="0.35">
      <c r="B103" s="21"/>
      <c r="D103" s="28"/>
      <c r="F103" s="62"/>
      <c r="G103" s="28"/>
      <c r="H103" s="61"/>
      <c r="I103" s="28"/>
      <c r="J103" s="28"/>
      <c r="K103" s="29"/>
    </row>
    <row r="104" spans="1:11" ht="12.75" customHeight="1" x14ac:dyDescent="0.35">
      <c r="B104" s="21"/>
      <c r="D104" s="28"/>
      <c r="F104" s="62"/>
      <c r="G104" s="28"/>
      <c r="H104" s="61"/>
      <c r="I104" s="28"/>
    </row>
    <row r="105" spans="1:11" ht="12.75" customHeight="1" x14ac:dyDescent="0.35">
      <c r="B105" s="21"/>
      <c r="D105" s="206" t="s">
        <v>153</v>
      </c>
      <c r="E105" s="207"/>
      <c r="F105" s="207"/>
      <c r="G105" s="17">
        <f>$I$56</f>
        <v>0</v>
      </c>
      <c r="H105" s="9"/>
    </row>
    <row r="106" spans="1:11" ht="12.75" customHeight="1" x14ac:dyDescent="0.35">
      <c r="B106" s="21"/>
      <c r="D106" s="206" t="s">
        <v>119</v>
      </c>
      <c r="E106" s="207"/>
      <c r="F106" s="207"/>
      <c r="G106" s="17">
        <f>$I$66</f>
        <v>31005</v>
      </c>
      <c r="H106" s="9"/>
    </row>
    <row r="107" spans="1:11" ht="12.75" customHeight="1" x14ac:dyDescent="0.35">
      <c r="B107" s="21"/>
      <c r="D107" s="206" t="s">
        <v>72</v>
      </c>
      <c r="E107" s="207"/>
      <c r="F107" s="207"/>
      <c r="G107" s="17">
        <f>$I$66*4</f>
        <v>124020</v>
      </c>
      <c r="H107" s="9"/>
      <c r="J107" s="28"/>
      <c r="K107" s="29"/>
    </row>
    <row r="108" spans="1:11" ht="12.75" customHeight="1" x14ac:dyDescent="0.35">
      <c r="B108" s="21"/>
      <c r="D108" s="28"/>
      <c r="F108" s="62"/>
      <c r="G108" s="28"/>
      <c r="H108" s="61"/>
      <c r="I108" s="28"/>
      <c r="J108" s="28"/>
      <c r="K108" s="29"/>
    </row>
    <row r="109" spans="1:11" ht="12.75" customHeight="1" x14ac:dyDescent="0.35">
      <c r="B109" s="21"/>
      <c r="D109" s="28"/>
      <c r="F109" s="62"/>
      <c r="G109" s="28"/>
      <c r="H109" s="61"/>
      <c r="I109" s="28"/>
    </row>
    <row r="110" spans="1:11" ht="12.75" customHeight="1" x14ac:dyDescent="0.35">
      <c r="A110" s="97" t="s">
        <v>87</v>
      </c>
      <c r="D110" s="25"/>
      <c r="E110" s="84"/>
      <c r="F110" s="84"/>
      <c r="H110" s="9"/>
      <c r="J110" s="28"/>
      <c r="K110" s="29"/>
    </row>
    <row r="111" spans="1:11" ht="12.75" customHeight="1" x14ac:dyDescent="0.35">
      <c r="B111" s="21"/>
      <c r="D111" s="28"/>
      <c r="F111" s="62"/>
      <c r="G111" s="28"/>
      <c r="H111" s="61"/>
      <c r="I111" s="28"/>
      <c r="J111" s="28"/>
      <c r="K111" s="29"/>
    </row>
    <row r="112" spans="1:11" ht="12.75" customHeight="1" x14ac:dyDescent="0.35">
      <c r="B112" s="21"/>
      <c r="D112" s="28"/>
      <c r="F112" s="62"/>
      <c r="G112" s="28"/>
      <c r="H112" s="61"/>
      <c r="I112" s="28"/>
    </row>
    <row r="113" spans="1:11" ht="12.75" customHeight="1" x14ac:dyDescent="0.35">
      <c r="B113" s="21"/>
      <c r="C113" s="97" t="s">
        <v>116</v>
      </c>
      <c r="D113" s="27" t="str">
        <f>IF(G105&lt;G106,"oui","")</f>
        <v>oui</v>
      </c>
      <c r="E113" s="80" t="s">
        <v>123</v>
      </c>
      <c r="F113" s="26"/>
      <c r="G113" s="2"/>
      <c r="H113" s="9"/>
    </row>
    <row r="114" spans="1:11" ht="12.75" customHeight="1" x14ac:dyDescent="0.35">
      <c r="B114" s="21"/>
      <c r="C114" s="97" t="s">
        <v>75</v>
      </c>
      <c r="D114" s="27" t="str">
        <f>IF(G105&gt;G106,"non","")</f>
        <v/>
      </c>
      <c r="E114" s="80" t="s">
        <v>163</v>
      </c>
      <c r="F114" s="26"/>
      <c r="G114" s="2"/>
      <c r="H114" s="9"/>
      <c r="J114" s="28"/>
      <c r="K114" s="29"/>
    </row>
    <row r="115" spans="1:11" ht="12.75" customHeight="1" x14ac:dyDescent="0.35">
      <c r="B115" s="21"/>
      <c r="D115" s="28"/>
      <c r="F115" s="62"/>
      <c r="G115" s="28"/>
      <c r="H115" s="61"/>
      <c r="I115" s="28"/>
      <c r="J115" s="28"/>
      <c r="K115" s="29"/>
    </row>
    <row r="116" spans="1:11" ht="12.75" customHeight="1" x14ac:dyDescent="0.35">
      <c r="B116" s="21"/>
      <c r="D116" s="28"/>
      <c r="F116" s="62"/>
      <c r="G116" s="28"/>
      <c r="H116" s="61"/>
      <c r="I116" s="28"/>
    </row>
    <row r="117" spans="1:11" ht="12.75" customHeight="1" x14ac:dyDescent="0.35">
      <c r="A117" s="97" t="s">
        <v>77</v>
      </c>
      <c r="D117" s="25"/>
      <c r="E117" s="84"/>
      <c r="F117" s="84"/>
      <c r="H117" s="9"/>
      <c r="J117" s="28"/>
      <c r="K117" s="29"/>
    </row>
    <row r="118" spans="1:11" ht="12.75" customHeight="1" x14ac:dyDescent="0.35">
      <c r="B118" s="21"/>
      <c r="D118" s="28"/>
      <c r="F118" s="62"/>
      <c r="G118" s="28"/>
      <c r="H118" s="61"/>
      <c r="I118" s="28"/>
      <c r="J118" s="28"/>
      <c r="K118" s="29"/>
    </row>
    <row r="119" spans="1:11" ht="12.75" customHeight="1" x14ac:dyDescent="0.35">
      <c r="B119" s="21"/>
      <c r="D119" s="28"/>
      <c r="F119" s="62"/>
      <c r="G119" s="28"/>
      <c r="H119" s="61"/>
      <c r="I119" s="28"/>
    </row>
    <row r="120" spans="1:11" ht="12.75" customHeight="1" x14ac:dyDescent="0.35">
      <c r="B120" s="21"/>
      <c r="C120" s="97" t="s">
        <v>116</v>
      </c>
      <c r="D120" s="27" t="str">
        <f>IF(G105&gt;G107,"oui","")</f>
        <v/>
      </c>
      <c r="E120" s="80" t="s">
        <v>121</v>
      </c>
      <c r="F120" s="26"/>
      <c r="G120" s="2"/>
      <c r="H120" s="9"/>
    </row>
    <row r="121" spans="1:11" ht="12.75" customHeight="1" x14ac:dyDescent="0.35">
      <c r="B121" s="21"/>
      <c r="C121" s="97" t="s">
        <v>75</v>
      </c>
      <c r="D121" s="27" t="str">
        <f>IF(D113="ja","",IF(D120="","non",""))</f>
        <v>non</v>
      </c>
      <c r="E121" s="80" t="s">
        <v>165</v>
      </c>
      <c r="F121" s="26"/>
      <c r="G121" s="2"/>
      <c r="H121" s="9"/>
      <c r="J121" s="28"/>
      <c r="K121" s="29"/>
    </row>
    <row r="122" spans="1:11" ht="12.75" customHeight="1" x14ac:dyDescent="0.35">
      <c r="B122" s="21"/>
      <c r="D122" s="28"/>
      <c r="F122" s="62"/>
      <c r="G122" s="28"/>
      <c r="H122" s="61"/>
      <c r="I122" s="28"/>
      <c r="J122" s="28"/>
      <c r="K122" s="29"/>
    </row>
    <row r="123" spans="1:11" ht="25.5" customHeight="1" x14ac:dyDescent="0.35">
      <c r="B123" s="21"/>
      <c r="D123" s="28"/>
      <c r="F123" s="62"/>
      <c r="G123" s="28"/>
      <c r="H123" s="61"/>
      <c r="I123" s="28"/>
    </row>
    <row r="124" spans="1:11" ht="12.75" customHeight="1" x14ac:dyDescent="0.35">
      <c r="A124" s="186" t="s">
        <v>167</v>
      </c>
      <c r="B124" s="187"/>
      <c r="C124" s="187"/>
      <c r="D124" s="187"/>
      <c r="E124" s="187"/>
      <c r="F124" s="187"/>
      <c r="G124" s="187"/>
      <c r="H124" s="187"/>
      <c r="I124" s="187"/>
      <c r="J124" s="28"/>
      <c r="K124" s="29"/>
    </row>
    <row r="125" spans="1:11" ht="12.75" customHeight="1" x14ac:dyDescent="0.35">
      <c r="B125" s="21"/>
      <c r="D125" s="28"/>
      <c r="F125" s="62"/>
      <c r="G125" s="28"/>
      <c r="H125" s="61"/>
      <c r="I125" s="28"/>
      <c r="J125" s="28"/>
      <c r="K125" s="29"/>
    </row>
    <row r="126" spans="1:11" ht="12.75" customHeight="1" x14ac:dyDescent="0.35">
      <c r="B126" s="21"/>
      <c r="D126" s="28"/>
      <c r="F126" s="62"/>
      <c r="G126" s="28"/>
      <c r="H126" s="61"/>
      <c r="I126" s="28"/>
      <c r="J126" s="28"/>
      <c r="K126" s="29"/>
    </row>
    <row r="127" spans="1:11" ht="12.75" customHeight="1" x14ac:dyDescent="0.35">
      <c r="B127" s="2"/>
      <c r="C127" s="80" t="s">
        <v>91</v>
      </c>
      <c r="D127" s="80" t="s">
        <v>92</v>
      </c>
      <c r="E127" s="60" t="s">
        <v>93</v>
      </c>
      <c r="F127" s="60"/>
      <c r="G127" s="60"/>
      <c r="H127" s="61"/>
      <c r="I127" s="28"/>
      <c r="J127" s="28"/>
      <c r="K127" s="29"/>
    </row>
    <row r="128" spans="1:11" ht="12.75" customHeight="1" x14ac:dyDescent="0.35">
      <c r="B128" s="148"/>
      <c r="D128" s="28"/>
      <c r="F128" s="62" t="s">
        <v>94</v>
      </c>
      <c r="G128" s="28"/>
      <c r="H128" s="61"/>
      <c r="I128" s="28"/>
      <c r="J128" s="28"/>
      <c r="K128" s="29"/>
    </row>
    <row r="129" spans="1:11" ht="12.75" customHeight="1" x14ac:dyDescent="0.35">
      <c r="B129" s="21"/>
      <c r="D129" s="28"/>
      <c r="F129" s="62"/>
      <c r="G129" s="28"/>
      <c r="H129" s="61"/>
      <c r="I129" s="28"/>
      <c r="J129" s="28"/>
      <c r="K129" s="29"/>
    </row>
    <row r="130" spans="1:11" ht="12.75" customHeight="1" x14ac:dyDescent="0.35">
      <c r="B130" s="21"/>
      <c r="D130" s="28"/>
      <c r="F130" s="62"/>
      <c r="G130" s="28"/>
      <c r="H130" s="61"/>
      <c r="I130" s="28"/>
    </row>
    <row r="131" spans="1:11" ht="12.75" customHeight="1" x14ac:dyDescent="0.35">
      <c r="B131" s="21"/>
      <c r="D131" s="206" t="s">
        <v>95</v>
      </c>
      <c r="E131" s="207"/>
      <c r="F131" s="207"/>
      <c r="G131" s="153">
        <v>0</v>
      </c>
      <c r="H131" s="9"/>
    </row>
    <row r="132" spans="1:11" ht="12.75" customHeight="1" x14ac:dyDescent="0.35">
      <c r="B132" s="21"/>
      <c r="D132" s="206" t="s">
        <v>96</v>
      </c>
      <c r="E132" s="207"/>
      <c r="F132" s="207"/>
      <c r="G132" s="17">
        <f>IF(D113="oui",G131,IF(D120="oui",0,G131-(((G105-G106)*G131)/(G106*3))))</f>
        <v>0</v>
      </c>
      <c r="H132" s="9"/>
    </row>
    <row r="133" spans="1:11" ht="12.75" customHeight="1" x14ac:dyDescent="0.35">
      <c r="B133" s="21"/>
      <c r="D133" s="206" t="s">
        <v>97</v>
      </c>
      <c r="E133" s="207"/>
      <c r="F133" s="207"/>
      <c r="G133" s="17" t="str">
        <f>IF(G131=0,"",G132/G131*100)</f>
        <v/>
      </c>
      <c r="H133" s="9"/>
      <c r="J133" s="28"/>
      <c r="K133" s="29"/>
    </row>
    <row r="134" spans="1:11" ht="35.25" customHeight="1" x14ac:dyDescent="0.35">
      <c r="B134" s="21"/>
      <c r="D134" s="28"/>
      <c r="F134" s="62"/>
      <c r="G134" s="28"/>
      <c r="H134" s="61"/>
      <c r="I134" s="28"/>
      <c r="K134" s="29"/>
    </row>
    <row r="135" spans="1:11" s="94" customFormat="1" ht="15.5" x14ac:dyDescent="0.35">
      <c r="A135" s="8"/>
      <c r="B135" s="21"/>
      <c r="C135" s="8"/>
      <c r="D135" s="28"/>
      <c r="E135" s="8"/>
      <c r="F135" s="62"/>
      <c r="G135" s="28"/>
      <c r="H135" s="8"/>
      <c r="I135" s="28"/>
      <c r="J135" s="113"/>
      <c r="K135" s="8"/>
    </row>
    <row r="136" spans="1:11" ht="12.75" customHeight="1" x14ac:dyDescent="0.35">
      <c r="A136" s="181" t="s">
        <v>158</v>
      </c>
      <c r="B136" s="182"/>
      <c r="C136" s="182"/>
      <c r="D136" s="182"/>
      <c r="E136" s="182"/>
      <c r="F136" s="182"/>
      <c r="G136" s="182"/>
      <c r="H136" s="182"/>
      <c r="I136" s="182"/>
      <c r="J136" s="28"/>
      <c r="K136" s="29"/>
    </row>
    <row r="137" spans="1:11" ht="12.75" customHeight="1" x14ac:dyDescent="0.35">
      <c r="A137" s="178"/>
      <c r="B137" s="179"/>
      <c r="C137" s="179"/>
      <c r="D137" s="179"/>
      <c r="E137" s="179"/>
      <c r="F137" s="179"/>
      <c r="G137" s="179"/>
      <c r="H137" s="179"/>
      <c r="I137" s="188"/>
      <c r="J137" s="28"/>
      <c r="K137" s="29"/>
    </row>
    <row r="138" spans="1:11" ht="12.75" customHeight="1" x14ac:dyDescent="0.35">
      <c r="A138" s="179"/>
      <c r="B138" s="179"/>
      <c r="C138" s="179"/>
      <c r="D138" s="179"/>
      <c r="E138" s="179"/>
      <c r="F138" s="179"/>
      <c r="G138" s="179"/>
      <c r="H138" s="179"/>
      <c r="I138" s="188"/>
      <c r="J138" s="28"/>
      <c r="K138" s="29"/>
    </row>
    <row r="139" spans="1:11" ht="12.75" customHeight="1" x14ac:dyDescent="0.35">
      <c r="A139" s="179"/>
      <c r="B139" s="179"/>
      <c r="C139" s="179"/>
      <c r="D139" s="179"/>
      <c r="E139" s="179"/>
      <c r="F139" s="179"/>
      <c r="G139" s="179"/>
      <c r="H139" s="179"/>
      <c r="I139" s="188"/>
      <c r="J139" s="28"/>
      <c r="K139" s="29"/>
    </row>
    <row r="140" spans="1:11" ht="12.75" customHeight="1" x14ac:dyDescent="0.35">
      <c r="A140" s="179"/>
      <c r="B140" s="179"/>
      <c r="C140" s="179"/>
      <c r="D140" s="179"/>
      <c r="E140" s="179"/>
      <c r="F140" s="179"/>
      <c r="G140" s="179"/>
      <c r="H140" s="179"/>
      <c r="I140" s="188"/>
      <c r="J140" s="28"/>
      <c r="K140" s="29"/>
    </row>
    <row r="141" spans="1:11" ht="12.75" customHeight="1" x14ac:dyDescent="0.35">
      <c r="A141" s="179"/>
      <c r="B141" s="179"/>
      <c r="C141" s="179"/>
      <c r="D141" s="179"/>
      <c r="E141" s="179"/>
      <c r="F141" s="179"/>
      <c r="G141" s="179"/>
      <c r="H141" s="179"/>
      <c r="I141" s="188"/>
      <c r="J141" s="28"/>
      <c r="K141" s="29"/>
    </row>
    <row r="142" spans="1:11" x14ac:dyDescent="0.25">
      <c r="A142" s="179"/>
      <c r="B142" s="179"/>
      <c r="C142" s="179"/>
      <c r="D142" s="179"/>
      <c r="E142" s="179"/>
      <c r="F142" s="179"/>
      <c r="G142" s="179"/>
      <c r="H142" s="179"/>
      <c r="I142" s="188"/>
    </row>
    <row r="143" spans="1:11" x14ac:dyDescent="0.25">
      <c r="B143" s="66"/>
      <c r="C143" s="67"/>
      <c r="D143" s="67"/>
      <c r="E143" s="67"/>
      <c r="F143" s="67"/>
      <c r="G143" s="67"/>
      <c r="H143" s="67"/>
    </row>
    <row r="144" spans="1:11" s="94" customFormat="1" ht="15" customHeight="1" x14ac:dyDescent="0.25">
      <c r="A144" s="8"/>
      <c r="B144" s="66"/>
      <c r="C144" s="67"/>
      <c r="D144" s="67"/>
      <c r="E144" s="67"/>
      <c r="F144" s="67"/>
      <c r="G144" s="67"/>
      <c r="H144" s="67"/>
      <c r="I144" s="8"/>
    </row>
    <row r="145" spans="1:9" ht="15.5" x14ac:dyDescent="0.25">
      <c r="A145" s="114" t="s">
        <v>125</v>
      </c>
      <c r="B145" s="95"/>
      <c r="C145" s="115"/>
      <c r="D145" s="95"/>
      <c r="E145" s="95"/>
      <c r="F145" s="94"/>
      <c r="G145" s="94"/>
      <c r="H145" s="95"/>
      <c r="I145" s="94"/>
    </row>
    <row r="146" spans="1:9" x14ac:dyDescent="0.25">
      <c r="A146" s="176"/>
      <c r="B146" s="177"/>
      <c r="C146" s="177"/>
      <c r="D146" s="177"/>
      <c r="E146" s="177"/>
      <c r="F146" s="177"/>
      <c r="G146" s="177"/>
      <c r="H146" s="177"/>
      <c r="I146" s="188"/>
    </row>
    <row r="147" spans="1:9" x14ac:dyDescent="0.25">
      <c r="A147" s="177"/>
      <c r="B147" s="177"/>
      <c r="C147" s="177"/>
      <c r="D147" s="177"/>
      <c r="E147" s="177"/>
      <c r="F147" s="177"/>
      <c r="G147" s="177"/>
      <c r="H147" s="177"/>
      <c r="I147" s="188"/>
    </row>
    <row r="148" spans="1:9" x14ac:dyDescent="0.25">
      <c r="A148" s="177"/>
      <c r="B148" s="177"/>
      <c r="C148" s="177"/>
      <c r="D148" s="177"/>
      <c r="E148" s="177"/>
      <c r="F148" s="177"/>
      <c r="G148" s="177"/>
      <c r="H148" s="177"/>
      <c r="I148" s="188"/>
    </row>
    <row r="149" spans="1:9" x14ac:dyDescent="0.25">
      <c r="A149" s="177"/>
      <c r="B149" s="177"/>
      <c r="C149" s="177"/>
      <c r="D149" s="177"/>
      <c r="E149" s="177"/>
      <c r="F149" s="177"/>
      <c r="G149" s="177"/>
      <c r="H149" s="177"/>
      <c r="I149" s="188"/>
    </row>
    <row r="150" spans="1:9" ht="12.75" customHeight="1" x14ac:dyDescent="0.25">
      <c r="A150" s="177"/>
      <c r="B150" s="177"/>
      <c r="C150" s="177"/>
      <c r="D150" s="177"/>
      <c r="E150" s="177"/>
      <c r="F150" s="177"/>
      <c r="G150" s="177"/>
      <c r="H150" s="177"/>
      <c r="I150" s="188"/>
    </row>
    <row r="151" spans="1:9" x14ac:dyDescent="0.25">
      <c r="A151" s="177"/>
      <c r="B151" s="177"/>
      <c r="C151" s="177"/>
      <c r="D151" s="177"/>
      <c r="E151" s="177"/>
      <c r="F151" s="177"/>
      <c r="G151" s="177"/>
      <c r="H151" s="177"/>
      <c r="I151" s="188"/>
    </row>
    <row r="152" spans="1:9" x14ac:dyDescent="0.25">
      <c r="B152" s="66"/>
      <c r="C152" s="67"/>
      <c r="D152" s="67"/>
      <c r="E152" s="67"/>
      <c r="F152" s="67"/>
      <c r="G152" s="67"/>
      <c r="H152" s="67"/>
    </row>
    <row r="153" spans="1:9" ht="15" customHeight="1" x14ac:dyDescent="0.25">
      <c r="B153" s="66"/>
      <c r="C153" s="67"/>
      <c r="D153" s="67"/>
      <c r="E153" s="67"/>
      <c r="F153" s="67"/>
      <c r="G153" s="67"/>
      <c r="H153" s="67"/>
    </row>
    <row r="154" spans="1:9" ht="20.25" customHeight="1" x14ac:dyDescent="0.3">
      <c r="A154" s="1" t="s">
        <v>99</v>
      </c>
      <c r="C154" s="67"/>
      <c r="D154" s="67"/>
      <c r="E154" s="67"/>
      <c r="F154" s="67"/>
      <c r="G154" s="67"/>
      <c r="H154" s="67"/>
    </row>
    <row r="155" spans="1:9" x14ac:dyDescent="0.25">
      <c r="A155" s="238"/>
      <c r="B155" s="220"/>
      <c r="C155" s="220"/>
      <c r="D155" s="67"/>
      <c r="E155" s="67"/>
      <c r="F155" s="67"/>
      <c r="G155" s="67"/>
      <c r="H155" s="67"/>
    </row>
  </sheetData>
  <sheetProtection selectLockedCells="1"/>
  <mergeCells count="58">
    <mergeCell ref="B45:E45"/>
    <mergeCell ref="A7:G7"/>
    <mergeCell ref="A8:G8"/>
    <mergeCell ref="A9:G9"/>
    <mergeCell ref="B19:E19"/>
    <mergeCell ref="B25:E25"/>
    <mergeCell ref="B26:E26"/>
    <mergeCell ref="B27:E27"/>
    <mergeCell ref="B20:E20"/>
    <mergeCell ref="B23:E23"/>
    <mergeCell ref="B24:E24"/>
    <mergeCell ref="A10:G10"/>
    <mergeCell ref="B39:E39"/>
    <mergeCell ref="B40:E40"/>
    <mergeCell ref="B41:E41"/>
    <mergeCell ref="B37:D37"/>
    <mergeCell ref="A3:I3"/>
    <mergeCell ref="A6:I6"/>
    <mergeCell ref="A15:I15"/>
    <mergeCell ref="A155:C155"/>
    <mergeCell ref="A64:G64"/>
    <mergeCell ref="A66:H66"/>
    <mergeCell ref="D98:F98"/>
    <mergeCell ref="D133:F133"/>
    <mergeCell ref="D96:F96"/>
    <mergeCell ref="D106:F106"/>
    <mergeCell ref="D73:F73"/>
    <mergeCell ref="D131:F131"/>
    <mergeCell ref="D132:F132"/>
    <mergeCell ref="D105:F105"/>
    <mergeCell ref="D107:F107"/>
    <mergeCell ref="D97:F97"/>
    <mergeCell ref="A11:G11"/>
    <mergeCell ref="B31:E31"/>
    <mergeCell ref="B32:E32"/>
    <mergeCell ref="B29:E29"/>
    <mergeCell ref="B50:E50"/>
    <mergeCell ref="B49:E49"/>
    <mergeCell ref="B48:E48"/>
    <mergeCell ref="B44:E44"/>
    <mergeCell ref="B28:E28"/>
    <mergeCell ref="B33:E33"/>
    <mergeCell ref="B30:E30"/>
    <mergeCell ref="B42:E42"/>
    <mergeCell ref="B34:E34"/>
    <mergeCell ref="B35:E35"/>
    <mergeCell ref="B36:E36"/>
    <mergeCell ref="B43:E43"/>
    <mergeCell ref="B51:E51"/>
    <mergeCell ref="D72:F72"/>
    <mergeCell ref="B53:E53"/>
    <mergeCell ref="A62:G62"/>
    <mergeCell ref="A58:E58"/>
    <mergeCell ref="D71:F71"/>
    <mergeCell ref="B54:E54"/>
    <mergeCell ref="B56:E56"/>
    <mergeCell ref="A63:H63"/>
    <mergeCell ref="A65:G65"/>
  </mergeCells>
  <phoneticPr fontId="2" type="noConversion"/>
  <pageMargins left="0.59055118110236227" right="0.39370078740157483" top="0.51181102362204722" bottom="0.51181102362204722" header="0.31496062992125984" footer="0.31496062992125984"/>
  <pageSetup paperSize="9" scale="80" orientation="portrait" r:id="rId1"/>
  <headerFooter alignWithMargins="0">
    <oddHeader>&amp;RSeite &amp;P von &amp;N</oddHeader>
    <oddFooter>&amp;LGEF/Sozialamt/Opferhilfe/Version 4 (Stand Januar 2015)</oddFooter>
  </headerFooter>
  <rowBreaks count="2" manualBreakCount="2">
    <brk id="56" max="8" man="1"/>
    <brk id="122" max="16383" man="1"/>
  </rowBreaks>
  <ignoredErrors>
    <ignoredError sqref="F44:G44 G98 G133 G71:G73 G105:G107"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5"/>
  <sheetViews>
    <sheetView showGridLines="0" topLeftCell="A57" zoomScale="120" zoomScaleNormal="120" workbookViewId="0">
      <selection activeCell="A66" sqref="A66:H66"/>
    </sheetView>
  </sheetViews>
  <sheetFormatPr baseColWidth="10" defaultColWidth="11.453125" defaultRowHeight="12.5" x14ac:dyDescent="0.25"/>
  <cols>
    <col min="1" max="1" width="6.7265625" style="8" customWidth="1"/>
    <col min="2" max="2" width="9.81640625" style="8" customWidth="1"/>
    <col min="3" max="3" width="20.7265625" style="8" customWidth="1"/>
    <col min="4" max="4" width="14.453125" style="8" customWidth="1"/>
    <col min="5" max="5" width="13.7265625" style="8" customWidth="1"/>
    <col min="6" max="6" width="12.81640625" style="8" customWidth="1"/>
    <col min="7" max="7" width="12.7265625" style="8" customWidth="1"/>
    <col min="8" max="9" width="13.7265625" style="8" customWidth="1"/>
    <col min="10" max="16384" width="11.453125" style="8"/>
  </cols>
  <sheetData>
    <row r="1" spans="1:9" ht="20" x14ac:dyDescent="0.4">
      <c r="A1" s="15" t="s">
        <v>109</v>
      </c>
    </row>
    <row r="2" spans="1:9" s="97" customFormat="1" ht="13" x14ac:dyDescent="0.3">
      <c r="B2" s="1"/>
      <c r="C2" s="131"/>
      <c r="E2" s="1"/>
      <c r="F2" s="134"/>
      <c r="G2" s="1"/>
      <c r="I2" s="4"/>
    </row>
    <row r="3" spans="1:9" s="7" customFormat="1" ht="51" customHeight="1" x14ac:dyDescent="0.35">
      <c r="A3" s="234" t="s">
        <v>168</v>
      </c>
      <c r="B3" s="235"/>
      <c r="C3" s="235"/>
      <c r="D3" s="235"/>
      <c r="E3" s="235"/>
      <c r="F3" s="235"/>
      <c r="G3" s="235"/>
      <c r="H3" s="235"/>
      <c r="I3" s="235"/>
    </row>
    <row r="4" spans="1:9" s="97" customFormat="1" ht="12" customHeight="1" x14ac:dyDescent="0.35">
      <c r="A4" s="5"/>
      <c r="C4" s="5"/>
    </row>
    <row r="5" spans="1:9" ht="12" customHeight="1" x14ac:dyDescent="0.25">
      <c r="B5" s="135"/>
      <c r="E5" s="9"/>
    </row>
    <row r="6" spans="1:9" s="97" customFormat="1" ht="15" customHeight="1" x14ac:dyDescent="0.25">
      <c r="A6" s="236" t="s">
        <v>110</v>
      </c>
      <c r="B6" s="237"/>
      <c r="C6" s="237"/>
      <c r="D6" s="237"/>
      <c r="E6" s="237"/>
      <c r="F6" s="237"/>
      <c r="G6" s="237"/>
      <c r="H6" s="237"/>
      <c r="I6" s="237"/>
    </row>
    <row r="7" spans="1:9" ht="13" x14ac:dyDescent="0.25">
      <c r="A7" s="216"/>
      <c r="B7" s="217"/>
      <c r="C7" s="217"/>
      <c r="D7" s="217"/>
      <c r="E7" s="217"/>
      <c r="F7" s="217"/>
      <c r="G7" s="217"/>
    </row>
    <row r="8" spans="1:9" ht="13" x14ac:dyDescent="0.25">
      <c r="A8" s="216"/>
      <c r="B8" s="217"/>
      <c r="C8" s="217"/>
      <c r="D8" s="217"/>
      <c r="E8" s="217"/>
      <c r="F8" s="217"/>
      <c r="G8" s="217"/>
      <c r="H8" s="34"/>
      <c r="I8" s="34"/>
    </row>
    <row r="9" spans="1:9" ht="13" x14ac:dyDescent="0.25">
      <c r="A9" s="216"/>
      <c r="B9" s="217"/>
      <c r="C9" s="217"/>
      <c r="D9" s="217"/>
      <c r="E9" s="217"/>
      <c r="F9" s="217"/>
      <c r="G9" s="217"/>
      <c r="H9" s="34"/>
      <c r="I9" s="34"/>
    </row>
    <row r="10" spans="1:9" ht="13" x14ac:dyDescent="0.25">
      <c r="A10" s="216"/>
      <c r="B10" s="217"/>
      <c r="C10" s="217"/>
      <c r="D10" s="217"/>
      <c r="E10" s="217"/>
      <c r="F10" s="217"/>
      <c r="G10" s="217"/>
      <c r="H10" s="34"/>
      <c r="I10" s="34"/>
    </row>
    <row r="11" spans="1:9" ht="13" x14ac:dyDescent="0.25">
      <c r="A11" s="216"/>
      <c r="B11" s="217"/>
      <c r="C11" s="217"/>
      <c r="D11" s="217"/>
      <c r="E11" s="217"/>
      <c r="F11" s="217"/>
      <c r="G11" s="217"/>
      <c r="H11" s="34"/>
      <c r="I11" s="34"/>
    </row>
    <row r="12" spans="1:9" ht="13" x14ac:dyDescent="0.3">
      <c r="B12" s="44"/>
      <c r="C12" s="45"/>
      <c r="D12" s="45"/>
      <c r="E12" s="45"/>
      <c r="F12" s="46"/>
      <c r="G12" s="46"/>
      <c r="H12" s="34"/>
      <c r="I12" s="34"/>
    </row>
    <row r="13" spans="1:9" ht="13" x14ac:dyDescent="0.3">
      <c r="B13" s="44"/>
      <c r="C13" s="45"/>
      <c r="D13" s="45"/>
      <c r="E13" s="45"/>
      <c r="F13" s="46"/>
      <c r="G13" s="46"/>
      <c r="H13" s="34"/>
      <c r="I13" s="34"/>
    </row>
    <row r="14" spans="1:9" ht="13" x14ac:dyDescent="0.3">
      <c r="B14" s="30"/>
      <c r="C14" s="34"/>
      <c r="D14" s="34"/>
      <c r="E14" s="34"/>
      <c r="F14" s="131"/>
      <c r="G14" s="30"/>
      <c r="H14" s="34"/>
      <c r="I14" s="34"/>
    </row>
    <row r="15" spans="1:9" ht="15.5" x14ac:dyDescent="0.25">
      <c r="A15" s="214" t="s">
        <v>111</v>
      </c>
      <c r="B15" s="215"/>
      <c r="C15" s="215"/>
      <c r="D15" s="215"/>
      <c r="E15" s="215"/>
      <c r="F15" s="215"/>
      <c r="G15" s="215"/>
      <c r="H15" s="215"/>
      <c r="I15" s="215"/>
    </row>
    <row r="16" spans="1:9" ht="13" x14ac:dyDescent="0.3">
      <c r="B16" s="1"/>
    </row>
    <row r="17" spans="1:9" ht="40.5" customHeight="1" x14ac:dyDescent="0.25">
      <c r="A17" s="136"/>
      <c r="B17" s="137"/>
      <c r="C17" s="137"/>
      <c r="D17" s="137"/>
      <c r="E17" s="138"/>
      <c r="F17" s="107" t="s">
        <v>106</v>
      </c>
      <c r="G17" s="108" t="s">
        <v>112</v>
      </c>
      <c r="H17" s="163" t="s">
        <v>113</v>
      </c>
      <c r="I17" s="107" t="s">
        <v>104</v>
      </c>
    </row>
    <row r="18" spans="1:9" s="97" customFormat="1" x14ac:dyDescent="0.25">
      <c r="A18" s="43">
        <v>1.1000000000000001</v>
      </c>
      <c r="B18" s="139" t="s">
        <v>42</v>
      </c>
      <c r="C18" s="12"/>
      <c r="D18" s="13"/>
      <c r="E18" s="13"/>
      <c r="F18" s="140"/>
      <c r="G18" s="140"/>
      <c r="H18" s="140"/>
      <c r="I18" s="141"/>
    </row>
    <row r="19" spans="1:9" ht="13.5" customHeight="1" x14ac:dyDescent="0.25">
      <c r="A19" s="38" t="s">
        <v>0</v>
      </c>
      <c r="B19" s="203" t="s">
        <v>43</v>
      </c>
      <c r="C19" s="204"/>
      <c r="D19" s="204"/>
      <c r="E19" s="205"/>
      <c r="F19" s="150">
        <v>0</v>
      </c>
      <c r="G19" s="150">
        <v>0</v>
      </c>
      <c r="H19" s="140"/>
      <c r="I19" s="24"/>
    </row>
    <row r="20" spans="1:9" ht="12.75" customHeight="1" x14ac:dyDescent="0.25">
      <c r="A20" s="38" t="s">
        <v>1</v>
      </c>
      <c r="B20" s="203" t="s">
        <v>44</v>
      </c>
      <c r="C20" s="204"/>
      <c r="D20" s="204"/>
      <c r="E20" s="205"/>
      <c r="F20" s="150">
        <v>0</v>
      </c>
      <c r="G20" s="150">
        <v>0</v>
      </c>
      <c r="H20" s="140"/>
      <c r="I20" s="24"/>
    </row>
    <row r="21" spans="1:9" ht="13" x14ac:dyDescent="0.3">
      <c r="A21" s="37" t="s">
        <v>33</v>
      </c>
      <c r="B21" s="145" t="s">
        <v>142</v>
      </c>
      <c r="C21" s="57"/>
      <c r="D21" s="58"/>
      <c r="E21" s="58"/>
      <c r="F21" s="142">
        <f>SUM(F19:F20)</f>
        <v>0</v>
      </c>
      <c r="G21" s="142">
        <f>SUM(G19:G20)</f>
        <v>0</v>
      </c>
      <c r="H21" s="140"/>
      <c r="I21" s="24"/>
    </row>
    <row r="22" spans="1:9" ht="12.75" customHeight="1" x14ac:dyDescent="0.25">
      <c r="A22" s="38">
        <v>1.2</v>
      </c>
      <c r="B22" s="203" t="s">
        <v>45</v>
      </c>
      <c r="C22" s="204"/>
      <c r="D22" s="204"/>
      <c r="E22" s="205"/>
      <c r="F22" s="140"/>
      <c r="G22" s="140"/>
      <c r="H22" s="140"/>
      <c r="I22" s="24"/>
    </row>
    <row r="23" spans="1:9" ht="12.75" customHeight="1" x14ac:dyDescent="0.25">
      <c r="A23" s="38" t="s">
        <v>2</v>
      </c>
      <c r="B23" s="203" t="s">
        <v>46</v>
      </c>
      <c r="C23" s="204"/>
      <c r="D23" s="204"/>
      <c r="E23" s="205"/>
      <c r="F23" s="150">
        <v>0</v>
      </c>
      <c r="G23" s="150">
        <v>0</v>
      </c>
      <c r="H23" s="140"/>
      <c r="I23" s="24"/>
    </row>
    <row r="24" spans="1:9" ht="12.75" customHeight="1" x14ac:dyDescent="0.25">
      <c r="A24" s="38" t="s">
        <v>3</v>
      </c>
      <c r="B24" s="203" t="s">
        <v>47</v>
      </c>
      <c r="C24" s="204"/>
      <c r="D24" s="204"/>
      <c r="E24" s="205"/>
      <c r="F24" s="150">
        <v>0</v>
      </c>
      <c r="G24" s="150">
        <v>0</v>
      </c>
      <c r="H24" s="140"/>
      <c r="I24" s="24"/>
    </row>
    <row r="25" spans="1:9" ht="12.75" customHeight="1" x14ac:dyDescent="0.25">
      <c r="A25" s="38" t="s">
        <v>4</v>
      </c>
      <c r="B25" s="203" t="s">
        <v>48</v>
      </c>
      <c r="C25" s="204"/>
      <c r="D25" s="204"/>
      <c r="E25" s="205"/>
      <c r="F25" s="150">
        <v>0</v>
      </c>
      <c r="G25" s="150">
        <v>0</v>
      </c>
      <c r="H25" s="140"/>
      <c r="I25" s="24"/>
    </row>
    <row r="26" spans="1:9" ht="12.75" customHeight="1" x14ac:dyDescent="0.25">
      <c r="A26" s="38" t="s">
        <v>5</v>
      </c>
      <c r="B26" s="203" t="s">
        <v>143</v>
      </c>
      <c r="C26" s="204"/>
      <c r="D26" s="204"/>
      <c r="E26" s="205"/>
      <c r="F26" s="150">
        <v>0</v>
      </c>
      <c r="G26" s="150">
        <v>0</v>
      </c>
      <c r="H26" s="140"/>
      <c r="I26" s="24"/>
    </row>
    <row r="27" spans="1:9" ht="12.75" customHeight="1" x14ac:dyDescent="0.25">
      <c r="A27" s="38" t="s">
        <v>6</v>
      </c>
      <c r="B27" s="203" t="s">
        <v>144</v>
      </c>
      <c r="C27" s="204"/>
      <c r="D27" s="204"/>
      <c r="E27" s="205"/>
      <c r="F27" s="150">
        <v>0</v>
      </c>
      <c r="G27" s="150">
        <v>0</v>
      </c>
      <c r="H27" s="140"/>
      <c r="I27" s="24"/>
    </row>
    <row r="28" spans="1:9" ht="12.75" customHeight="1" x14ac:dyDescent="0.25">
      <c r="A28" s="81" t="s">
        <v>7</v>
      </c>
      <c r="B28" s="224" t="s">
        <v>49</v>
      </c>
      <c r="C28" s="225"/>
      <c r="D28" s="225"/>
      <c r="E28" s="226"/>
      <c r="F28" s="150">
        <v>0</v>
      </c>
      <c r="G28" s="150">
        <v>0</v>
      </c>
      <c r="H28" s="140"/>
      <c r="I28" s="24"/>
    </row>
    <row r="29" spans="1:9" ht="12.75" customHeight="1" x14ac:dyDescent="0.25">
      <c r="A29" s="81" t="s">
        <v>8</v>
      </c>
      <c r="B29" s="203" t="s">
        <v>50</v>
      </c>
      <c r="C29" s="204"/>
      <c r="D29" s="204"/>
      <c r="E29" s="205"/>
      <c r="F29" s="150">
        <v>0</v>
      </c>
      <c r="G29" s="150">
        <v>0</v>
      </c>
      <c r="H29" s="140"/>
      <c r="I29" s="24"/>
    </row>
    <row r="30" spans="1:9" ht="12.75" customHeight="1" x14ac:dyDescent="0.25">
      <c r="A30" s="81" t="s">
        <v>35</v>
      </c>
      <c r="B30" s="203" t="s">
        <v>51</v>
      </c>
      <c r="C30" s="204"/>
      <c r="D30" s="204"/>
      <c r="E30" s="205"/>
      <c r="F30" s="150">
        <v>0</v>
      </c>
      <c r="G30" s="150">
        <v>0</v>
      </c>
      <c r="H30" s="140"/>
      <c r="I30" s="24"/>
    </row>
    <row r="31" spans="1:9" ht="12.75" customHeight="1" x14ac:dyDescent="0.25">
      <c r="A31" s="38" t="s">
        <v>9</v>
      </c>
      <c r="B31" s="203" t="s">
        <v>52</v>
      </c>
      <c r="C31" s="204"/>
      <c r="D31" s="204"/>
      <c r="E31" s="205"/>
      <c r="F31" s="150">
        <v>0</v>
      </c>
      <c r="G31" s="150">
        <v>0</v>
      </c>
      <c r="H31" s="140"/>
      <c r="I31" s="24"/>
    </row>
    <row r="32" spans="1:9" ht="12.75" customHeight="1" x14ac:dyDescent="0.25">
      <c r="A32" s="53" t="s">
        <v>10</v>
      </c>
      <c r="B32" s="203" t="s">
        <v>53</v>
      </c>
      <c r="C32" s="204"/>
      <c r="D32" s="204"/>
      <c r="E32" s="205"/>
      <c r="F32" s="150">
        <v>0</v>
      </c>
      <c r="G32" s="150">
        <v>0</v>
      </c>
      <c r="H32" s="140"/>
      <c r="I32" s="24"/>
    </row>
    <row r="33" spans="1:9" ht="12.75" customHeight="1" x14ac:dyDescent="0.3">
      <c r="A33" s="38" t="s">
        <v>11</v>
      </c>
      <c r="B33" s="203" t="s">
        <v>54</v>
      </c>
      <c r="C33" s="204"/>
      <c r="D33" s="204"/>
      <c r="E33" s="205"/>
      <c r="F33" s="150">
        <v>0</v>
      </c>
      <c r="G33" s="150">
        <v>0</v>
      </c>
      <c r="H33" s="140"/>
      <c r="I33" s="16"/>
    </row>
    <row r="34" spans="1:9" ht="12.75" customHeight="1" x14ac:dyDescent="0.25">
      <c r="A34" s="38" t="s">
        <v>12</v>
      </c>
      <c r="B34" s="203" t="s">
        <v>55</v>
      </c>
      <c r="C34" s="204"/>
      <c r="D34" s="204"/>
      <c r="E34" s="205"/>
      <c r="F34" s="150">
        <v>0</v>
      </c>
      <c r="G34" s="150">
        <v>0</v>
      </c>
      <c r="H34" s="140"/>
      <c r="I34" s="24"/>
    </row>
    <row r="35" spans="1:9" ht="12.75" customHeight="1" x14ac:dyDescent="0.25">
      <c r="A35" s="38" t="s">
        <v>13</v>
      </c>
      <c r="B35" s="203" t="s">
        <v>56</v>
      </c>
      <c r="C35" s="204"/>
      <c r="D35" s="204"/>
      <c r="E35" s="205"/>
      <c r="F35" s="150">
        <v>0</v>
      </c>
      <c r="G35" s="150">
        <v>0</v>
      </c>
      <c r="H35" s="140"/>
      <c r="I35" s="24"/>
    </row>
    <row r="36" spans="1:9" ht="13" x14ac:dyDescent="0.3">
      <c r="A36" s="37" t="s">
        <v>14</v>
      </c>
      <c r="B36" s="208" t="s">
        <v>57</v>
      </c>
      <c r="C36" s="209"/>
      <c r="D36" s="209"/>
      <c r="E36" s="210"/>
      <c r="F36" s="17">
        <f>SUM(F21:F35)</f>
        <v>0</v>
      </c>
      <c r="G36" s="17">
        <f>SUM(G21:G35)</f>
        <v>0</v>
      </c>
      <c r="H36" s="17">
        <f>SUM(F36:G36)</f>
        <v>0</v>
      </c>
      <c r="I36" s="24"/>
    </row>
    <row r="37" spans="1:9" x14ac:dyDescent="0.25">
      <c r="A37" s="81" t="s">
        <v>15</v>
      </c>
      <c r="B37" s="218" t="s">
        <v>169</v>
      </c>
      <c r="C37" s="209"/>
      <c r="D37" s="209"/>
      <c r="E37" s="210"/>
      <c r="F37" s="24"/>
      <c r="G37" s="24"/>
      <c r="H37" s="17">
        <v>-1500</v>
      </c>
      <c r="I37" s="24"/>
    </row>
    <row r="38" spans="1:9" ht="13" x14ac:dyDescent="0.3">
      <c r="A38" s="37" t="s">
        <v>16</v>
      </c>
      <c r="B38" s="208" t="s">
        <v>57</v>
      </c>
      <c r="C38" s="209"/>
      <c r="D38" s="209"/>
      <c r="E38" s="210"/>
      <c r="F38" s="24"/>
      <c r="G38" s="24"/>
      <c r="H38" s="17">
        <f>IF(SUM(H36:H37)&lt;=0,0,SUM(H36:H37))</f>
        <v>0</v>
      </c>
      <c r="I38" s="17">
        <f>H38/3*2</f>
        <v>0</v>
      </c>
    </row>
    <row r="39" spans="1:9" x14ac:dyDescent="0.25">
      <c r="A39" s="38" t="s">
        <v>17</v>
      </c>
      <c r="B39" s="218" t="s">
        <v>58</v>
      </c>
      <c r="C39" s="209"/>
      <c r="D39" s="209"/>
      <c r="E39" s="210"/>
      <c r="F39" s="24"/>
      <c r="G39" s="24"/>
      <c r="H39" s="24"/>
      <c r="I39" s="24"/>
    </row>
    <row r="40" spans="1:9" x14ac:dyDescent="0.25">
      <c r="A40" s="38" t="s">
        <v>18</v>
      </c>
      <c r="B40" s="218" t="s">
        <v>59</v>
      </c>
      <c r="C40" s="209"/>
      <c r="D40" s="209"/>
      <c r="E40" s="210"/>
      <c r="F40" s="151">
        <v>0</v>
      </c>
      <c r="G40" s="151">
        <v>0</v>
      </c>
      <c r="H40" s="24"/>
      <c r="I40" s="24"/>
    </row>
    <row r="41" spans="1:9" x14ac:dyDescent="0.25">
      <c r="A41" s="38" t="s">
        <v>19</v>
      </c>
      <c r="B41" s="218" t="s">
        <v>60</v>
      </c>
      <c r="C41" s="209"/>
      <c r="D41" s="209"/>
      <c r="E41" s="210"/>
      <c r="F41" s="151">
        <v>0</v>
      </c>
      <c r="G41" s="151">
        <v>0</v>
      </c>
      <c r="H41" s="24"/>
      <c r="I41" s="24"/>
    </row>
    <row r="42" spans="1:9" x14ac:dyDescent="0.25">
      <c r="A42" s="38" t="s">
        <v>20</v>
      </c>
      <c r="B42" s="218" t="s">
        <v>61</v>
      </c>
      <c r="C42" s="209"/>
      <c r="D42" s="209"/>
      <c r="E42" s="210"/>
      <c r="F42" s="151">
        <v>0</v>
      </c>
      <c r="G42" s="151">
        <v>0</v>
      </c>
      <c r="H42" s="24"/>
      <c r="I42" s="24"/>
    </row>
    <row r="43" spans="1:9" x14ac:dyDescent="0.25">
      <c r="A43" s="38" t="s">
        <v>23</v>
      </c>
      <c r="B43" s="218" t="s">
        <v>62</v>
      </c>
      <c r="C43" s="209"/>
      <c r="D43" s="209"/>
      <c r="E43" s="210"/>
      <c r="F43" s="151">
        <v>0</v>
      </c>
      <c r="G43" s="151">
        <v>0</v>
      </c>
      <c r="I43" s="24"/>
    </row>
    <row r="44" spans="1:9" ht="13" x14ac:dyDescent="0.3">
      <c r="A44" s="37" t="s">
        <v>21</v>
      </c>
      <c r="B44" s="208" t="s">
        <v>57</v>
      </c>
      <c r="C44" s="209"/>
      <c r="D44" s="209"/>
      <c r="E44" s="210"/>
      <c r="F44" s="17">
        <f>SUM(F40:F43)</f>
        <v>0</v>
      </c>
      <c r="G44" s="17">
        <f>SUM(G40:G43)</f>
        <v>0</v>
      </c>
      <c r="H44" s="17">
        <f>SUM(F44:G44)</f>
        <v>0</v>
      </c>
      <c r="I44" s="17">
        <f>H44</f>
        <v>0</v>
      </c>
    </row>
    <row r="45" spans="1:9" ht="13" x14ac:dyDescent="0.3">
      <c r="A45" s="37" t="s">
        <v>22</v>
      </c>
      <c r="B45" s="208" t="s">
        <v>147</v>
      </c>
      <c r="C45" s="209"/>
      <c r="D45" s="209"/>
      <c r="E45" s="210"/>
      <c r="F45" s="143"/>
      <c r="G45" s="143"/>
      <c r="H45" s="24"/>
      <c r="I45" s="17">
        <f>I38+I44</f>
        <v>0</v>
      </c>
    </row>
    <row r="46" spans="1:9" ht="13" x14ac:dyDescent="0.3">
      <c r="A46" s="37"/>
      <c r="B46" s="75"/>
      <c r="C46" s="76"/>
      <c r="D46" s="76"/>
      <c r="E46" s="76"/>
      <c r="F46" s="143"/>
      <c r="G46" s="143"/>
      <c r="H46" s="24"/>
      <c r="I46" s="24"/>
    </row>
    <row r="47" spans="1:9" x14ac:dyDescent="0.25">
      <c r="A47" s="38" t="s">
        <v>24</v>
      </c>
      <c r="B47" s="146" t="s">
        <v>63</v>
      </c>
      <c r="C47" s="39"/>
      <c r="D47" s="39"/>
      <c r="E47" s="40"/>
      <c r="F47" s="152">
        <v>0</v>
      </c>
      <c r="G47" s="153">
        <v>0</v>
      </c>
      <c r="H47" s="24"/>
      <c r="I47" s="24"/>
    </row>
    <row r="48" spans="1:9" ht="12.75" customHeight="1" x14ac:dyDescent="0.25">
      <c r="A48" s="38" t="s">
        <v>25</v>
      </c>
      <c r="B48" s="197" t="s">
        <v>148</v>
      </c>
      <c r="C48" s="198"/>
      <c r="D48" s="198"/>
      <c r="E48" s="199"/>
      <c r="F48" s="152">
        <v>0</v>
      </c>
      <c r="G48" s="153">
        <v>0</v>
      </c>
      <c r="H48" s="24"/>
      <c r="I48" s="24"/>
    </row>
    <row r="49" spans="1:9" ht="38.25" customHeight="1" x14ac:dyDescent="0.25">
      <c r="A49" s="53" t="s">
        <v>26</v>
      </c>
      <c r="B49" s="200" t="s">
        <v>65</v>
      </c>
      <c r="C49" s="201"/>
      <c r="D49" s="201"/>
      <c r="E49" s="202"/>
      <c r="F49" s="17">
        <f>IF(F48-225000&lt;=0,0,F48-225000)</f>
        <v>0</v>
      </c>
      <c r="G49" s="17">
        <f>IF(G48-225000&lt;=0,0,G48-225000)</f>
        <v>0</v>
      </c>
      <c r="H49" s="24"/>
      <c r="I49" s="24"/>
    </row>
    <row r="50" spans="1:9" ht="12.75" customHeight="1" x14ac:dyDescent="0.25">
      <c r="A50" s="53" t="s">
        <v>27</v>
      </c>
      <c r="B50" s="197" t="s">
        <v>126</v>
      </c>
      <c r="C50" s="198"/>
      <c r="D50" s="198"/>
      <c r="E50" s="199"/>
      <c r="F50" s="153">
        <v>0</v>
      </c>
      <c r="G50" s="153">
        <v>0</v>
      </c>
      <c r="H50" s="24"/>
      <c r="I50" s="24"/>
    </row>
    <row r="51" spans="1:9" ht="12.75" customHeight="1" x14ac:dyDescent="0.25">
      <c r="A51" s="38" t="s">
        <v>32</v>
      </c>
      <c r="B51" s="197" t="s">
        <v>170</v>
      </c>
      <c r="C51" s="198"/>
      <c r="D51" s="198"/>
      <c r="E51" s="199"/>
      <c r="F51" s="153">
        <v>0</v>
      </c>
      <c r="G51" s="153">
        <v>0</v>
      </c>
      <c r="H51" s="24"/>
      <c r="I51" s="24"/>
    </row>
    <row r="52" spans="1:9" ht="13" x14ac:dyDescent="0.3">
      <c r="A52" s="37" t="s">
        <v>28</v>
      </c>
      <c r="B52" s="145" t="s">
        <v>57</v>
      </c>
      <c r="C52" s="39"/>
      <c r="D52" s="39"/>
      <c r="E52" s="39"/>
      <c r="F52" s="17">
        <f>IF(F51&lt;0,F47+F49+F50+F51,F47+F49+F50-F51)</f>
        <v>0</v>
      </c>
      <c r="G52" s="17">
        <f>IF(G51&lt;0,G47+G49+G50+G51,G47+G49+G50-G51)</f>
        <v>0</v>
      </c>
      <c r="H52" s="17">
        <f>SUM(F52:G52)</f>
        <v>0</v>
      </c>
      <c r="I52" s="24"/>
    </row>
    <row r="53" spans="1:9" ht="12.75" customHeight="1" x14ac:dyDescent="0.25">
      <c r="A53" s="38" t="s">
        <v>29</v>
      </c>
      <c r="B53" s="203" t="s">
        <v>146</v>
      </c>
      <c r="C53" s="204"/>
      <c r="D53" s="204"/>
      <c r="E53" s="205"/>
      <c r="F53" s="143"/>
      <c r="G53" s="143"/>
      <c r="H53" s="17">
        <f>-100000</f>
        <v>-100000</v>
      </c>
      <c r="I53" s="24"/>
    </row>
    <row r="54" spans="1:9" ht="12.75" customHeight="1" x14ac:dyDescent="0.3">
      <c r="A54" s="37" t="s">
        <v>30</v>
      </c>
      <c r="B54" s="211" t="s">
        <v>151</v>
      </c>
      <c r="C54" s="212"/>
      <c r="D54" s="212"/>
      <c r="E54" s="213"/>
      <c r="F54" s="143"/>
      <c r="G54" s="143"/>
      <c r="H54" s="17">
        <f>SUM(H52:H53)</f>
        <v>-100000</v>
      </c>
      <c r="I54" s="17">
        <f>IF(H54/10&lt;=0,0,H54/10)</f>
        <v>0</v>
      </c>
    </row>
    <row r="55" spans="1:9" ht="13" x14ac:dyDescent="0.3">
      <c r="A55" s="37"/>
      <c r="B55" s="18"/>
      <c r="C55" s="78"/>
      <c r="D55" s="78"/>
      <c r="E55" s="79"/>
      <c r="F55" s="143"/>
      <c r="G55" s="143"/>
      <c r="H55" s="24"/>
      <c r="I55" s="24"/>
    </row>
    <row r="56" spans="1:9" ht="12.75" customHeight="1" x14ac:dyDescent="0.3">
      <c r="A56" s="37" t="s">
        <v>31</v>
      </c>
      <c r="B56" s="211" t="s">
        <v>152</v>
      </c>
      <c r="C56" s="212"/>
      <c r="D56" s="212"/>
      <c r="E56" s="213"/>
      <c r="F56" s="143"/>
      <c r="G56" s="143"/>
      <c r="H56" s="24"/>
      <c r="I56" s="17">
        <f>I45+I54</f>
        <v>0</v>
      </c>
    </row>
    <row r="57" spans="1:9" ht="24" customHeight="1" x14ac:dyDescent="0.25">
      <c r="E57" s="11"/>
      <c r="H57" s="9"/>
    </row>
    <row r="58" spans="1:9" ht="15" customHeight="1" x14ac:dyDescent="0.25">
      <c r="A58" s="214" t="s">
        <v>66</v>
      </c>
      <c r="B58" s="215"/>
      <c r="C58" s="215"/>
      <c r="D58" s="215"/>
      <c r="E58" s="215"/>
      <c r="H58" s="9"/>
    </row>
    <row r="59" spans="1:9" ht="12.75" customHeight="1" x14ac:dyDescent="0.25">
      <c r="A59" s="130"/>
      <c r="B59" s="131"/>
      <c r="C59" s="131"/>
      <c r="D59" s="131"/>
      <c r="E59" s="131"/>
      <c r="H59" s="9"/>
    </row>
    <row r="60" spans="1:9" ht="30.75" customHeight="1" x14ac:dyDescent="0.25">
      <c r="A60" s="245" t="s">
        <v>161</v>
      </c>
      <c r="B60" s="246"/>
      <c r="C60" s="246"/>
      <c r="D60" s="246"/>
      <c r="E60" s="246"/>
      <c r="F60" s="246"/>
      <c r="G60" s="246"/>
      <c r="H60" s="246"/>
      <c r="I60" s="246"/>
    </row>
    <row r="61" spans="1:9" ht="13" x14ac:dyDescent="0.3">
      <c r="B61" s="1"/>
      <c r="H61" s="9"/>
    </row>
    <row r="62" spans="1:9" ht="13" x14ac:dyDescent="0.3">
      <c r="A62" s="229"/>
      <c r="B62" s="229"/>
      <c r="C62" s="229"/>
      <c r="D62" s="229"/>
      <c r="E62" s="229"/>
      <c r="F62" s="229"/>
      <c r="G62" s="230"/>
      <c r="H62" s="109" t="s">
        <v>67</v>
      </c>
      <c r="I62" s="98" t="s">
        <v>41</v>
      </c>
    </row>
    <row r="63" spans="1:9" x14ac:dyDescent="0.25">
      <c r="A63" s="231" t="s">
        <v>162</v>
      </c>
      <c r="B63" s="232"/>
      <c r="C63" s="232"/>
      <c r="D63" s="232"/>
      <c r="E63" s="232"/>
      <c r="F63" s="232"/>
      <c r="G63" s="232"/>
      <c r="H63" s="233"/>
      <c r="I63" s="36">
        <v>30005</v>
      </c>
    </row>
    <row r="64" spans="1:9" x14ac:dyDescent="0.25">
      <c r="A64" s="231" t="s">
        <v>68</v>
      </c>
      <c r="B64" s="232"/>
      <c r="C64" s="232"/>
      <c r="D64" s="232"/>
      <c r="E64" s="232"/>
      <c r="F64" s="232"/>
      <c r="G64" s="233"/>
      <c r="H64" s="156"/>
      <c r="I64" s="24"/>
    </row>
    <row r="65" spans="1:9" x14ac:dyDescent="0.25">
      <c r="A65" s="231" t="s">
        <v>69</v>
      </c>
      <c r="B65" s="232"/>
      <c r="C65" s="232"/>
      <c r="D65" s="232"/>
      <c r="E65" s="232"/>
      <c r="F65" s="232"/>
      <c r="G65" s="233"/>
      <c r="H65" s="157"/>
      <c r="I65" s="193">
        <f>IFERROR(VLOOKUP(H65,'[1]Tabelle Kinderentschädigungen'!A4:C12,3,FALSE)+VLOOKUP(H64+H65,'[1]Tabelle Kinderentschädigungen'!A4:C12,2,FALSE)-VLOOKUP(H65,'[1]Tabelle Kinderentschädigungen'!A4:C12,2,FALSE),0)</f>
        <v>0</v>
      </c>
    </row>
    <row r="66" spans="1:9" ht="13" x14ac:dyDescent="0.3">
      <c r="A66" s="239" t="s">
        <v>114</v>
      </c>
      <c r="B66" s="240"/>
      <c r="C66" s="240"/>
      <c r="D66" s="240"/>
      <c r="E66" s="240"/>
      <c r="F66" s="240"/>
      <c r="G66" s="240"/>
      <c r="H66" s="241"/>
      <c r="I66" s="36">
        <f>I65+I63+I64</f>
        <v>30005</v>
      </c>
    </row>
    <row r="67" spans="1:9" ht="13" x14ac:dyDescent="0.3">
      <c r="B67" s="20"/>
      <c r="C67" s="18"/>
      <c r="D67" s="18"/>
      <c r="E67" s="18"/>
      <c r="F67" s="18"/>
      <c r="G67" s="18"/>
      <c r="H67" s="22"/>
    </row>
    <row r="68" spans="1:9" ht="29.25" customHeight="1" x14ac:dyDescent="0.3">
      <c r="B68" s="20"/>
      <c r="C68" s="18"/>
      <c r="D68" s="18"/>
      <c r="E68" s="18"/>
      <c r="F68" s="18"/>
      <c r="G68" s="18"/>
      <c r="H68" s="22"/>
    </row>
    <row r="69" spans="1:9" ht="15" customHeight="1" x14ac:dyDescent="0.35">
      <c r="A69" s="247" t="s">
        <v>115</v>
      </c>
      <c r="B69" s="215"/>
      <c r="C69" s="215"/>
      <c r="D69" s="215"/>
      <c r="E69" s="215"/>
      <c r="F69" s="215"/>
      <c r="G69" s="215"/>
      <c r="H69" s="215"/>
      <c r="I69" s="215"/>
    </row>
    <row r="70" spans="1:9" ht="12.75" customHeight="1" x14ac:dyDescent="0.35">
      <c r="A70" s="133"/>
      <c r="E70" s="11"/>
      <c r="H70" s="9"/>
    </row>
    <row r="71" spans="1:9" ht="12.75" customHeight="1" x14ac:dyDescent="0.35">
      <c r="B71" s="133"/>
      <c r="D71" s="206" t="s">
        <v>153</v>
      </c>
      <c r="E71" s="244"/>
      <c r="F71" s="244"/>
      <c r="G71" s="17">
        <f>$I$56</f>
        <v>0</v>
      </c>
      <c r="H71" s="9"/>
    </row>
    <row r="72" spans="1:9" ht="12.75" customHeight="1" x14ac:dyDescent="0.35">
      <c r="B72" s="133"/>
      <c r="D72" s="206" t="s">
        <v>71</v>
      </c>
      <c r="E72" s="244"/>
      <c r="F72" s="244"/>
      <c r="G72" s="17">
        <f>$I$66*2</f>
        <v>60010</v>
      </c>
      <c r="H72" s="9"/>
    </row>
    <row r="73" spans="1:9" ht="12.75" customHeight="1" x14ac:dyDescent="0.35">
      <c r="B73" s="133"/>
      <c r="D73" s="206" t="s">
        <v>72</v>
      </c>
      <c r="E73" s="244"/>
      <c r="F73" s="244"/>
      <c r="G73" s="17">
        <f>$I$66*4</f>
        <v>120020</v>
      </c>
      <c r="H73" s="9"/>
    </row>
    <row r="74" spans="1:9" ht="12.75" customHeight="1" x14ac:dyDescent="0.35">
      <c r="A74" s="133"/>
      <c r="E74" s="11"/>
      <c r="H74" s="9"/>
    </row>
    <row r="75" spans="1:9" ht="12.75" customHeight="1" x14ac:dyDescent="0.35">
      <c r="A75" s="133"/>
      <c r="E75" s="11"/>
      <c r="H75" s="9"/>
    </row>
    <row r="76" spans="1:9" ht="12.75" customHeight="1" x14ac:dyDescent="0.25">
      <c r="A76" s="97" t="s">
        <v>73</v>
      </c>
      <c r="D76" s="25"/>
      <c r="E76" s="131"/>
      <c r="F76" s="131"/>
      <c r="H76" s="9"/>
    </row>
    <row r="77" spans="1:9" ht="12.75" customHeight="1" x14ac:dyDescent="0.25">
      <c r="A77" s="97"/>
      <c r="D77" s="25"/>
      <c r="E77" s="131"/>
      <c r="F77" s="131"/>
      <c r="H77" s="9"/>
    </row>
    <row r="78" spans="1:9" ht="12.75" customHeight="1" x14ac:dyDescent="0.35">
      <c r="B78" s="133"/>
      <c r="D78" s="25"/>
      <c r="E78" s="131"/>
      <c r="F78" s="131"/>
      <c r="H78" s="9"/>
    </row>
    <row r="79" spans="1:9" ht="12.75" customHeight="1" x14ac:dyDescent="0.35">
      <c r="B79" s="133"/>
      <c r="C79" s="80" t="s">
        <v>74</v>
      </c>
      <c r="D79" s="27" t="str">
        <f>IF(G$71&lt;G$72,"oui","")</f>
        <v>oui</v>
      </c>
      <c r="E79" s="80" t="s">
        <v>123</v>
      </c>
      <c r="F79" s="80"/>
      <c r="G79" s="97"/>
      <c r="H79" s="9"/>
    </row>
    <row r="80" spans="1:9" ht="12.75" customHeight="1" x14ac:dyDescent="0.35">
      <c r="B80" s="133"/>
      <c r="C80" s="97" t="s">
        <v>118</v>
      </c>
      <c r="D80" s="27" t="str">
        <f>IF(G$71&gt;G$72,"non","")</f>
        <v/>
      </c>
      <c r="E80" s="80" t="s">
        <v>163</v>
      </c>
      <c r="F80" s="80"/>
      <c r="G80" s="97"/>
      <c r="H80" s="9"/>
    </row>
    <row r="81" spans="1:11" ht="12.75" customHeight="1" x14ac:dyDescent="0.35">
      <c r="B81" s="133"/>
      <c r="D81" s="25"/>
      <c r="E81" s="131"/>
      <c r="F81" s="131"/>
      <c r="H81" s="9"/>
    </row>
    <row r="82" spans="1:11" ht="12.75" customHeight="1" x14ac:dyDescent="0.35">
      <c r="B82" s="133"/>
      <c r="D82" s="25"/>
      <c r="E82" s="131"/>
      <c r="F82" s="131"/>
      <c r="H82" s="9"/>
    </row>
    <row r="83" spans="1:11" ht="12.75" customHeight="1" x14ac:dyDescent="0.25">
      <c r="A83" s="97" t="s">
        <v>77</v>
      </c>
      <c r="D83" s="25"/>
      <c r="E83" s="131"/>
      <c r="F83" s="131"/>
      <c r="H83" s="9"/>
    </row>
    <row r="84" spans="1:11" ht="12.75" customHeight="1" x14ac:dyDescent="0.35">
      <c r="B84" s="133"/>
      <c r="D84" s="25"/>
      <c r="E84" s="131"/>
      <c r="F84" s="131"/>
      <c r="H84" s="9"/>
    </row>
    <row r="85" spans="1:11" ht="12.75" customHeight="1" x14ac:dyDescent="0.35">
      <c r="B85" s="133"/>
      <c r="D85" s="25"/>
      <c r="E85" s="131"/>
      <c r="F85" s="131"/>
      <c r="H85" s="9"/>
    </row>
    <row r="86" spans="1:11" ht="12.75" customHeight="1" x14ac:dyDescent="0.35">
      <c r="B86" s="133"/>
      <c r="C86" s="80" t="s">
        <v>74</v>
      </c>
      <c r="D86" s="27" t="str">
        <f>IF(G$71&gt;G$73,"oui","")</f>
        <v/>
      </c>
      <c r="E86" s="80" t="s">
        <v>121</v>
      </c>
      <c r="F86" s="80"/>
      <c r="G86" s="97"/>
      <c r="H86" s="9"/>
    </row>
    <row r="87" spans="1:11" ht="12.75" customHeight="1" x14ac:dyDescent="0.35">
      <c r="B87" s="133"/>
      <c r="C87" s="97" t="s">
        <v>75</v>
      </c>
      <c r="D87" s="27" t="str">
        <f>IF(D$79="ja","",IF(D86="","non",""))</f>
        <v>non</v>
      </c>
      <c r="E87" s="80" t="s">
        <v>165</v>
      </c>
      <c r="F87" s="80"/>
      <c r="G87" s="97"/>
      <c r="H87" s="9"/>
    </row>
    <row r="88" spans="1:11" ht="12.75" customHeight="1" x14ac:dyDescent="0.35">
      <c r="B88" s="133"/>
      <c r="D88" s="25"/>
      <c r="E88" s="131"/>
      <c r="F88" s="131"/>
      <c r="H88" s="9"/>
    </row>
    <row r="89" spans="1:11" ht="12.75" customHeight="1" x14ac:dyDescent="0.35">
      <c r="B89" s="133"/>
      <c r="D89" s="25"/>
      <c r="E89" s="131"/>
      <c r="F89" s="131"/>
      <c r="H89" s="9"/>
    </row>
    <row r="90" spans="1:11" ht="30" customHeight="1" x14ac:dyDescent="0.25">
      <c r="A90" s="227" t="s">
        <v>90</v>
      </c>
      <c r="B90" s="228"/>
      <c r="C90" s="228"/>
      <c r="D90" s="228"/>
      <c r="E90" s="228"/>
      <c r="F90" s="228"/>
      <c r="G90" s="228"/>
      <c r="H90" s="228"/>
      <c r="I90" s="228"/>
    </row>
    <row r="91" spans="1:11" ht="12.75" customHeight="1" x14ac:dyDescent="0.35">
      <c r="B91" s="133"/>
      <c r="D91" s="25"/>
      <c r="E91" s="131"/>
      <c r="F91" s="131"/>
      <c r="H91" s="9"/>
    </row>
    <row r="92" spans="1:11" x14ac:dyDescent="0.25">
      <c r="B92" s="2"/>
      <c r="C92" s="80" t="s">
        <v>78</v>
      </c>
      <c r="D92" s="80" t="s">
        <v>79</v>
      </c>
      <c r="E92" s="60" t="s">
        <v>81</v>
      </c>
      <c r="F92" s="60"/>
      <c r="G92" s="60"/>
      <c r="H92" s="61"/>
      <c r="I92" s="28"/>
      <c r="J92" s="28"/>
      <c r="K92" s="28"/>
    </row>
    <row r="93" spans="1:11" ht="12.75" customHeight="1" x14ac:dyDescent="0.35">
      <c r="B93" s="148"/>
      <c r="D93" s="28"/>
      <c r="F93" s="62" t="s">
        <v>80</v>
      </c>
      <c r="G93" s="28"/>
      <c r="H93" s="61"/>
      <c r="I93" s="28"/>
      <c r="J93" s="28"/>
      <c r="K93" s="29"/>
    </row>
    <row r="94" spans="1:11" ht="12.75" customHeight="1" x14ac:dyDescent="0.35">
      <c r="B94" s="133"/>
      <c r="D94" s="28"/>
      <c r="F94" s="62"/>
      <c r="G94" s="28"/>
      <c r="H94" s="61"/>
      <c r="I94" s="28"/>
      <c r="J94" s="28"/>
      <c r="K94" s="29"/>
    </row>
    <row r="95" spans="1:11" ht="12.75" customHeight="1" x14ac:dyDescent="0.35">
      <c r="B95" s="133"/>
      <c r="D95" s="28"/>
      <c r="F95" s="62"/>
      <c r="G95" s="28"/>
      <c r="H95" s="61"/>
      <c r="I95" s="28"/>
      <c r="J95" s="28"/>
      <c r="K95" s="29"/>
    </row>
    <row r="96" spans="1:11" ht="12.75" customHeight="1" x14ac:dyDescent="0.35">
      <c r="B96" s="133"/>
      <c r="D96" s="206" t="s">
        <v>82</v>
      </c>
      <c r="E96" s="244"/>
      <c r="F96" s="244"/>
      <c r="G96" s="153">
        <v>0</v>
      </c>
      <c r="H96" s="9"/>
    </row>
    <row r="97" spans="1:11" ht="12.75" customHeight="1" x14ac:dyDescent="0.35">
      <c r="B97" s="133"/>
      <c r="D97" s="206" t="s">
        <v>120</v>
      </c>
      <c r="E97" s="244"/>
      <c r="F97" s="244"/>
      <c r="G97" s="17">
        <f>IF(D79="oui",G96,IF(D86="oui",0,G96-(((G71-G72)*G96)/G72)))</f>
        <v>0</v>
      </c>
      <c r="H97" s="9"/>
    </row>
    <row r="98" spans="1:11" ht="12.75" customHeight="1" x14ac:dyDescent="0.35">
      <c r="B98" s="133"/>
      <c r="D98" s="206" t="s">
        <v>83</v>
      </c>
      <c r="E98" s="244"/>
      <c r="F98" s="244"/>
      <c r="G98" s="17" t="str">
        <f>IF(G96=0,"",G97/G96*100)</f>
        <v/>
      </c>
      <c r="H98" s="9"/>
    </row>
    <row r="99" spans="1:11" ht="12.75" customHeight="1" x14ac:dyDescent="0.35">
      <c r="B99" s="133"/>
      <c r="D99" s="28"/>
      <c r="F99" s="62"/>
      <c r="G99" s="28"/>
      <c r="H99" s="61"/>
      <c r="I99" s="28"/>
      <c r="J99" s="28"/>
      <c r="K99" s="29"/>
    </row>
    <row r="100" spans="1:11" ht="29.25" customHeight="1" x14ac:dyDescent="0.35">
      <c r="B100" s="133"/>
      <c r="D100" s="28"/>
      <c r="F100" s="62"/>
      <c r="G100" s="28"/>
      <c r="H100" s="61"/>
      <c r="I100" s="28"/>
      <c r="J100" s="28"/>
      <c r="K100" s="29"/>
    </row>
    <row r="101" spans="1:11" ht="15" customHeight="1" x14ac:dyDescent="0.35">
      <c r="A101" s="63" t="s">
        <v>84</v>
      </c>
      <c r="D101" s="28"/>
      <c r="F101" s="62"/>
      <c r="G101" s="28"/>
      <c r="H101" s="61"/>
      <c r="I101" s="28"/>
      <c r="J101" s="28"/>
      <c r="K101" s="29"/>
    </row>
    <row r="102" spans="1:11" ht="12.75" customHeight="1" x14ac:dyDescent="0.35">
      <c r="B102" s="97" t="s">
        <v>85</v>
      </c>
      <c r="D102" s="28"/>
      <c r="F102" s="62"/>
      <c r="G102" s="28"/>
      <c r="H102" s="61"/>
      <c r="I102" s="28"/>
      <c r="J102" s="28"/>
      <c r="K102" s="29"/>
    </row>
    <row r="103" spans="1:11" ht="12.75" customHeight="1" x14ac:dyDescent="0.35">
      <c r="B103" s="133"/>
      <c r="D103" s="28"/>
      <c r="F103" s="62"/>
      <c r="G103" s="28"/>
      <c r="H103" s="61"/>
      <c r="I103" s="28"/>
      <c r="J103" s="28"/>
      <c r="K103" s="29"/>
    </row>
    <row r="104" spans="1:11" ht="12.75" customHeight="1" x14ac:dyDescent="0.35">
      <c r="B104" s="133"/>
      <c r="D104" s="28"/>
      <c r="F104" s="62"/>
      <c r="G104" s="28"/>
      <c r="H104" s="61"/>
      <c r="I104" s="28"/>
      <c r="J104" s="28"/>
      <c r="K104" s="29"/>
    </row>
    <row r="105" spans="1:11" ht="12.75" customHeight="1" x14ac:dyDescent="0.35">
      <c r="B105" s="133"/>
      <c r="D105" s="206" t="s">
        <v>153</v>
      </c>
      <c r="E105" s="244"/>
      <c r="F105" s="244"/>
      <c r="G105" s="17">
        <f>$I$56</f>
        <v>0</v>
      </c>
      <c r="H105" s="9"/>
    </row>
    <row r="106" spans="1:11" ht="12.75" customHeight="1" x14ac:dyDescent="0.35">
      <c r="B106" s="133"/>
      <c r="D106" s="206" t="s">
        <v>119</v>
      </c>
      <c r="E106" s="244"/>
      <c r="F106" s="244"/>
      <c r="G106" s="17">
        <f>$I$66</f>
        <v>30005</v>
      </c>
      <c r="H106" s="9"/>
    </row>
    <row r="107" spans="1:11" ht="12.75" customHeight="1" x14ac:dyDescent="0.35">
      <c r="B107" s="133"/>
      <c r="D107" s="206" t="s">
        <v>72</v>
      </c>
      <c r="E107" s="244"/>
      <c r="F107" s="244"/>
      <c r="G107" s="17">
        <f>$I$66*4</f>
        <v>120020</v>
      </c>
      <c r="H107" s="9"/>
    </row>
    <row r="108" spans="1:11" ht="12.75" customHeight="1" x14ac:dyDescent="0.35">
      <c r="B108" s="133"/>
      <c r="D108" s="28"/>
      <c r="F108" s="62"/>
      <c r="G108" s="28"/>
      <c r="H108" s="61"/>
      <c r="I108" s="28"/>
      <c r="J108" s="28"/>
      <c r="K108" s="29"/>
    </row>
    <row r="109" spans="1:11" ht="12.75" customHeight="1" x14ac:dyDescent="0.35">
      <c r="B109" s="133"/>
      <c r="D109" s="28"/>
      <c r="F109" s="62"/>
      <c r="G109" s="28"/>
      <c r="H109" s="61"/>
      <c r="I109" s="28"/>
      <c r="J109" s="28"/>
      <c r="K109" s="29"/>
    </row>
    <row r="110" spans="1:11" ht="12.75" customHeight="1" x14ac:dyDescent="0.25">
      <c r="A110" s="97" t="s">
        <v>87</v>
      </c>
      <c r="D110" s="25"/>
      <c r="E110" s="131"/>
      <c r="F110" s="131"/>
      <c r="H110" s="9"/>
    </row>
    <row r="111" spans="1:11" ht="12.75" customHeight="1" x14ac:dyDescent="0.35">
      <c r="B111" s="133"/>
      <c r="D111" s="28"/>
      <c r="F111" s="62"/>
      <c r="G111" s="28"/>
      <c r="H111" s="61"/>
      <c r="I111" s="28"/>
      <c r="J111" s="28"/>
      <c r="K111" s="29"/>
    </row>
    <row r="112" spans="1:11" ht="12.75" customHeight="1" x14ac:dyDescent="0.35">
      <c r="B112" s="133"/>
      <c r="D112" s="28"/>
      <c r="F112" s="62"/>
      <c r="G112" s="28"/>
      <c r="H112" s="61"/>
      <c r="I112" s="28"/>
      <c r="J112" s="28"/>
      <c r="K112" s="29"/>
    </row>
    <row r="113" spans="1:11" ht="12.75" customHeight="1" x14ac:dyDescent="0.35">
      <c r="B113" s="133"/>
      <c r="C113" s="97" t="s">
        <v>116</v>
      </c>
      <c r="D113" s="27" t="str">
        <f>IF(G105&lt;G106,"oui","")</f>
        <v>oui</v>
      </c>
      <c r="E113" s="80" t="s">
        <v>76</v>
      </c>
      <c r="F113" s="80"/>
      <c r="G113" s="97"/>
      <c r="H113" s="9"/>
    </row>
    <row r="114" spans="1:11" ht="12.75" customHeight="1" x14ac:dyDescent="0.35">
      <c r="B114" s="133"/>
      <c r="C114" s="97" t="s">
        <v>75</v>
      </c>
      <c r="D114" s="27" t="str">
        <f>IF(G105&gt;G106,"non","")</f>
        <v/>
      </c>
      <c r="E114" s="80" t="s">
        <v>172</v>
      </c>
      <c r="F114" s="80"/>
      <c r="G114" s="97"/>
      <c r="H114" s="9"/>
    </row>
    <row r="115" spans="1:11" ht="12.75" customHeight="1" x14ac:dyDescent="0.35">
      <c r="B115" s="133"/>
      <c r="D115" s="28"/>
      <c r="F115" s="62"/>
      <c r="G115" s="28"/>
      <c r="H115" s="61"/>
      <c r="I115" s="28"/>
      <c r="J115" s="28"/>
      <c r="K115" s="29"/>
    </row>
    <row r="116" spans="1:11" ht="12.75" customHeight="1" x14ac:dyDescent="0.35">
      <c r="B116" s="133"/>
      <c r="D116" s="28"/>
      <c r="F116" s="62"/>
      <c r="G116" s="28"/>
      <c r="H116" s="61"/>
      <c r="I116" s="28"/>
      <c r="J116" s="28"/>
      <c r="K116" s="29"/>
    </row>
    <row r="117" spans="1:11" ht="12.75" customHeight="1" x14ac:dyDescent="0.25">
      <c r="A117" s="97" t="s">
        <v>77</v>
      </c>
      <c r="D117" s="25"/>
      <c r="E117" s="131"/>
      <c r="F117" s="131"/>
      <c r="H117" s="9"/>
    </row>
    <row r="118" spans="1:11" ht="12.75" customHeight="1" x14ac:dyDescent="0.35">
      <c r="B118" s="133"/>
      <c r="D118" s="28"/>
      <c r="F118" s="62"/>
      <c r="G118" s="28"/>
      <c r="H118" s="61"/>
      <c r="I118" s="28"/>
      <c r="J118" s="28"/>
      <c r="K118" s="29"/>
    </row>
    <row r="119" spans="1:11" ht="12.75" customHeight="1" x14ac:dyDescent="0.35">
      <c r="B119" s="133"/>
      <c r="D119" s="28"/>
      <c r="F119" s="62"/>
      <c r="G119" s="28"/>
      <c r="H119" s="61"/>
      <c r="I119" s="28"/>
      <c r="J119" s="28"/>
      <c r="K119" s="29"/>
    </row>
    <row r="120" spans="1:11" ht="12.75" customHeight="1" x14ac:dyDescent="0.35">
      <c r="B120" s="133"/>
      <c r="C120" s="97" t="s">
        <v>116</v>
      </c>
      <c r="D120" s="27" t="str">
        <f>IF(G105&gt;G107,"oui","")</f>
        <v/>
      </c>
      <c r="E120" s="80" t="s">
        <v>121</v>
      </c>
      <c r="F120" s="80"/>
      <c r="G120" s="97"/>
      <c r="H120" s="9"/>
    </row>
    <row r="121" spans="1:11" ht="12.75" customHeight="1" x14ac:dyDescent="0.35">
      <c r="B121" s="133"/>
      <c r="C121" s="97" t="s">
        <v>75</v>
      </c>
      <c r="D121" s="27" t="str">
        <f>IF(D113="ja","",IF(D120="","non",""))</f>
        <v>non</v>
      </c>
      <c r="E121" s="80" t="s">
        <v>165</v>
      </c>
      <c r="F121" s="80"/>
      <c r="G121" s="97"/>
      <c r="H121" s="9"/>
    </row>
    <row r="122" spans="1:11" ht="12.75" customHeight="1" x14ac:dyDescent="0.35">
      <c r="B122" s="133"/>
      <c r="D122" s="28"/>
      <c r="F122" s="62"/>
      <c r="G122" s="28"/>
      <c r="H122" s="61"/>
      <c r="I122" s="28"/>
      <c r="J122" s="28"/>
      <c r="K122" s="29"/>
    </row>
    <row r="123" spans="1:11" ht="12.75" customHeight="1" x14ac:dyDescent="0.35">
      <c r="B123" s="133"/>
      <c r="D123" s="28"/>
      <c r="F123" s="62"/>
      <c r="G123" s="28"/>
      <c r="H123" s="61"/>
      <c r="I123" s="28"/>
      <c r="J123" s="28"/>
      <c r="K123" s="29"/>
    </row>
    <row r="124" spans="1:11" ht="25.5" customHeight="1" x14ac:dyDescent="0.25">
      <c r="A124" s="248" t="s">
        <v>166</v>
      </c>
      <c r="B124" s="249"/>
      <c r="C124" s="249"/>
      <c r="D124" s="249"/>
      <c r="E124" s="249"/>
      <c r="F124" s="249"/>
      <c r="G124" s="249"/>
      <c r="H124" s="249"/>
      <c r="I124" s="249"/>
    </row>
    <row r="125" spans="1:11" ht="12.75" customHeight="1" x14ac:dyDescent="0.35">
      <c r="B125" s="133"/>
      <c r="D125" s="28"/>
      <c r="F125" s="62"/>
      <c r="G125" s="28"/>
      <c r="H125" s="61"/>
      <c r="I125" s="28"/>
      <c r="J125" s="28"/>
      <c r="K125" s="29"/>
    </row>
    <row r="126" spans="1:11" ht="12.75" customHeight="1" x14ac:dyDescent="0.35">
      <c r="B126" s="133"/>
      <c r="D126" s="28"/>
      <c r="F126" s="62"/>
      <c r="G126" s="28"/>
      <c r="H126" s="61"/>
      <c r="I126" s="28"/>
      <c r="J126" s="28"/>
      <c r="K126" s="29"/>
    </row>
    <row r="127" spans="1:11" ht="12.75" customHeight="1" x14ac:dyDescent="0.35">
      <c r="B127" s="2"/>
      <c r="C127" s="80" t="s">
        <v>91</v>
      </c>
      <c r="D127" s="80" t="s">
        <v>92</v>
      </c>
      <c r="E127" s="60" t="s">
        <v>93</v>
      </c>
      <c r="F127" s="60"/>
      <c r="G127" s="60"/>
      <c r="H127" s="61"/>
      <c r="I127" s="28"/>
      <c r="J127" s="28"/>
      <c r="K127" s="29"/>
    </row>
    <row r="128" spans="1:11" ht="12.75" customHeight="1" x14ac:dyDescent="0.35">
      <c r="B128" s="148"/>
      <c r="D128" s="28"/>
      <c r="F128" s="62" t="s">
        <v>94</v>
      </c>
      <c r="G128" s="28"/>
      <c r="H128" s="61"/>
      <c r="I128" s="28"/>
      <c r="J128" s="28"/>
      <c r="K128" s="29"/>
    </row>
    <row r="129" spans="1:11" ht="12.75" customHeight="1" x14ac:dyDescent="0.35">
      <c r="B129" s="133"/>
      <c r="D129" s="28"/>
      <c r="F129" s="62"/>
      <c r="G129" s="28"/>
      <c r="H129" s="61"/>
      <c r="I129" s="28"/>
      <c r="J129" s="28"/>
      <c r="K129" s="29"/>
    </row>
    <row r="130" spans="1:11" ht="12.75" customHeight="1" x14ac:dyDescent="0.35">
      <c r="B130" s="133"/>
      <c r="D130" s="28"/>
      <c r="F130" s="62"/>
      <c r="G130" s="28"/>
      <c r="H130" s="61"/>
      <c r="I130" s="28"/>
      <c r="J130" s="28"/>
      <c r="K130" s="29"/>
    </row>
    <row r="131" spans="1:11" ht="12.75" customHeight="1" x14ac:dyDescent="0.35">
      <c r="B131" s="133"/>
      <c r="D131" s="206" t="s">
        <v>95</v>
      </c>
      <c r="E131" s="244"/>
      <c r="F131" s="244"/>
      <c r="G131" s="153">
        <v>0</v>
      </c>
      <c r="H131" s="9"/>
    </row>
    <row r="132" spans="1:11" ht="12.75" customHeight="1" x14ac:dyDescent="0.35">
      <c r="B132" s="133"/>
      <c r="D132" s="206" t="s">
        <v>96</v>
      </c>
      <c r="E132" s="244"/>
      <c r="F132" s="244"/>
      <c r="G132" s="17">
        <f>IF(D113="oui",G131,IF(D120="oui",0,G131-(((G105-G106)*G131)/(G106*3))))</f>
        <v>0</v>
      </c>
      <c r="H132" s="9"/>
    </row>
    <row r="133" spans="1:11" ht="12.75" customHeight="1" x14ac:dyDescent="0.35">
      <c r="B133" s="133"/>
      <c r="D133" s="206" t="s">
        <v>97</v>
      </c>
      <c r="E133" s="244"/>
      <c r="F133" s="244"/>
      <c r="G133" s="17" t="str">
        <f>IF(G131=0,"",G132/G131*100)</f>
        <v/>
      </c>
      <c r="H133" s="9"/>
    </row>
    <row r="134" spans="1:11" ht="12.75" customHeight="1" x14ac:dyDescent="0.35">
      <c r="B134" s="133"/>
      <c r="D134" s="28"/>
      <c r="F134" s="62"/>
      <c r="G134" s="28"/>
      <c r="H134" s="61"/>
      <c r="I134" s="28"/>
      <c r="J134" s="28"/>
      <c r="K134" s="29"/>
    </row>
    <row r="135" spans="1:11" ht="35.25" customHeight="1" x14ac:dyDescent="0.35">
      <c r="B135" s="133"/>
      <c r="D135" s="28"/>
      <c r="F135" s="62"/>
      <c r="G135" s="28"/>
      <c r="I135" s="28"/>
      <c r="K135" s="29"/>
    </row>
    <row r="136" spans="1:11" s="94" customFormat="1" ht="13" x14ac:dyDescent="0.25">
      <c r="A136" s="236" t="s">
        <v>158</v>
      </c>
      <c r="B136" s="237"/>
      <c r="C136" s="237"/>
      <c r="D136" s="237"/>
      <c r="E136" s="237"/>
      <c r="F136" s="237"/>
      <c r="G136" s="237"/>
      <c r="H136" s="237"/>
      <c r="I136" s="237"/>
      <c r="J136" s="132"/>
      <c r="K136" s="8"/>
    </row>
    <row r="137" spans="1:11" ht="12.75" customHeight="1" x14ac:dyDescent="0.35">
      <c r="A137" s="195"/>
      <c r="B137" s="196"/>
      <c r="C137" s="196"/>
      <c r="D137" s="196"/>
      <c r="E137" s="196"/>
      <c r="F137" s="196"/>
      <c r="G137" s="196"/>
      <c r="H137" s="196"/>
      <c r="I137" s="250"/>
      <c r="J137" s="28"/>
      <c r="K137" s="29"/>
    </row>
    <row r="138" spans="1:11" ht="12.75" customHeight="1" x14ac:dyDescent="0.35">
      <c r="A138" s="196"/>
      <c r="B138" s="196"/>
      <c r="C138" s="196"/>
      <c r="D138" s="196"/>
      <c r="E138" s="196"/>
      <c r="F138" s="196"/>
      <c r="G138" s="196"/>
      <c r="H138" s="196"/>
      <c r="I138" s="250"/>
      <c r="J138" s="28"/>
      <c r="K138" s="29"/>
    </row>
    <row r="139" spans="1:11" ht="12.75" customHeight="1" x14ac:dyDescent="0.35">
      <c r="A139" s="196"/>
      <c r="B139" s="196"/>
      <c r="C139" s="196"/>
      <c r="D139" s="196"/>
      <c r="E139" s="196"/>
      <c r="F139" s="196"/>
      <c r="G139" s="196"/>
      <c r="H139" s="196"/>
      <c r="I139" s="250"/>
      <c r="J139" s="28"/>
      <c r="K139" s="29"/>
    </row>
    <row r="140" spans="1:11" ht="12.75" customHeight="1" x14ac:dyDescent="0.35">
      <c r="A140" s="196"/>
      <c r="B140" s="196"/>
      <c r="C140" s="196"/>
      <c r="D140" s="196"/>
      <c r="E140" s="196"/>
      <c r="F140" s="196"/>
      <c r="G140" s="196"/>
      <c r="H140" s="196"/>
      <c r="I140" s="250"/>
      <c r="J140" s="28"/>
      <c r="K140" s="29"/>
    </row>
    <row r="141" spans="1:11" ht="12.75" customHeight="1" x14ac:dyDescent="0.35">
      <c r="A141" s="196"/>
      <c r="B141" s="196"/>
      <c r="C141" s="196"/>
      <c r="D141" s="196"/>
      <c r="E141" s="196"/>
      <c r="F141" s="196"/>
      <c r="G141" s="196"/>
      <c r="H141" s="196"/>
      <c r="I141" s="250"/>
      <c r="J141" s="28"/>
      <c r="K141" s="29"/>
    </row>
    <row r="142" spans="1:11" ht="12.75" customHeight="1" x14ac:dyDescent="0.35">
      <c r="A142" s="196"/>
      <c r="B142" s="196"/>
      <c r="C142" s="196"/>
      <c r="D142" s="196"/>
      <c r="E142" s="196"/>
      <c r="F142" s="196"/>
      <c r="G142" s="196"/>
      <c r="H142" s="196"/>
      <c r="I142" s="250"/>
      <c r="J142" s="28"/>
      <c r="K142" s="29"/>
    </row>
    <row r="143" spans="1:11" x14ac:dyDescent="0.25">
      <c r="B143" s="144"/>
      <c r="C143" s="67"/>
      <c r="D143" s="67"/>
      <c r="E143" s="67"/>
      <c r="F143" s="67"/>
      <c r="G143" s="67"/>
      <c r="H143" s="67"/>
    </row>
    <row r="144" spans="1:11" x14ac:dyDescent="0.25">
      <c r="B144" s="144"/>
      <c r="C144" s="67"/>
      <c r="D144" s="67"/>
      <c r="E144" s="67"/>
      <c r="F144" s="67"/>
      <c r="G144" s="67"/>
      <c r="H144" s="67"/>
    </row>
    <row r="145" spans="1:9" s="94" customFormat="1" ht="15" customHeight="1" x14ac:dyDescent="0.25">
      <c r="A145" s="114" t="s">
        <v>125</v>
      </c>
      <c r="B145" s="95"/>
      <c r="C145" s="115"/>
      <c r="D145" s="95"/>
      <c r="E145" s="95"/>
      <c r="H145" s="95"/>
    </row>
    <row r="146" spans="1:9" x14ac:dyDescent="0.25">
      <c r="A146" s="251"/>
      <c r="B146" s="252"/>
      <c r="C146" s="252"/>
      <c r="D146" s="252"/>
      <c r="E146" s="252"/>
      <c r="F146" s="252"/>
      <c r="G146" s="252"/>
      <c r="H146" s="252"/>
      <c r="I146" s="250"/>
    </row>
    <row r="147" spans="1:9" x14ac:dyDescent="0.25">
      <c r="A147" s="252"/>
      <c r="B147" s="252"/>
      <c r="C147" s="252"/>
      <c r="D147" s="252"/>
      <c r="E147" s="252"/>
      <c r="F147" s="252"/>
      <c r="G147" s="252"/>
      <c r="H147" s="252"/>
      <c r="I147" s="250"/>
    </row>
    <row r="148" spans="1:9" x14ac:dyDescent="0.25">
      <c r="A148" s="252"/>
      <c r="B148" s="252"/>
      <c r="C148" s="252"/>
      <c r="D148" s="252"/>
      <c r="E148" s="252"/>
      <c r="F148" s="252"/>
      <c r="G148" s="252"/>
      <c r="H148" s="252"/>
      <c r="I148" s="250"/>
    </row>
    <row r="149" spans="1:9" x14ac:dyDescent="0.25">
      <c r="A149" s="252"/>
      <c r="B149" s="252"/>
      <c r="C149" s="252"/>
      <c r="D149" s="252"/>
      <c r="E149" s="252"/>
      <c r="F149" s="252"/>
      <c r="G149" s="252"/>
      <c r="H149" s="252"/>
      <c r="I149" s="250"/>
    </row>
    <row r="150" spans="1:9" x14ac:dyDescent="0.25">
      <c r="A150" s="252"/>
      <c r="B150" s="252"/>
      <c r="C150" s="252"/>
      <c r="D150" s="252"/>
      <c r="E150" s="252"/>
      <c r="F150" s="252"/>
      <c r="G150" s="252"/>
      <c r="H150" s="252"/>
      <c r="I150" s="250"/>
    </row>
    <row r="151" spans="1:9" ht="12.75" customHeight="1" x14ac:dyDescent="0.25">
      <c r="A151" s="252"/>
      <c r="B151" s="252"/>
      <c r="C151" s="252"/>
      <c r="D151" s="252"/>
      <c r="E151" s="252"/>
      <c r="F151" s="252"/>
      <c r="G151" s="252"/>
      <c r="H151" s="252"/>
      <c r="I151" s="250"/>
    </row>
    <row r="152" spans="1:9" x14ac:dyDescent="0.25">
      <c r="B152" s="144"/>
      <c r="C152" s="67"/>
      <c r="D152" s="67"/>
      <c r="E152" s="67"/>
      <c r="F152" s="67"/>
      <c r="G152" s="67"/>
      <c r="H152" s="67"/>
    </row>
    <row r="153" spans="1:9" x14ac:dyDescent="0.25">
      <c r="B153" s="144"/>
      <c r="C153" s="67"/>
      <c r="D153" s="67"/>
      <c r="E153" s="67"/>
      <c r="F153" s="67"/>
      <c r="G153" s="67"/>
      <c r="H153" s="67"/>
    </row>
    <row r="154" spans="1:9" ht="15" customHeight="1" x14ac:dyDescent="0.3">
      <c r="A154" s="1" t="s">
        <v>99</v>
      </c>
      <c r="C154" s="67"/>
      <c r="D154" s="67"/>
      <c r="E154" s="67"/>
      <c r="F154" s="67"/>
      <c r="G154" s="67"/>
      <c r="H154" s="67"/>
    </row>
    <row r="155" spans="1:9" ht="20.25" customHeight="1" x14ac:dyDescent="0.25">
      <c r="A155" s="238"/>
      <c r="B155" s="220"/>
      <c r="C155" s="220"/>
      <c r="D155" s="67"/>
      <c r="E155" s="67"/>
      <c r="F155" s="67"/>
      <c r="G155" s="67"/>
      <c r="H155" s="67"/>
    </row>
  </sheetData>
  <mergeCells count="67">
    <mergeCell ref="D133:F133"/>
    <mergeCell ref="A136:I136"/>
    <mergeCell ref="A137:I142"/>
    <mergeCell ref="A146:I151"/>
    <mergeCell ref="A155:C155"/>
    <mergeCell ref="D132:F132"/>
    <mergeCell ref="D72:F72"/>
    <mergeCell ref="D73:F73"/>
    <mergeCell ref="A90:I90"/>
    <mergeCell ref="D96:F96"/>
    <mergeCell ref="D97:F97"/>
    <mergeCell ref="D98:F98"/>
    <mergeCell ref="D105:F105"/>
    <mergeCell ref="D106:F106"/>
    <mergeCell ref="D107:F107"/>
    <mergeCell ref="A124:I124"/>
    <mergeCell ref="D131:F131"/>
    <mergeCell ref="D71:F71"/>
    <mergeCell ref="B53:E53"/>
    <mergeCell ref="B54:E54"/>
    <mergeCell ref="B56:E56"/>
    <mergeCell ref="A58:E58"/>
    <mergeCell ref="A60:I60"/>
    <mergeCell ref="A62:G62"/>
    <mergeCell ref="A63:H63"/>
    <mergeCell ref="A64:G64"/>
    <mergeCell ref="A65:G65"/>
    <mergeCell ref="A66:H66"/>
    <mergeCell ref="A69:I69"/>
    <mergeCell ref="B51:E51"/>
    <mergeCell ref="B36:E36"/>
    <mergeCell ref="B39:E39"/>
    <mergeCell ref="B40:E40"/>
    <mergeCell ref="B41:E41"/>
    <mergeCell ref="B42:E42"/>
    <mergeCell ref="B43:E43"/>
    <mergeCell ref="B44:E44"/>
    <mergeCell ref="B45:E45"/>
    <mergeCell ref="B48:E48"/>
    <mergeCell ref="B49:E49"/>
    <mergeCell ref="B50:E50"/>
    <mergeCell ref="B37:E37"/>
    <mergeCell ref="B38:E38"/>
    <mergeCell ref="B35:E35"/>
    <mergeCell ref="B24:E24"/>
    <mergeCell ref="B25:E25"/>
    <mergeCell ref="B26:E26"/>
    <mergeCell ref="B27:E27"/>
    <mergeCell ref="B28:E28"/>
    <mergeCell ref="B29:E29"/>
    <mergeCell ref="B30:E30"/>
    <mergeCell ref="B31:E31"/>
    <mergeCell ref="B32:E32"/>
    <mergeCell ref="B33:E33"/>
    <mergeCell ref="B34:E34"/>
    <mergeCell ref="B23:E23"/>
    <mergeCell ref="A3:I3"/>
    <mergeCell ref="A6:I6"/>
    <mergeCell ref="A7:G7"/>
    <mergeCell ref="A8:G8"/>
    <mergeCell ref="A9:G9"/>
    <mergeCell ref="A10:G10"/>
    <mergeCell ref="A11:G11"/>
    <mergeCell ref="A15:I15"/>
    <mergeCell ref="B19:E19"/>
    <mergeCell ref="B20:E20"/>
    <mergeCell ref="B22:E22"/>
  </mergeCell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7"/>
  <sheetViews>
    <sheetView showGridLines="0" topLeftCell="A68" zoomScale="130" zoomScaleNormal="130" workbookViewId="0">
      <selection activeCell="I74" sqref="I74"/>
    </sheetView>
  </sheetViews>
  <sheetFormatPr baseColWidth="10" defaultColWidth="11.453125" defaultRowHeight="12.5" x14ac:dyDescent="0.25"/>
  <cols>
    <col min="1" max="1" width="6.54296875" style="8" customWidth="1"/>
    <col min="2" max="2" width="10" style="8" customWidth="1"/>
    <col min="3" max="3" width="18.453125" style="8" customWidth="1"/>
    <col min="4" max="4" width="14.1796875" style="8" customWidth="1"/>
    <col min="5" max="5" width="15.453125" style="8" customWidth="1"/>
    <col min="6" max="6" width="12.7265625" style="8" customWidth="1"/>
    <col min="7" max="7" width="12.54296875" style="8" customWidth="1"/>
    <col min="8" max="8" width="12.7265625" style="8" customWidth="1"/>
    <col min="9" max="10" width="13.7265625" style="8" customWidth="1"/>
    <col min="11" max="16384" width="11.453125" style="8"/>
  </cols>
  <sheetData>
    <row r="1" spans="1:10" ht="20" x14ac:dyDescent="0.4">
      <c r="A1" s="15" t="s">
        <v>173</v>
      </c>
    </row>
    <row r="2" spans="1:10" s="2" customFormat="1" ht="13" x14ac:dyDescent="0.3">
      <c r="B2" s="1"/>
      <c r="C2" s="84"/>
      <c r="E2" s="1"/>
      <c r="F2" s="1"/>
      <c r="G2" s="3"/>
      <c r="H2" s="1"/>
      <c r="J2" s="4"/>
    </row>
    <row r="3" spans="1:10" s="7" customFormat="1" ht="15" customHeight="1" x14ac:dyDescent="0.35">
      <c r="A3" s="117" t="s">
        <v>174</v>
      </c>
      <c r="B3" s="118"/>
      <c r="C3" s="119"/>
      <c r="D3" s="119"/>
      <c r="E3" s="119"/>
      <c r="F3" s="119"/>
      <c r="G3" s="118"/>
      <c r="H3" s="118"/>
      <c r="I3" s="118"/>
      <c r="J3" s="118"/>
    </row>
    <row r="4" spans="1:10" s="2" customFormat="1" ht="15" customHeight="1" x14ac:dyDescent="0.3">
      <c r="A4" s="117" t="s">
        <v>175</v>
      </c>
      <c r="B4" s="118"/>
      <c r="C4" s="117"/>
      <c r="D4" s="118"/>
      <c r="E4" s="118"/>
      <c r="F4" s="118"/>
      <c r="G4" s="118"/>
      <c r="H4" s="118"/>
      <c r="I4" s="118"/>
      <c r="J4" s="118"/>
    </row>
    <row r="5" spans="1:10" s="2" customFormat="1" ht="15" customHeight="1" x14ac:dyDescent="0.3">
      <c r="A5" s="117" t="s">
        <v>176</v>
      </c>
      <c r="B5" s="118"/>
      <c r="C5" s="117"/>
      <c r="D5" s="118"/>
      <c r="E5" s="118"/>
      <c r="F5" s="118"/>
      <c r="G5" s="118"/>
      <c r="H5" s="118"/>
      <c r="I5" s="118"/>
      <c r="J5" s="118"/>
    </row>
    <row r="6" spans="1:10" s="2" customFormat="1" ht="15" customHeight="1" x14ac:dyDescent="0.3">
      <c r="A6" s="117"/>
      <c r="B6" s="118"/>
      <c r="C6" s="117"/>
      <c r="D6" s="118"/>
      <c r="E6" s="118"/>
      <c r="F6" s="118"/>
      <c r="G6" s="118"/>
      <c r="H6" s="118"/>
      <c r="I6" s="118"/>
      <c r="J6" s="118"/>
    </row>
    <row r="7" spans="1:10" x14ac:dyDescent="0.25">
      <c r="A7" s="10"/>
      <c r="E7" s="9"/>
      <c r="F7" s="9"/>
    </row>
    <row r="8" spans="1:10" s="2" customFormat="1" ht="12.75" customHeight="1" x14ac:dyDescent="0.3">
      <c r="A8" s="1" t="s">
        <v>107</v>
      </c>
      <c r="C8" s="8"/>
      <c r="D8" s="8"/>
      <c r="E8" s="9"/>
      <c r="F8" s="3"/>
    </row>
    <row r="9" spans="1:10" ht="13" x14ac:dyDescent="0.25">
      <c r="A9" s="216"/>
      <c r="B9" s="217"/>
      <c r="C9" s="217"/>
      <c r="D9" s="217"/>
      <c r="E9" s="217"/>
      <c r="F9" s="217"/>
      <c r="G9" s="217"/>
    </row>
    <row r="10" spans="1:10" ht="13" x14ac:dyDescent="0.25">
      <c r="A10" s="216"/>
      <c r="B10" s="217"/>
      <c r="C10" s="217"/>
      <c r="D10" s="217"/>
      <c r="E10" s="217"/>
      <c r="F10" s="217"/>
      <c r="G10" s="217"/>
      <c r="H10" s="34"/>
      <c r="I10" s="34"/>
      <c r="J10" s="34"/>
    </row>
    <row r="11" spans="1:10" ht="13" x14ac:dyDescent="0.25">
      <c r="A11" s="216"/>
      <c r="B11" s="217"/>
      <c r="C11" s="217"/>
      <c r="D11" s="217"/>
      <c r="E11" s="217"/>
      <c r="F11" s="217"/>
      <c r="G11" s="217"/>
      <c r="H11" s="34"/>
      <c r="I11" s="34"/>
      <c r="J11" s="34"/>
    </row>
    <row r="12" spans="1:10" ht="13" x14ac:dyDescent="0.25">
      <c r="A12" s="216"/>
      <c r="B12" s="217"/>
      <c r="C12" s="217"/>
      <c r="D12" s="217"/>
      <c r="E12" s="217"/>
      <c r="F12" s="217"/>
      <c r="G12" s="217"/>
      <c r="H12" s="34"/>
      <c r="I12" s="34"/>
      <c r="J12" s="34"/>
    </row>
    <row r="13" spans="1:10" ht="13" x14ac:dyDescent="0.25">
      <c r="A13" s="216"/>
      <c r="B13" s="217"/>
      <c r="C13" s="217"/>
      <c r="D13" s="217"/>
      <c r="E13" s="217"/>
      <c r="F13" s="217"/>
      <c r="G13" s="217"/>
      <c r="H13" s="34"/>
      <c r="I13" s="34"/>
      <c r="J13" s="34"/>
    </row>
    <row r="14" spans="1:10" ht="13" x14ac:dyDescent="0.3">
      <c r="B14" s="44"/>
      <c r="C14" s="45"/>
      <c r="D14" s="45"/>
      <c r="E14" s="45"/>
      <c r="F14" s="46"/>
      <c r="G14" s="46"/>
      <c r="H14" s="34"/>
      <c r="I14" s="34"/>
      <c r="J14" s="34"/>
    </row>
    <row r="15" spans="1:10" ht="13" x14ac:dyDescent="0.3">
      <c r="B15" s="44"/>
      <c r="C15" s="45"/>
      <c r="D15" s="45"/>
      <c r="E15" s="45"/>
      <c r="F15" s="46"/>
      <c r="G15" s="46"/>
      <c r="H15" s="34"/>
      <c r="I15" s="34"/>
      <c r="J15" s="34"/>
    </row>
    <row r="16" spans="1:10" ht="13" x14ac:dyDescent="0.3">
      <c r="B16" s="44"/>
      <c r="C16" s="45"/>
      <c r="D16" s="45"/>
      <c r="E16" s="45"/>
      <c r="F16" s="46"/>
      <c r="G16" s="46"/>
      <c r="H16" s="34"/>
      <c r="I16" s="34"/>
      <c r="J16" s="34"/>
    </row>
    <row r="17" spans="1:10" ht="13" x14ac:dyDescent="0.3">
      <c r="B17" s="44"/>
      <c r="C17" s="45"/>
      <c r="D17" s="45"/>
      <c r="E17" s="45"/>
      <c r="F17" s="46"/>
      <c r="G17" s="46"/>
      <c r="H17" s="34"/>
      <c r="I17" s="34"/>
      <c r="J17" s="34"/>
    </row>
    <row r="18" spans="1:10" ht="15" customHeight="1" x14ac:dyDescent="0.25">
      <c r="A18" s="83" t="s">
        <v>40</v>
      </c>
    </row>
    <row r="19" spans="1:10" ht="13" x14ac:dyDescent="0.3">
      <c r="B19" s="1"/>
    </row>
    <row r="20" spans="1:10" ht="90.75" customHeight="1" x14ac:dyDescent="0.25">
      <c r="A20" s="112"/>
      <c r="B20" s="110"/>
      <c r="C20" s="110"/>
      <c r="D20" s="110"/>
      <c r="E20" s="111"/>
      <c r="F20" s="116" t="s">
        <v>177</v>
      </c>
      <c r="G20" s="107" t="s">
        <v>101</v>
      </c>
      <c r="H20" s="107" t="s">
        <v>102</v>
      </c>
      <c r="I20" s="163" t="s">
        <v>103</v>
      </c>
      <c r="J20" s="107" t="s">
        <v>104</v>
      </c>
    </row>
    <row r="21" spans="1:10" ht="25.5" customHeight="1" x14ac:dyDescent="0.25">
      <c r="A21" s="53">
        <v>0</v>
      </c>
      <c r="B21" s="259" t="s">
        <v>128</v>
      </c>
      <c r="C21" s="260"/>
      <c r="D21" s="260"/>
      <c r="E21" s="261"/>
      <c r="F21" s="52" t="s">
        <v>34</v>
      </c>
      <c r="G21" s="158"/>
      <c r="H21" s="158"/>
      <c r="I21" s="51"/>
      <c r="J21" s="50"/>
    </row>
    <row r="22" spans="1:10" ht="12.75" customHeight="1" x14ac:dyDescent="0.25">
      <c r="A22" s="41"/>
      <c r="B22" s="89"/>
      <c r="C22" s="124"/>
      <c r="D22" s="124"/>
      <c r="E22" s="124"/>
      <c r="F22" s="49"/>
      <c r="G22" s="50"/>
      <c r="H22" s="50"/>
      <c r="I22" s="51"/>
      <c r="J22" s="50"/>
    </row>
    <row r="23" spans="1:10" s="2" customFormat="1" ht="12.75" customHeight="1" x14ac:dyDescent="0.25">
      <c r="A23" s="43">
        <v>1.1000000000000001</v>
      </c>
      <c r="B23" s="139" t="s">
        <v>42</v>
      </c>
      <c r="C23" s="12"/>
      <c r="D23" s="13"/>
      <c r="E23" s="13"/>
      <c r="F23" s="35"/>
      <c r="G23" s="35"/>
      <c r="H23" s="35"/>
      <c r="I23" s="35"/>
      <c r="J23" s="23"/>
    </row>
    <row r="24" spans="1:10" ht="12.75" customHeight="1" x14ac:dyDescent="0.25">
      <c r="A24" s="38" t="s">
        <v>0</v>
      </c>
      <c r="B24" s="203" t="s">
        <v>43</v>
      </c>
      <c r="C24" s="204"/>
      <c r="D24" s="204"/>
      <c r="E24" s="205"/>
      <c r="F24" s="149">
        <v>0</v>
      </c>
      <c r="G24" s="149">
        <v>0</v>
      </c>
      <c r="H24" s="149">
        <v>0</v>
      </c>
      <c r="I24" s="35"/>
      <c r="J24" s="24"/>
    </row>
    <row r="25" spans="1:10" ht="12.75" customHeight="1" x14ac:dyDescent="0.25">
      <c r="A25" s="38" t="s">
        <v>1</v>
      </c>
      <c r="B25" s="203" t="s">
        <v>44</v>
      </c>
      <c r="C25" s="204"/>
      <c r="D25" s="204"/>
      <c r="E25" s="205"/>
      <c r="F25" s="149">
        <v>0</v>
      </c>
      <c r="G25" s="149">
        <v>0</v>
      </c>
      <c r="H25" s="149">
        <v>0</v>
      </c>
      <c r="I25" s="35"/>
      <c r="J25" s="24"/>
    </row>
    <row r="26" spans="1:10" ht="13" x14ac:dyDescent="0.3">
      <c r="A26" s="37" t="s">
        <v>33</v>
      </c>
      <c r="B26" s="145" t="s">
        <v>142</v>
      </c>
      <c r="C26" s="57"/>
      <c r="D26" s="58"/>
      <c r="E26" s="58"/>
      <c r="F26" s="42">
        <f>SUM(F24:F25)</f>
        <v>0</v>
      </c>
      <c r="G26" s="42">
        <f>IF(G21&gt;0,IF(H21&gt;0,"Fehler",SUM(G24:G25)),0)</f>
        <v>0</v>
      </c>
      <c r="H26" s="42">
        <f>IF(H21&gt;0,IF(G21&gt;0,"Fehler",SUM(H24:H25)),0)</f>
        <v>0</v>
      </c>
      <c r="I26" s="35"/>
      <c r="J26" s="24"/>
    </row>
    <row r="27" spans="1:10" ht="12.75" customHeight="1" x14ac:dyDescent="0.25">
      <c r="A27" s="38">
        <v>1.2</v>
      </c>
      <c r="B27" s="203" t="s">
        <v>45</v>
      </c>
      <c r="C27" s="204"/>
      <c r="D27" s="204"/>
      <c r="E27" s="205"/>
      <c r="F27" s="35"/>
      <c r="G27" s="35"/>
      <c r="H27" s="35"/>
      <c r="I27" s="35"/>
      <c r="J27" s="24"/>
    </row>
    <row r="28" spans="1:10" ht="12.75" customHeight="1" x14ac:dyDescent="0.25">
      <c r="A28" s="38" t="s">
        <v>2</v>
      </c>
      <c r="B28" s="203" t="s">
        <v>46</v>
      </c>
      <c r="C28" s="204"/>
      <c r="D28" s="204"/>
      <c r="E28" s="205"/>
      <c r="F28" s="149">
        <v>0</v>
      </c>
      <c r="G28" s="149">
        <v>0</v>
      </c>
      <c r="H28" s="149">
        <v>0</v>
      </c>
      <c r="I28" s="35"/>
      <c r="J28" s="24"/>
    </row>
    <row r="29" spans="1:10" ht="12.75" customHeight="1" x14ac:dyDescent="0.25">
      <c r="A29" s="38" t="s">
        <v>3</v>
      </c>
      <c r="B29" s="203" t="s">
        <v>47</v>
      </c>
      <c r="C29" s="204"/>
      <c r="D29" s="204"/>
      <c r="E29" s="205"/>
      <c r="F29" s="149">
        <v>0</v>
      </c>
      <c r="G29" s="149">
        <v>0</v>
      </c>
      <c r="H29" s="149">
        <v>0</v>
      </c>
      <c r="I29" s="35"/>
      <c r="J29" s="24"/>
    </row>
    <row r="30" spans="1:10" ht="12.75" customHeight="1" x14ac:dyDescent="0.25">
      <c r="A30" s="38" t="s">
        <v>4</v>
      </c>
      <c r="B30" s="203" t="s">
        <v>48</v>
      </c>
      <c r="C30" s="204"/>
      <c r="D30" s="204"/>
      <c r="E30" s="205"/>
      <c r="F30" s="149">
        <v>0</v>
      </c>
      <c r="G30" s="149">
        <v>0</v>
      </c>
      <c r="H30" s="149">
        <v>0</v>
      </c>
      <c r="I30" s="35"/>
      <c r="J30" s="24"/>
    </row>
    <row r="31" spans="1:10" ht="12.75" customHeight="1" x14ac:dyDescent="0.25">
      <c r="A31" s="38" t="s">
        <v>5</v>
      </c>
      <c r="B31" s="203" t="s">
        <v>143</v>
      </c>
      <c r="C31" s="204"/>
      <c r="D31" s="204"/>
      <c r="E31" s="205"/>
      <c r="F31" s="149">
        <v>0</v>
      </c>
      <c r="G31" s="149">
        <v>0</v>
      </c>
      <c r="H31" s="149">
        <v>0</v>
      </c>
      <c r="I31" s="35"/>
      <c r="J31" s="24"/>
    </row>
    <row r="32" spans="1:10" ht="12.75" customHeight="1" x14ac:dyDescent="0.25">
      <c r="A32" s="38" t="s">
        <v>6</v>
      </c>
      <c r="B32" s="203" t="s">
        <v>144</v>
      </c>
      <c r="C32" s="204"/>
      <c r="D32" s="204"/>
      <c r="E32" s="205"/>
      <c r="F32" s="149">
        <v>0</v>
      </c>
      <c r="G32" s="149">
        <v>0</v>
      </c>
      <c r="H32" s="149">
        <v>0</v>
      </c>
      <c r="I32" s="35"/>
      <c r="J32" s="24"/>
    </row>
    <row r="33" spans="1:10" ht="12.75" customHeight="1" x14ac:dyDescent="0.25">
      <c r="A33" s="81" t="s">
        <v>7</v>
      </c>
      <c r="B33" s="224" t="s">
        <v>49</v>
      </c>
      <c r="C33" s="225"/>
      <c r="D33" s="225"/>
      <c r="E33" s="226"/>
      <c r="F33" s="149">
        <v>0</v>
      </c>
      <c r="G33" s="149">
        <v>0</v>
      </c>
      <c r="H33" s="149">
        <v>0</v>
      </c>
      <c r="I33" s="35"/>
      <c r="J33" s="24"/>
    </row>
    <row r="34" spans="1:10" ht="12.75" customHeight="1" x14ac:dyDescent="0.25">
      <c r="A34" s="81" t="s">
        <v>8</v>
      </c>
      <c r="B34" s="203" t="s">
        <v>50</v>
      </c>
      <c r="C34" s="204"/>
      <c r="D34" s="204"/>
      <c r="E34" s="205"/>
      <c r="F34" s="149">
        <v>0</v>
      </c>
      <c r="G34" s="149">
        <v>0</v>
      </c>
      <c r="H34" s="149">
        <v>0</v>
      </c>
      <c r="I34" s="35"/>
      <c r="J34" s="24"/>
    </row>
    <row r="35" spans="1:10" ht="12.75" customHeight="1" x14ac:dyDescent="0.25">
      <c r="A35" s="81" t="s">
        <v>35</v>
      </c>
      <c r="B35" s="203" t="s">
        <v>51</v>
      </c>
      <c r="C35" s="204"/>
      <c r="D35" s="204"/>
      <c r="E35" s="205"/>
      <c r="F35" s="149">
        <v>0</v>
      </c>
      <c r="G35" s="149">
        <v>0</v>
      </c>
      <c r="H35" s="149">
        <v>0</v>
      </c>
      <c r="I35" s="35"/>
      <c r="J35" s="24"/>
    </row>
    <row r="36" spans="1:10" ht="12.75" customHeight="1" x14ac:dyDescent="0.25">
      <c r="A36" s="38" t="s">
        <v>9</v>
      </c>
      <c r="B36" s="203" t="s">
        <v>52</v>
      </c>
      <c r="C36" s="204"/>
      <c r="D36" s="204"/>
      <c r="E36" s="205"/>
      <c r="F36" s="149">
        <v>0</v>
      </c>
      <c r="G36" s="149">
        <v>0</v>
      </c>
      <c r="H36" s="149">
        <v>0</v>
      </c>
      <c r="I36" s="35"/>
      <c r="J36" s="24"/>
    </row>
    <row r="37" spans="1:10" ht="12.75" customHeight="1" x14ac:dyDescent="0.25">
      <c r="A37" s="53" t="s">
        <v>10</v>
      </c>
      <c r="B37" s="203" t="s">
        <v>53</v>
      </c>
      <c r="C37" s="204"/>
      <c r="D37" s="204"/>
      <c r="E37" s="205"/>
      <c r="F37" s="149">
        <v>0</v>
      </c>
      <c r="G37" s="149">
        <v>0</v>
      </c>
      <c r="H37" s="149">
        <v>0</v>
      </c>
      <c r="I37" s="35"/>
      <c r="J37" s="24"/>
    </row>
    <row r="38" spans="1:10" ht="12.75" customHeight="1" x14ac:dyDescent="0.3">
      <c r="A38" s="38" t="s">
        <v>11</v>
      </c>
      <c r="B38" s="203" t="s">
        <v>54</v>
      </c>
      <c r="C38" s="204"/>
      <c r="D38" s="204"/>
      <c r="E38" s="205"/>
      <c r="F38" s="149">
        <v>0</v>
      </c>
      <c r="G38" s="149">
        <v>0</v>
      </c>
      <c r="H38" s="149">
        <v>0</v>
      </c>
      <c r="I38" s="35"/>
      <c r="J38" s="16"/>
    </row>
    <row r="39" spans="1:10" ht="12.75" customHeight="1" x14ac:dyDescent="0.25">
      <c r="A39" s="38" t="s">
        <v>12</v>
      </c>
      <c r="B39" s="203" t="s">
        <v>55</v>
      </c>
      <c r="C39" s="204"/>
      <c r="D39" s="204"/>
      <c r="E39" s="205"/>
      <c r="F39" s="149">
        <v>0</v>
      </c>
      <c r="G39" s="149">
        <v>0</v>
      </c>
      <c r="H39" s="149">
        <v>0</v>
      </c>
      <c r="I39" s="35"/>
      <c r="J39" s="24"/>
    </row>
    <row r="40" spans="1:10" ht="12.75" customHeight="1" x14ac:dyDescent="0.25">
      <c r="A40" s="38" t="s">
        <v>13</v>
      </c>
      <c r="B40" s="203" t="s">
        <v>56</v>
      </c>
      <c r="C40" s="204"/>
      <c r="D40" s="204"/>
      <c r="E40" s="205"/>
      <c r="F40" s="149">
        <v>0</v>
      </c>
      <c r="G40" s="149">
        <v>0</v>
      </c>
      <c r="H40" s="149">
        <v>0</v>
      </c>
      <c r="I40" s="35"/>
      <c r="J40" s="24"/>
    </row>
    <row r="41" spans="1:10" ht="13" x14ac:dyDescent="0.3">
      <c r="A41" s="37" t="s">
        <v>14</v>
      </c>
      <c r="B41" s="208" t="s">
        <v>57</v>
      </c>
      <c r="C41" s="209"/>
      <c r="D41" s="209"/>
      <c r="E41" s="210"/>
      <c r="F41" s="17">
        <f>SUM(F26:F40)</f>
        <v>0</v>
      </c>
      <c r="G41" s="17">
        <f>IF(G21&gt;0,IF(H21&gt;0,"Fehler",SUM(G26:G40)),0)</f>
        <v>0</v>
      </c>
      <c r="H41" s="17">
        <f>IF(H21&gt;0,IF(G21&gt;0,"Fehler",SUM(H26:H40)),0)</f>
        <v>0</v>
      </c>
      <c r="I41" s="17">
        <f>SUM(F41:H41)</f>
        <v>0</v>
      </c>
      <c r="J41" s="24"/>
    </row>
    <row r="42" spans="1:10" x14ac:dyDescent="0.25">
      <c r="A42" s="38" t="s">
        <v>15</v>
      </c>
      <c r="B42" s="218" t="s">
        <v>146</v>
      </c>
      <c r="C42" s="209"/>
      <c r="D42" s="209"/>
      <c r="E42" s="210"/>
      <c r="F42" s="32"/>
      <c r="G42" s="24"/>
      <c r="H42" s="24"/>
      <c r="I42" s="17">
        <v>-1500</v>
      </c>
      <c r="J42" s="24"/>
    </row>
    <row r="43" spans="1:10" ht="13" x14ac:dyDescent="0.3">
      <c r="A43" s="37" t="s">
        <v>16</v>
      </c>
      <c r="B43" s="208" t="s">
        <v>57</v>
      </c>
      <c r="C43" s="209"/>
      <c r="D43" s="209"/>
      <c r="E43" s="210"/>
      <c r="F43" s="32"/>
      <c r="G43" s="24"/>
      <c r="H43" s="24"/>
      <c r="I43" s="17">
        <f>IF(SUM(I41:I42)&lt;=0,0,SUM(I41:I42))</f>
        <v>0</v>
      </c>
      <c r="J43" s="17">
        <f>I43/3*2</f>
        <v>0</v>
      </c>
    </row>
    <row r="44" spans="1:10" x14ac:dyDescent="0.25">
      <c r="A44" s="38" t="s">
        <v>17</v>
      </c>
      <c r="B44" s="218" t="s">
        <v>58</v>
      </c>
      <c r="C44" s="209"/>
      <c r="D44" s="209"/>
      <c r="E44" s="210"/>
      <c r="F44" s="24"/>
      <c r="G44" s="24"/>
      <c r="H44" s="24"/>
      <c r="I44" s="24"/>
      <c r="J44" s="24"/>
    </row>
    <row r="45" spans="1:10" x14ac:dyDescent="0.25">
      <c r="A45" s="38" t="s">
        <v>18</v>
      </c>
      <c r="B45" s="218" t="s">
        <v>59</v>
      </c>
      <c r="C45" s="209"/>
      <c r="D45" s="209"/>
      <c r="E45" s="210"/>
      <c r="F45" s="153">
        <v>0</v>
      </c>
      <c r="G45" s="153">
        <v>0</v>
      </c>
      <c r="H45" s="153">
        <v>0</v>
      </c>
      <c r="I45" s="24"/>
      <c r="J45" s="24"/>
    </row>
    <row r="46" spans="1:10" x14ac:dyDescent="0.25">
      <c r="A46" s="38" t="s">
        <v>19</v>
      </c>
      <c r="B46" s="218" t="s">
        <v>60</v>
      </c>
      <c r="C46" s="209"/>
      <c r="D46" s="209"/>
      <c r="E46" s="210"/>
      <c r="F46" s="24"/>
      <c r="G46" s="153">
        <v>0</v>
      </c>
      <c r="H46" s="153">
        <v>0</v>
      </c>
      <c r="I46" s="24"/>
      <c r="J46" s="24"/>
    </row>
    <row r="47" spans="1:10" x14ac:dyDescent="0.25">
      <c r="A47" s="38" t="s">
        <v>20</v>
      </c>
      <c r="B47" s="218" t="s">
        <v>61</v>
      </c>
      <c r="C47" s="209"/>
      <c r="D47" s="209"/>
      <c r="E47" s="210"/>
      <c r="F47" s="153">
        <v>0</v>
      </c>
      <c r="G47" s="153">
        <v>0</v>
      </c>
      <c r="H47" s="153">
        <v>0</v>
      </c>
      <c r="I47" s="24"/>
      <c r="J47" s="24"/>
    </row>
    <row r="48" spans="1:10" x14ac:dyDescent="0.25">
      <c r="A48" s="38" t="s">
        <v>23</v>
      </c>
      <c r="B48" s="218" t="s">
        <v>62</v>
      </c>
      <c r="C48" s="209"/>
      <c r="D48" s="209"/>
      <c r="E48" s="210"/>
      <c r="F48" s="153">
        <v>0</v>
      </c>
      <c r="G48" s="153">
        <v>0</v>
      </c>
      <c r="H48" s="153">
        <v>0</v>
      </c>
      <c r="I48" s="24"/>
      <c r="J48" s="24"/>
    </row>
    <row r="49" spans="1:10" ht="13" x14ac:dyDescent="0.3">
      <c r="A49" s="37" t="s">
        <v>21</v>
      </c>
      <c r="B49" s="208" t="s">
        <v>57</v>
      </c>
      <c r="C49" s="209"/>
      <c r="D49" s="209"/>
      <c r="E49" s="210"/>
      <c r="F49" s="42">
        <f>SUM(F45:F48)</f>
        <v>0</v>
      </c>
      <c r="G49" s="42">
        <f>IF(G21&gt;0,IF(H21&gt;0,"Fehler",SUM(G45:G48)),0)</f>
        <v>0</v>
      </c>
      <c r="H49" s="42">
        <f>IF(H21&gt;0,IF(G21&gt;0,"Fehler",SUM(H45:H48)),0)</f>
        <v>0</v>
      </c>
      <c r="I49" s="17">
        <f>SUM(F49:H49)</f>
        <v>0</v>
      </c>
      <c r="J49" s="17">
        <f>I49</f>
        <v>0</v>
      </c>
    </row>
    <row r="50" spans="1:10" ht="13" x14ac:dyDescent="0.3">
      <c r="A50" s="37" t="s">
        <v>22</v>
      </c>
      <c r="B50" s="208" t="s">
        <v>147</v>
      </c>
      <c r="C50" s="209"/>
      <c r="D50" s="209"/>
      <c r="E50" s="210"/>
      <c r="F50" s="33"/>
      <c r="G50" s="31"/>
      <c r="H50" s="31"/>
      <c r="I50" s="24"/>
      <c r="J50" s="17">
        <f>J43+J49</f>
        <v>0</v>
      </c>
    </row>
    <row r="51" spans="1:10" ht="13" x14ac:dyDescent="0.3">
      <c r="A51" s="48"/>
      <c r="B51" s="147"/>
      <c r="C51" s="13"/>
      <c r="D51" s="13"/>
      <c r="E51" s="14"/>
      <c r="F51" s="33"/>
      <c r="G51" s="31"/>
      <c r="H51" s="31"/>
      <c r="I51" s="24"/>
      <c r="J51" s="24"/>
    </row>
    <row r="52" spans="1:10" x14ac:dyDescent="0.25">
      <c r="A52" s="38" t="s">
        <v>24</v>
      </c>
      <c r="B52" s="146" t="s">
        <v>63</v>
      </c>
      <c r="C52" s="39"/>
      <c r="D52" s="39"/>
      <c r="E52" s="40"/>
      <c r="F52" s="152">
        <v>0</v>
      </c>
      <c r="G52" s="153">
        <v>0</v>
      </c>
      <c r="H52" s="153">
        <v>0</v>
      </c>
      <c r="I52" s="24"/>
      <c r="J52" s="24"/>
    </row>
    <row r="53" spans="1:10" ht="12.75" customHeight="1" x14ac:dyDescent="0.25">
      <c r="A53" s="38" t="s">
        <v>25</v>
      </c>
      <c r="B53" s="197" t="s">
        <v>64</v>
      </c>
      <c r="C53" s="198"/>
      <c r="D53" s="198"/>
      <c r="E53" s="199"/>
      <c r="F53" s="47"/>
      <c r="G53" s="153">
        <v>0</v>
      </c>
      <c r="H53" s="153">
        <v>0</v>
      </c>
      <c r="I53" s="24"/>
      <c r="J53" s="24"/>
    </row>
    <row r="54" spans="1:10" ht="24.75" customHeight="1" x14ac:dyDescent="0.25">
      <c r="A54" s="53" t="s">
        <v>26</v>
      </c>
      <c r="B54" s="200" t="s">
        <v>65</v>
      </c>
      <c r="C54" s="201"/>
      <c r="D54" s="201"/>
      <c r="E54" s="202"/>
      <c r="F54" s="24"/>
      <c r="G54" s="56">
        <f>IF(G21&gt;0,IF(H21&gt;0,"Fehler",IF(G53-225000&lt;=0,0,G53-225000)),0)</f>
        <v>0</v>
      </c>
      <c r="H54" s="56">
        <f>IF(H21&gt;0,IF(G21&gt;0,"Fehler",IF(H53-225000&lt;=0,0,H53-225000)),0)</f>
        <v>0</v>
      </c>
      <c r="I54" s="24"/>
      <c r="J54" s="24"/>
    </row>
    <row r="55" spans="1:10" ht="12.75" customHeight="1" x14ac:dyDescent="0.25">
      <c r="A55" s="53" t="s">
        <v>27</v>
      </c>
      <c r="B55" s="197" t="s">
        <v>126</v>
      </c>
      <c r="C55" s="198"/>
      <c r="D55" s="198"/>
      <c r="E55" s="199"/>
      <c r="F55" s="153">
        <v>0</v>
      </c>
      <c r="G55" s="153">
        <v>0</v>
      </c>
      <c r="H55" s="153">
        <v>0</v>
      </c>
      <c r="I55" s="24"/>
      <c r="J55" s="24"/>
    </row>
    <row r="56" spans="1:10" ht="12.75" customHeight="1" x14ac:dyDescent="0.25">
      <c r="A56" s="38" t="s">
        <v>32</v>
      </c>
      <c r="B56" s="197" t="s">
        <v>178</v>
      </c>
      <c r="C56" s="198"/>
      <c r="D56" s="198"/>
      <c r="E56" s="199"/>
      <c r="F56" s="153">
        <v>0</v>
      </c>
      <c r="G56" s="153">
        <v>0</v>
      </c>
      <c r="H56" s="153">
        <v>0</v>
      </c>
      <c r="I56" s="24"/>
      <c r="J56" s="24"/>
    </row>
    <row r="57" spans="1:10" ht="13" x14ac:dyDescent="0.3">
      <c r="A57" s="37" t="s">
        <v>28</v>
      </c>
      <c r="B57" s="145" t="s">
        <v>57</v>
      </c>
      <c r="C57" s="39"/>
      <c r="D57" s="39"/>
      <c r="E57" s="39"/>
      <c r="F57" s="17">
        <f>IF(F56&lt;0,F52+F54+F55+F56,F52+F54+F55-F56)</f>
        <v>0</v>
      </c>
      <c r="G57" s="17">
        <f>IF(G21&gt;0,IF(H21&gt;0,"Fehler",IF(G56&lt;0,G52+G54+G55+G56,G52+G54+G55-G56)),0)</f>
        <v>0</v>
      </c>
      <c r="H57" s="17">
        <f>IF(H21&gt;0,IF(G21&gt;0,"Fehler",IF(H56&lt;0,H52+H54+H55+H56,H52+H54+H55-H56)),0)</f>
        <v>0</v>
      </c>
      <c r="I57" s="24"/>
      <c r="J57" s="24"/>
    </row>
    <row r="58" spans="1:10" ht="12.75" customHeight="1" x14ac:dyDescent="0.25">
      <c r="A58" s="38">
        <v>6.1</v>
      </c>
      <c r="B58" s="139" t="s">
        <v>100</v>
      </c>
      <c r="C58" s="13"/>
      <c r="D58" s="13"/>
      <c r="E58" s="14"/>
      <c r="F58" s="33"/>
      <c r="G58" s="56">
        <f>IF(G21&gt;0,IF(H21&gt;0,"Fehler",F57),0)</f>
        <v>0</v>
      </c>
      <c r="H58" s="17">
        <f>IF(H21&gt;0,IF(G21&gt;0,"Fehler",F57),0)</f>
        <v>0</v>
      </c>
      <c r="I58" s="24"/>
      <c r="J58" s="24"/>
    </row>
    <row r="59" spans="1:10" ht="12.75" customHeight="1" x14ac:dyDescent="0.25">
      <c r="A59" s="38">
        <v>6.2</v>
      </c>
      <c r="B59" s="97" t="s">
        <v>179</v>
      </c>
      <c r="C59" s="139"/>
      <c r="D59" s="13"/>
      <c r="E59" s="14"/>
      <c r="F59" s="33"/>
      <c r="G59" s="17">
        <f xml:space="preserve"> -30000</f>
        <v>-30000</v>
      </c>
      <c r="H59" s="17">
        <f xml:space="preserve"> -30000</f>
        <v>-30000</v>
      </c>
      <c r="I59" s="24"/>
      <c r="J59" s="24"/>
    </row>
    <row r="60" spans="1:10" x14ac:dyDescent="0.25">
      <c r="A60" s="38">
        <v>6.3</v>
      </c>
      <c r="B60" s="139" t="s">
        <v>181</v>
      </c>
      <c r="C60" s="13"/>
      <c r="D60" s="13"/>
      <c r="E60" s="14"/>
      <c r="F60" s="33"/>
      <c r="G60" s="17">
        <f>-60000</f>
        <v>-60000</v>
      </c>
      <c r="H60" s="17">
        <f>-100000</f>
        <v>-100000</v>
      </c>
      <c r="I60" s="24"/>
      <c r="J60" s="24"/>
    </row>
    <row r="61" spans="1:10" ht="12.75" customHeight="1" x14ac:dyDescent="0.3">
      <c r="A61" s="37" t="s">
        <v>30</v>
      </c>
      <c r="B61" s="211" t="s">
        <v>180</v>
      </c>
      <c r="C61" s="212"/>
      <c r="D61" s="212"/>
      <c r="E61" s="213"/>
      <c r="F61" s="33"/>
      <c r="G61" s="17">
        <f>IF(SUM(G57:G60)&lt;=0,0,SUM(G57:G60))</f>
        <v>0</v>
      </c>
      <c r="H61" s="17">
        <f>IF(SUM(H57:H60)&lt;=0,0,SUM(H57:H60))</f>
        <v>0</v>
      </c>
      <c r="I61" s="17">
        <f>SUM(G61:H61)</f>
        <v>0</v>
      </c>
      <c r="J61" s="17">
        <f>IF(I61/10&lt;=0,0,I61/10)</f>
        <v>0</v>
      </c>
    </row>
    <row r="62" spans="1:10" ht="13" x14ac:dyDescent="0.3">
      <c r="A62" s="48"/>
      <c r="B62" s="87"/>
      <c r="C62" s="13"/>
      <c r="D62" s="13"/>
      <c r="E62" s="14"/>
      <c r="F62" s="33"/>
      <c r="G62" s="31"/>
      <c r="H62" s="31"/>
      <c r="I62" s="24"/>
      <c r="J62" s="24"/>
    </row>
    <row r="63" spans="1:10" ht="13" x14ac:dyDescent="0.3">
      <c r="A63" s="37" t="s">
        <v>31</v>
      </c>
      <c r="B63" s="211" t="s">
        <v>152</v>
      </c>
      <c r="C63" s="212"/>
      <c r="D63" s="212"/>
      <c r="E63" s="213"/>
      <c r="F63" s="33"/>
      <c r="G63" s="31"/>
      <c r="H63" s="31"/>
      <c r="I63" s="24"/>
      <c r="J63" s="17">
        <f>J50+J61</f>
        <v>0</v>
      </c>
    </row>
    <row r="64" spans="1:10" x14ac:dyDescent="0.25">
      <c r="E64" s="11"/>
      <c r="H64" s="9"/>
    </row>
    <row r="65" spans="1:10" ht="13" x14ac:dyDescent="0.3">
      <c r="B65" s="1"/>
      <c r="E65" s="11"/>
      <c r="H65" s="9"/>
    </row>
    <row r="66" spans="1:10" ht="15" customHeight="1" x14ac:dyDescent="0.25">
      <c r="A66" s="214" t="s">
        <v>66</v>
      </c>
      <c r="B66" s="215"/>
      <c r="C66" s="215"/>
      <c r="D66" s="215"/>
      <c r="E66" s="215"/>
      <c r="H66" s="9"/>
    </row>
    <row r="67" spans="1:10" ht="12.75" customHeight="1" x14ac:dyDescent="0.25">
      <c r="A67" s="83"/>
      <c r="B67" s="84"/>
      <c r="C67" s="84"/>
      <c r="D67" s="84"/>
      <c r="E67" s="84"/>
      <c r="H67" s="9"/>
    </row>
    <row r="68" spans="1:10" ht="27.75" customHeight="1" x14ac:dyDescent="0.25">
      <c r="A68" s="227" t="s">
        <v>182</v>
      </c>
      <c r="B68" s="228"/>
      <c r="C68" s="228"/>
      <c r="D68" s="228"/>
      <c r="E68" s="228"/>
      <c r="F68" s="228"/>
      <c r="G68" s="228"/>
      <c r="H68" s="228"/>
      <c r="I68" s="228"/>
      <c r="J68" s="228"/>
    </row>
    <row r="69" spans="1:10" ht="13" x14ac:dyDescent="0.3">
      <c r="B69" s="1"/>
      <c r="H69" s="9"/>
    </row>
    <row r="70" spans="1:10" ht="26" x14ac:dyDescent="0.25">
      <c r="A70" s="121"/>
      <c r="B70" s="121"/>
      <c r="C70" s="121"/>
      <c r="D70" s="121"/>
      <c r="E70" s="121"/>
      <c r="F70" s="121"/>
      <c r="G70" s="121"/>
      <c r="H70" s="122"/>
      <c r="I70" s="120" t="s">
        <v>67</v>
      </c>
      <c r="J70" s="165" t="s">
        <v>105</v>
      </c>
    </row>
    <row r="71" spans="1:10" ht="12.75" customHeight="1" x14ac:dyDescent="0.25">
      <c r="A71" s="265" t="s">
        <v>101</v>
      </c>
      <c r="B71" s="266"/>
      <c r="C71" s="266"/>
      <c r="D71" s="266"/>
      <c r="E71" s="266"/>
      <c r="F71" s="266"/>
      <c r="G71" s="266"/>
      <c r="H71" s="126"/>
      <c r="I71" s="125"/>
      <c r="J71" s="54">
        <f>IF(G21&gt;0,IF(H21&gt;0,"Fehler",20670),0)</f>
        <v>0</v>
      </c>
    </row>
    <row r="72" spans="1:10" x14ac:dyDescent="0.25">
      <c r="A72" s="267" t="s">
        <v>102</v>
      </c>
      <c r="B72" s="263"/>
      <c r="C72" s="263"/>
      <c r="D72" s="263"/>
      <c r="E72" s="263"/>
      <c r="F72" s="263"/>
      <c r="G72" s="263"/>
      <c r="H72" s="127"/>
      <c r="I72" s="101"/>
      <c r="J72" s="54">
        <f>IF(H21&gt;0,IF(G21&gt;0,"Fehler",31005),0)</f>
        <v>0</v>
      </c>
    </row>
    <row r="73" spans="1:10" ht="32.25" customHeight="1" x14ac:dyDescent="0.25">
      <c r="A73" s="268" t="s">
        <v>187</v>
      </c>
      <c r="B73" s="269"/>
      <c r="C73" s="269"/>
      <c r="D73" s="269"/>
      <c r="E73" s="269"/>
      <c r="F73" s="269"/>
      <c r="G73" s="269"/>
      <c r="H73" s="269"/>
      <c r="I73" s="159"/>
      <c r="J73" s="194"/>
    </row>
    <row r="74" spans="1:10" ht="39" customHeight="1" x14ac:dyDescent="0.25">
      <c r="A74" s="257" t="s">
        <v>188</v>
      </c>
      <c r="B74" s="258"/>
      <c r="C74" s="258"/>
      <c r="D74" s="258"/>
      <c r="E74" s="258"/>
      <c r="F74" s="258"/>
      <c r="G74" s="258"/>
      <c r="H74" s="258"/>
      <c r="I74" s="155"/>
      <c r="J74" s="193">
        <f>IFERROR(VLOOKUP(I74,'[1]Tabelle Kinderentschädigungen'!A4:C12,3,FALSE)+VLOOKUP(I73+I74,'[1]Tabelle Kinderentschädigungen'!A4:C12,2,FALSE)-VLOOKUP(I74,'[1]Tabelle Kinderentschädigungen'!A4:C12,2,FALSE),0)</f>
        <v>0</v>
      </c>
    </row>
    <row r="75" spans="1:10" s="94" customFormat="1" ht="15" customHeight="1" x14ac:dyDescent="0.25">
      <c r="A75" s="262" t="s">
        <v>114</v>
      </c>
      <c r="B75" s="263"/>
      <c r="C75" s="263"/>
      <c r="D75" s="263"/>
      <c r="E75" s="263"/>
      <c r="F75" s="263"/>
      <c r="G75" s="263"/>
      <c r="H75" s="263"/>
      <c r="I75" s="264"/>
      <c r="J75" s="123">
        <f>SUM(J71:J74)</f>
        <v>0</v>
      </c>
    </row>
    <row r="76" spans="1:10" ht="13" x14ac:dyDescent="0.3">
      <c r="A76" s="20"/>
      <c r="B76" s="88"/>
      <c r="C76" s="88"/>
      <c r="D76" s="88"/>
      <c r="E76" s="88"/>
      <c r="F76" s="88"/>
      <c r="G76" s="88"/>
      <c r="H76" s="88"/>
      <c r="I76" s="88"/>
      <c r="J76" s="22"/>
    </row>
    <row r="77" spans="1:10" ht="30.75" customHeight="1" x14ac:dyDescent="0.3">
      <c r="B77" s="20"/>
      <c r="C77" s="18"/>
      <c r="D77" s="18"/>
      <c r="E77" s="18"/>
      <c r="F77" s="18"/>
      <c r="G77" s="18"/>
      <c r="H77" s="18"/>
      <c r="I77" s="19"/>
      <c r="J77" s="22"/>
    </row>
    <row r="78" spans="1:10" ht="15" customHeight="1" x14ac:dyDescent="0.35">
      <c r="A78" s="247" t="s">
        <v>115</v>
      </c>
      <c r="B78" s="215"/>
      <c r="C78" s="215"/>
      <c r="D78" s="215"/>
      <c r="E78" s="215"/>
      <c r="F78" s="215"/>
      <c r="G78" s="215"/>
      <c r="H78" s="215"/>
      <c r="I78" s="215"/>
      <c r="J78" s="215"/>
    </row>
    <row r="79" spans="1:10" ht="13" x14ac:dyDescent="0.3">
      <c r="A79" s="20"/>
      <c r="B79" s="88"/>
      <c r="C79" s="88"/>
      <c r="D79" s="88"/>
      <c r="E79" s="88"/>
      <c r="F79" s="88"/>
      <c r="G79" s="88"/>
      <c r="H79" s="88"/>
      <c r="I79" s="88"/>
      <c r="J79" s="22"/>
    </row>
    <row r="80" spans="1:10" ht="13" x14ac:dyDescent="0.3">
      <c r="A80" s="20"/>
      <c r="B80" s="88"/>
      <c r="C80" s="88"/>
      <c r="D80" s="88"/>
      <c r="E80" s="88"/>
      <c r="F80" s="88"/>
      <c r="G80" s="88"/>
      <c r="H80" s="88"/>
      <c r="I80" s="88"/>
      <c r="J80" s="22"/>
    </row>
    <row r="81" spans="1:10" ht="12.75" customHeight="1" x14ac:dyDescent="0.35">
      <c r="B81" s="21"/>
      <c r="D81" s="253" t="s">
        <v>153</v>
      </c>
      <c r="E81" s="256"/>
      <c r="F81" s="256"/>
      <c r="G81" s="59"/>
      <c r="H81" s="36">
        <f>$J$63</f>
        <v>0</v>
      </c>
    </row>
    <row r="82" spans="1:10" ht="12.75" customHeight="1" x14ac:dyDescent="0.35">
      <c r="B82" s="21"/>
      <c r="D82" s="253" t="s">
        <v>71</v>
      </c>
      <c r="E82" s="256"/>
      <c r="F82" s="256"/>
      <c r="G82" s="59"/>
      <c r="H82" s="17">
        <f>$J$75*2</f>
        <v>0</v>
      </c>
    </row>
    <row r="83" spans="1:10" ht="12.75" customHeight="1" x14ac:dyDescent="0.35">
      <c r="B83" s="21"/>
      <c r="D83" s="253" t="s">
        <v>72</v>
      </c>
      <c r="E83" s="256"/>
      <c r="F83" s="256"/>
      <c r="G83" s="59"/>
      <c r="H83" s="17">
        <f>$J$75*4</f>
        <v>0</v>
      </c>
    </row>
    <row r="84" spans="1:10" ht="13" x14ac:dyDescent="0.3">
      <c r="A84" s="20"/>
      <c r="B84" s="88"/>
      <c r="C84" s="88"/>
      <c r="D84" s="88"/>
      <c r="E84" s="88"/>
      <c r="F84" s="88"/>
      <c r="G84" s="88"/>
      <c r="H84" s="88"/>
      <c r="I84" s="88"/>
      <c r="J84" s="22"/>
    </row>
    <row r="85" spans="1:10" ht="13" x14ac:dyDescent="0.3">
      <c r="A85" s="20"/>
      <c r="B85" s="88"/>
      <c r="C85" s="88"/>
      <c r="D85" s="88"/>
      <c r="E85" s="88"/>
      <c r="F85" s="88"/>
      <c r="G85" s="88"/>
      <c r="H85" s="88"/>
      <c r="I85" s="88"/>
      <c r="J85" s="22"/>
    </row>
    <row r="86" spans="1:10" ht="12.75" customHeight="1" x14ac:dyDescent="0.25">
      <c r="A86" s="97" t="s">
        <v>73</v>
      </c>
      <c r="D86" s="25"/>
      <c r="E86" s="84"/>
      <c r="F86" s="84"/>
      <c r="G86" s="84"/>
    </row>
    <row r="87" spans="1:10" ht="12.75" customHeight="1" x14ac:dyDescent="0.25">
      <c r="A87" s="2"/>
      <c r="D87" s="25"/>
      <c r="E87" s="84"/>
      <c r="F87" s="84"/>
      <c r="G87" s="84"/>
    </row>
    <row r="88" spans="1:10" ht="12.75" customHeight="1" x14ac:dyDescent="0.35">
      <c r="B88" s="21"/>
      <c r="D88" s="25"/>
      <c r="E88" s="84"/>
      <c r="F88" s="84"/>
      <c r="G88" s="84"/>
    </row>
    <row r="89" spans="1:10" ht="12.75" customHeight="1" x14ac:dyDescent="0.35">
      <c r="B89" s="21"/>
      <c r="C89" s="80" t="s">
        <v>116</v>
      </c>
      <c r="D89" s="27" t="str">
        <f>IF(H$81&lt;H$82,"oui","")</f>
        <v/>
      </c>
      <c r="E89" s="80" t="s">
        <v>123</v>
      </c>
      <c r="F89" s="26"/>
      <c r="G89" s="26"/>
      <c r="H89" s="2"/>
    </row>
    <row r="90" spans="1:10" ht="12.75" customHeight="1" x14ac:dyDescent="0.35">
      <c r="B90" s="21"/>
      <c r="C90" s="97" t="s">
        <v>75</v>
      </c>
      <c r="D90" s="27" t="str">
        <f>IF(H$81&gt;H$82,"non","")</f>
        <v/>
      </c>
      <c r="E90" s="80" t="s">
        <v>163</v>
      </c>
      <c r="F90" s="26"/>
      <c r="G90" s="26"/>
      <c r="H90" s="2"/>
    </row>
    <row r="91" spans="1:10" ht="12.75" customHeight="1" x14ac:dyDescent="0.25">
      <c r="A91" s="2"/>
      <c r="D91" s="25"/>
      <c r="E91" s="84"/>
      <c r="F91" s="84"/>
      <c r="G91" s="84"/>
    </row>
    <row r="92" spans="1:10" ht="12.75" customHeight="1" x14ac:dyDescent="0.25">
      <c r="A92" s="2"/>
      <c r="D92" s="25"/>
      <c r="E92" s="84"/>
      <c r="F92" s="84"/>
      <c r="G92" s="84"/>
    </row>
    <row r="93" spans="1:10" ht="12.75" customHeight="1" x14ac:dyDescent="0.25">
      <c r="A93" s="97" t="s">
        <v>77</v>
      </c>
      <c r="D93" s="25"/>
      <c r="E93" s="84"/>
      <c r="F93" s="84"/>
      <c r="G93" s="84"/>
    </row>
    <row r="94" spans="1:10" ht="12.75" customHeight="1" x14ac:dyDescent="0.25">
      <c r="A94" s="2"/>
      <c r="D94" s="25"/>
      <c r="E94" s="84"/>
      <c r="F94" s="84"/>
      <c r="G94" s="84"/>
    </row>
    <row r="95" spans="1:10" ht="12.75" customHeight="1" x14ac:dyDescent="0.25">
      <c r="A95" s="2"/>
      <c r="D95" s="25"/>
      <c r="E95" s="84"/>
      <c r="F95" s="84"/>
      <c r="G95" s="84"/>
    </row>
    <row r="96" spans="1:10" ht="12.75" customHeight="1" x14ac:dyDescent="0.35">
      <c r="B96" s="21"/>
      <c r="C96" s="80" t="s">
        <v>74</v>
      </c>
      <c r="D96" s="27" t="str">
        <f>IF(H$81&gt;H$83,"oui","")</f>
        <v/>
      </c>
      <c r="E96" s="80" t="s">
        <v>121</v>
      </c>
      <c r="F96" s="26"/>
      <c r="G96" s="2"/>
      <c r="H96" s="9"/>
    </row>
    <row r="97" spans="1:12" ht="12.75" customHeight="1" x14ac:dyDescent="0.35">
      <c r="B97" s="21"/>
      <c r="C97" s="97" t="s">
        <v>117</v>
      </c>
      <c r="D97" s="27" t="str">
        <f>IF(D$89="ja","",IF(D96="","non",""))</f>
        <v>non</v>
      </c>
      <c r="E97" s="80" t="s">
        <v>164</v>
      </c>
      <c r="F97" s="26"/>
      <c r="G97" s="2"/>
      <c r="H97" s="9"/>
    </row>
    <row r="98" spans="1:12" ht="12.75" customHeight="1" x14ac:dyDescent="0.25">
      <c r="A98" s="2"/>
      <c r="D98" s="25"/>
      <c r="E98" s="84"/>
      <c r="F98" s="84"/>
      <c r="G98" s="84"/>
    </row>
    <row r="99" spans="1:12" ht="12.75" customHeight="1" x14ac:dyDescent="0.25">
      <c r="A99" s="2"/>
      <c r="D99" s="25"/>
      <c r="E99" s="84"/>
      <c r="F99" s="84"/>
      <c r="G99" s="84"/>
    </row>
    <row r="100" spans="1:12" ht="25.5" customHeight="1" x14ac:dyDescent="0.25">
      <c r="A100" s="248" t="s">
        <v>183</v>
      </c>
      <c r="B100" s="249"/>
      <c r="C100" s="249"/>
      <c r="D100" s="249"/>
      <c r="E100" s="249"/>
      <c r="F100" s="249"/>
      <c r="G100" s="249"/>
      <c r="H100" s="249"/>
      <c r="I100" s="249"/>
      <c r="J100" s="249"/>
    </row>
    <row r="101" spans="1:12" ht="12.75" customHeight="1" x14ac:dyDescent="0.25">
      <c r="A101" s="97" t="s">
        <v>36</v>
      </c>
      <c r="D101" s="25"/>
      <c r="E101" s="84"/>
      <c r="F101" s="84"/>
      <c r="G101" s="84"/>
    </row>
    <row r="102" spans="1:12" ht="12.75" customHeight="1" x14ac:dyDescent="0.25">
      <c r="A102" s="2"/>
      <c r="D102" s="25"/>
      <c r="E102" s="84"/>
      <c r="F102" s="84"/>
      <c r="G102" s="84"/>
    </row>
    <row r="103" spans="1:12" x14ac:dyDescent="0.25">
      <c r="B103" s="2"/>
      <c r="C103" s="80" t="s">
        <v>78</v>
      </c>
      <c r="D103" s="80" t="s">
        <v>79</v>
      </c>
      <c r="E103" s="60" t="s">
        <v>81</v>
      </c>
      <c r="F103" s="60"/>
      <c r="G103" s="60"/>
      <c r="H103" s="61"/>
      <c r="I103" s="28"/>
      <c r="J103" s="28"/>
      <c r="K103" s="28"/>
    </row>
    <row r="104" spans="1:12" ht="12.75" customHeight="1" x14ac:dyDescent="0.35">
      <c r="B104" s="148"/>
      <c r="D104" s="28"/>
      <c r="F104" s="62" t="s">
        <v>80</v>
      </c>
      <c r="G104" s="28"/>
      <c r="H104" s="61"/>
      <c r="I104" s="28"/>
      <c r="J104" s="28"/>
      <c r="K104" s="29"/>
    </row>
    <row r="105" spans="1:12" ht="12.75" customHeight="1" x14ac:dyDescent="0.35">
      <c r="B105" s="21"/>
      <c r="D105" s="28"/>
      <c r="F105" s="62"/>
      <c r="G105" s="28"/>
      <c r="H105" s="61"/>
      <c r="I105" s="28"/>
      <c r="J105" s="28"/>
      <c r="K105" s="29"/>
    </row>
    <row r="106" spans="1:12" ht="12.75" customHeight="1" x14ac:dyDescent="0.25">
      <c r="A106" s="2"/>
      <c r="D106" s="25"/>
      <c r="E106" s="84"/>
      <c r="F106" s="84"/>
      <c r="G106" s="84"/>
    </row>
    <row r="107" spans="1:12" ht="12.75" customHeight="1" x14ac:dyDescent="0.35">
      <c r="B107" s="21"/>
      <c r="D107" s="253" t="s">
        <v>82</v>
      </c>
      <c r="E107" s="254"/>
      <c r="F107" s="255"/>
      <c r="G107" s="153">
        <v>0</v>
      </c>
      <c r="I107" s="28"/>
      <c r="J107" s="28"/>
      <c r="K107" s="28"/>
      <c r="L107" s="29"/>
    </row>
    <row r="108" spans="1:12" ht="12.75" customHeight="1" x14ac:dyDescent="0.35">
      <c r="B108" s="21"/>
      <c r="D108" s="253" t="s">
        <v>120</v>
      </c>
      <c r="E108" s="254"/>
      <c r="F108" s="255"/>
      <c r="G108" s="17" t="e">
        <f>IF(D89="oui",G107,IF(D96="oui",0,G107-(((H81-H82)*G107)/H82)))</f>
        <v>#DIV/0!</v>
      </c>
      <c r="I108" s="28"/>
      <c r="J108" s="28"/>
      <c r="K108" s="28"/>
      <c r="L108" s="29"/>
    </row>
    <row r="109" spans="1:12" ht="12.75" customHeight="1" x14ac:dyDescent="0.35">
      <c r="B109" s="21"/>
      <c r="D109" s="253" t="s">
        <v>83</v>
      </c>
      <c r="E109" s="254"/>
      <c r="F109" s="255"/>
      <c r="G109" s="17" t="str">
        <f>IF(G107=0,"",G108/G107*100)</f>
        <v/>
      </c>
      <c r="I109" s="28"/>
      <c r="J109" s="28"/>
      <c r="K109" s="28"/>
      <c r="L109" s="29"/>
    </row>
    <row r="110" spans="1:12" ht="12.75" customHeight="1" x14ac:dyDescent="0.25">
      <c r="A110" s="2"/>
      <c r="D110" s="25"/>
      <c r="E110" s="84"/>
      <c r="F110" s="84"/>
      <c r="G110" s="84"/>
    </row>
    <row r="111" spans="1:12" ht="31.5" customHeight="1" x14ac:dyDescent="0.35">
      <c r="B111" s="21"/>
      <c r="D111" s="28"/>
      <c r="F111" s="62"/>
      <c r="G111" s="28"/>
      <c r="H111" s="61"/>
      <c r="I111" s="28"/>
      <c r="J111" s="28"/>
      <c r="K111" s="29"/>
    </row>
    <row r="112" spans="1:12" ht="15" customHeight="1" x14ac:dyDescent="0.35">
      <c r="A112" s="63" t="s">
        <v>84</v>
      </c>
      <c r="D112" s="28"/>
      <c r="F112" s="62"/>
      <c r="G112" s="28"/>
      <c r="H112" s="61"/>
      <c r="I112" s="28"/>
      <c r="J112" s="28"/>
      <c r="K112" s="29"/>
    </row>
    <row r="113" spans="1:11" ht="12.75" customHeight="1" x14ac:dyDescent="0.35">
      <c r="B113" s="97" t="s">
        <v>85</v>
      </c>
      <c r="D113" s="28"/>
      <c r="F113" s="62"/>
      <c r="G113" s="28"/>
      <c r="H113" s="61"/>
      <c r="I113" s="28"/>
      <c r="J113" s="28"/>
      <c r="K113" s="29"/>
    </row>
    <row r="114" spans="1:11" ht="12.75" customHeight="1" x14ac:dyDescent="0.35">
      <c r="B114" s="21"/>
      <c r="D114" s="28"/>
      <c r="F114" s="62"/>
      <c r="G114" s="28"/>
      <c r="H114" s="61"/>
      <c r="I114" s="28"/>
      <c r="J114" s="28"/>
      <c r="K114" s="29"/>
    </row>
    <row r="115" spans="1:11" ht="12.75" customHeight="1" x14ac:dyDescent="0.35">
      <c r="B115" s="21"/>
      <c r="D115" s="28"/>
      <c r="F115" s="62"/>
      <c r="G115" s="28"/>
      <c r="H115" s="61"/>
      <c r="I115" s="28"/>
      <c r="J115" s="28"/>
      <c r="K115" s="29"/>
    </row>
    <row r="116" spans="1:11" ht="12.75" customHeight="1" x14ac:dyDescent="0.35">
      <c r="B116" s="21"/>
      <c r="D116" s="253" t="s">
        <v>153</v>
      </c>
      <c r="E116" s="256"/>
      <c r="F116" s="256"/>
      <c r="G116" s="59"/>
      <c r="H116" s="36">
        <f>$J$63</f>
        <v>0</v>
      </c>
    </row>
    <row r="117" spans="1:11" ht="12.75" customHeight="1" x14ac:dyDescent="0.35">
      <c r="B117" s="21"/>
      <c r="D117" s="253" t="s">
        <v>119</v>
      </c>
      <c r="E117" s="256"/>
      <c r="F117" s="256"/>
      <c r="G117" s="59"/>
      <c r="H117" s="17">
        <f>$J$75</f>
        <v>0</v>
      </c>
    </row>
    <row r="118" spans="1:11" ht="12.75" customHeight="1" x14ac:dyDescent="0.35">
      <c r="B118" s="21"/>
      <c r="D118" s="253" t="s">
        <v>72</v>
      </c>
      <c r="E118" s="256"/>
      <c r="F118" s="256"/>
      <c r="G118" s="59"/>
      <c r="H118" s="17">
        <f>$J$75*4</f>
        <v>0</v>
      </c>
    </row>
    <row r="119" spans="1:11" ht="12.75" customHeight="1" x14ac:dyDescent="0.35">
      <c r="B119" s="21"/>
      <c r="D119" s="28"/>
      <c r="F119" s="62"/>
      <c r="G119" s="28"/>
      <c r="H119" s="61"/>
      <c r="I119" s="28"/>
      <c r="J119" s="28"/>
      <c r="K119" s="29"/>
    </row>
    <row r="120" spans="1:11" ht="12.75" customHeight="1" x14ac:dyDescent="0.35">
      <c r="B120" s="21"/>
      <c r="D120" s="28"/>
      <c r="F120" s="62"/>
      <c r="G120" s="28"/>
      <c r="H120" s="61"/>
      <c r="I120" s="28"/>
      <c r="J120" s="28"/>
      <c r="K120" s="29"/>
    </row>
    <row r="121" spans="1:11" ht="12.75" customHeight="1" x14ac:dyDescent="0.25">
      <c r="A121" s="97" t="s">
        <v>87</v>
      </c>
      <c r="D121" s="25"/>
      <c r="E121" s="84"/>
      <c r="F121" s="84"/>
      <c r="H121" s="9"/>
    </row>
    <row r="122" spans="1:11" ht="12.75" customHeight="1" x14ac:dyDescent="0.35">
      <c r="B122" s="21"/>
      <c r="D122" s="28"/>
      <c r="F122" s="62"/>
      <c r="G122" s="28"/>
      <c r="H122" s="61"/>
      <c r="I122" s="28"/>
      <c r="J122" s="28"/>
      <c r="K122" s="29"/>
    </row>
    <row r="123" spans="1:11" ht="12.75" customHeight="1" x14ac:dyDescent="0.35">
      <c r="B123" s="21"/>
      <c r="D123" s="28"/>
      <c r="F123" s="62"/>
      <c r="G123" s="28"/>
      <c r="H123" s="61"/>
      <c r="I123" s="28"/>
      <c r="J123" s="28"/>
      <c r="K123" s="29"/>
    </row>
    <row r="124" spans="1:11" ht="12.75" customHeight="1" x14ac:dyDescent="0.35">
      <c r="B124" s="21"/>
      <c r="C124" s="97" t="s">
        <v>116</v>
      </c>
      <c r="D124" s="27" t="str">
        <f>IF(H116&lt;H117,"oui","")</f>
        <v/>
      </c>
      <c r="E124" s="80" t="s">
        <v>123</v>
      </c>
      <c r="F124" s="26"/>
      <c r="G124" s="2"/>
      <c r="H124" s="9"/>
    </row>
    <row r="125" spans="1:11" ht="12.75" customHeight="1" x14ac:dyDescent="0.35">
      <c r="B125" s="21"/>
      <c r="C125" s="97" t="s">
        <v>75</v>
      </c>
      <c r="D125" s="27" t="str">
        <f>IF(H116&gt;H117,"non","")</f>
        <v/>
      </c>
      <c r="E125" s="80" t="s">
        <v>163</v>
      </c>
      <c r="F125" s="26"/>
      <c r="G125" s="2"/>
      <c r="H125" s="9"/>
    </row>
    <row r="126" spans="1:11" ht="12.75" customHeight="1" x14ac:dyDescent="0.35">
      <c r="B126" s="21"/>
      <c r="D126" s="28"/>
      <c r="F126" s="62"/>
      <c r="G126" s="28"/>
      <c r="H126" s="61"/>
      <c r="I126" s="28"/>
      <c r="J126" s="28"/>
      <c r="K126" s="29"/>
    </row>
    <row r="127" spans="1:11" ht="12.75" customHeight="1" x14ac:dyDescent="0.35">
      <c r="B127" s="21"/>
      <c r="D127" s="28"/>
      <c r="F127" s="62"/>
      <c r="G127" s="28"/>
      <c r="H127" s="61"/>
      <c r="I127" s="28"/>
      <c r="J127" s="28"/>
      <c r="K127" s="29"/>
    </row>
    <row r="128" spans="1:11" ht="12.75" customHeight="1" x14ac:dyDescent="0.25">
      <c r="A128" s="97" t="s">
        <v>77</v>
      </c>
      <c r="D128" s="25"/>
      <c r="E128" s="84"/>
      <c r="F128" s="84"/>
      <c r="H128" s="9"/>
    </row>
    <row r="129" spans="1:11" ht="12.75" customHeight="1" x14ac:dyDescent="0.35">
      <c r="B129" s="21"/>
      <c r="D129" s="28"/>
      <c r="F129" s="62"/>
      <c r="G129" s="28"/>
      <c r="H129" s="61"/>
      <c r="I129" s="28"/>
      <c r="J129" s="28"/>
      <c r="K129" s="29"/>
    </row>
    <row r="130" spans="1:11" ht="12.75" customHeight="1" x14ac:dyDescent="0.35">
      <c r="B130" s="21"/>
      <c r="D130" s="28"/>
      <c r="F130" s="62"/>
      <c r="G130" s="28"/>
      <c r="H130" s="61"/>
      <c r="I130" s="28"/>
      <c r="J130" s="28"/>
      <c r="K130" s="29"/>
    </row>
    <row r="131" spans="1:11" ht="12.75" customHeight="1" x14ac:dyDescent="0.35">
      <c r="B131" s="21"/>
      <c r="C131" s="97" t="s">
        <v>116</v>
      </c>
      <c r="D131" s="27" t="str">
        <f>IF(H116&gt;H118,"oui","")</f>
        <v/>
      </c>
      <c r="E131" s="80" t="s">
        <v>122</v>
      </c>
      <c r="F131" s="26"/>
      <c r="G131" s="2"/>
      <c r="H131" s="9"/>
    </row>
    <row r="132" spans="1:11" ht="12.75" customHeight="1" x14ac:dyDescent="0.35">
      <c r="B132" s="21"/>
      <c r="C132" s="97" t="s">
        <v>75</v>
      </c>
      <c r="D132" s="27" t="str">
        <f>IF(D124="ja","",IF(D131="","non",""))</f>
        <v>non</v>
      </c>
      <c r="E132" s="80" t="s">
        <v>165</v>
      </c>
      <c r="F132" s="26"/>
      <c r="G132" s="2"/>
      <c r="H132" s="9"/>
    </row>
    <row r="133" spans="1:11" ht="12.75" customHeight="1" x14ac:dyDescent="0.35">
      <c r="B133" s="21"/>
      <c r="D133" s="28"/>
      <c r="F133" s="62"/>
      <c r="G133" s="28"/>
      <c r="H133" s="61"/>
      <c r="I133" s="28"/>
      <c r="J133" s="28"/>
      <c r="K133" s="29"/>
    </row>
    <row r="134" spans="1:11" ht="12.75" customHeight="1" x14ac:dyDescent="0.35">
      <c r="B134" s="21"/>
      <c r="D134" s="28"/>
      <c r="F134" s="62"/>
      <c r="G134" s="28"/>
      <c r="H134" s="61"/>
      <c r="I134" s="28"/>
      <c r="J134" s="28"/>
      <c r="K134" s="29"/>
    </row>
    <row r="135" spans="1:11" ht="25.5" customHeight="1" x14ac:dyDescent="0.25">
      <c r="A135" s="248" t="s">
        <v>127</v>
      </c>
      <c r="B135" s="249"/>
      <c r="C135" s="249"/>
      <c r="D135" s="249"/>
      <c r="E135" s="249"/>
      <c r="F135" s="249"/>
      <c r="G135" s="249"/>
      <c r="H135" s="249"/>
      <c r="I135" s="249"/>
      <c r="J135" s="249"/>
    </row>
    <row r="136" spans="1:11" ht="12.75" customHeight="1" x14ac:dyDescent="0.25">
      <c r="A136" s="97" t="s">
        <v>37</v>
      </c>
      <c r="D136" s="25"/>
      <c r="E136" s="84"/>
      <c r="F136" s="84"/>
      <c r="H136" s="9"/>
    </row>
    <row r="137" spans="1:11" ht="12.75" customHeight="1" x14ac:dyDescent="0.35">
      <c r="B137" s="2"/>
      <c r="C137" s="80" t="s">
        <v>91</v>
      </c>
      <c r="D137" s="80" t="s">
        <v>92</v>
      </c>
      <c r="E137" s="60" t="s">
        <v>93</v>
      </c>
      <c r="F137" s="60"/>
      <c r="G137" s="60"/>
      <c r="H137" s="61"/>
      <c r="I137" s="28"/>
      <c r="J137" s="28"/>
      <c r="K137" s="29"/>
    </row>
    <row r="138" spans="1:11" ht="12.75" customHeight="1" x14ac:dyDescent="0.35">
      <c r="B138" s="148"/>
      <c r="D138" s="28"/>
      <c r="F138" s="62" t="s">
        <v>94</v>
      </c>
      <c r="G138" s="28"/>
      <c r="H138" s="61"/>
      <c r="I138" s="28"/>
      <c r="J138" s="28"/>
      <c r="K138" s="29"/>
    </row>
    <row r="139" spans="1:11" ht="12.75" customHeight="1" x14ac:dyDescent="0.35">
      <c r="B139" s="21"/>
      <c r="D139" s="28"/>
      <c r="F139" s="62"/>
      <c r="G139" s="28"/>
      <c r="H139" s="61"/>
      <c r="I139" s="28"/>
      <c r="J139" s="28"/>
      <c r="K139" s="29"/>
    </row>
    <row r="140" spans="1:11" ht="12.75" customHeight="1" x14ac:dyDescent="0.35">
      <c r="B140" s="21"/>
      <c r="D140" s="28"/>
      <c r="F140" s="62"/>
      <c r="G140" s="28"/>
      <c r="H140" s="61"/>
      <c r="I140" s="28"/>
      <c r="J140" s="28"/>
      <c r="K140" s="29"/>
    </row>
    <row r="141" spans="1:11" ht="12.75" customHeight="1" x14ac:dyDescent="0.35">
      <c r="B141" s="21"/>
      <c r="D141" s="206" t="s">
        <v>95</v>
      </c>
      <c r="E141" s="207"/>
      <c r="F141" s="207"/>
      <c r="G141" s="153">
        <v>0</v>
      </c>
      <c r="H141" s="9"/>
    </row>
    <row r="142" spans="1:11" ht="12.75" customHeight="1" x14ac:dyDescent="0.35">
      <c r="B142" s="21"/>
      <c r="D142" s="206" t="s">
        <v>96</v>
      </c>
      <c r="E142" s="207"/>
      <c r="F142" s="207"/>
      <c r="G142" s="17" t="e">
        <f>IF(D124="oui",G141,IF(D131="oui",0,G141-(((H116-H117)*G141)/(H117*3))))</f>
        <v>#DIV/0!</v>
      </c>
      <c r="H142" s="9"/>
    </row>
    <row r="143" spans="1:11" ht="12.75" customHeight="1" x14ac:dyDescent="0.35">
      <c r="B143" s="21"/>
      <c r="D143" s="206" t="s">
        <v>97</v>
      </c>
      <c r="E143" s="207"/>
      <c r="F143" s="207"/>
      <c r="G143" s="17" t="str">
        <f>IF(G141=0,"",G142/G141*100)</f>
        <v/>
      </c>
      <c r="H143" s="9"/>
    </row>
    <row r="144" spans="1:11" ht="12.75" customHeight="1" x14ac:dyDescent="0.35">
      <c r="B144" s="21"/>
      <c r="D144" s="28"/>
      <c r="F144" s="62"/>
      <c r="G144" s="28"/>
      <c r="H144" s="61"/>
      <c r="I144" s="28"/>
      <c r="J144" s="28"/>
      <c r="K144" s="29"/>
    </row>
    <row r="145" spans="1:11" ht="12.75" customHeight="1" x14ac:dyDescent="0.35">
      <c r="B145" s="21"/>
      <c r="D145" s="28"/>
      <c r="F145" s="62"/>
      <c r="G145" s="28"/>
      <c r="H145" s="61"/>
      <c r="I145" s="28"/>
      <c r="J145" s="28"/>
      <c r="K145" s="29"/>
    </row>
    <row r="146" spans="1:11" ht="12.75" customHeight="1" x14ac:dyDescent="0.35">
      <c r="B146" s="128"/>
      <c r="D146" s="28"/>
      <c r="F146" s="62"/>
      <c r="G146" s="28"/>
      <c r="H146" s="61"/>
      <c r="J146" s="129"/>
      <c r="K146" s="29"/>
    </row>
    <row r="147" spans="1:11" ht="15.5" x14ac:dyDescent="0.35">
      <c r="A147" s="1" t="s">
        <v>158</v>
      </c>
      <c r="D147" s="28"/>
      <c r="E147" s="18"/>
      <c r="F147" s="64"/>
      <c r="G147" s="65"/>
      <c r="H147" s="61"/>
      <c r="I147" s="28"/>
      <c r="J147" s="28"/>
      <c r="K147" s="29"/>
    </row>
    <row r="148" spans="1:11" ht="12.75" customHeight="1" x14ac:dyDescent="0.35">
      <c r="A148" s="195"/>
      <c r="B148" s="196"/>
      <c r="C148" s="196"/>
      <c r="D148" s="196"/>
      <c r="E148" s="196"/>
      <c r="F148" s="196"/>
      <c r="G148" s="196"/>
      <c r="H148" s="196"/>
      <c r="I148" s="28"/>
      <c r="J148" s="28"/>
      <c r="K148" s="29"/>
    </row>
    <row r="149" spans="1:11" ht="12.75" customHeight="1" x14ac:dyDescent="0.35">
      <c r="A149" s="196"/>
      <c r="B149" s="196"/>
      <c r="C149" s="196"/>
      <c r="D149" s="196"/>
      <c r="E149" s="196"/>
      <c r="F149" s="196"/>
      <c r="G149" s="196"/>
      <c r="H149" s="196"/>
      <c r="I149" s="28"/>
      <c r="J149" s="28"/>
      <c r="K149" s="29"/>
    </row>
    <row r="150" spans="1:11" ht="12.75" customHeight="1" x14ac:dyDescent="0.35">
      <c r="A150" s="196"/>
      <c r="B150" s="196"/>
      <c r="C150" s="196"/>
      <c r="D150" s="196"/>
      <c r="E150" s="196"/>
      <c r="F150" s="196"/>
      <c r="G150" s="196"/>
      <c r="H150" s="196"/>
      <c r="I150" s="28"/>
      <c r="J150" s="28"/>
      <c r="K150" s="29"/>
    </row>
    <row r="151" spans="1:11" ht="12.75" customHeight="1" x14ac:dyDescent="0.35">
      <c r="A151" s="196"/>
      <c r="B151" s="196"/>
      <c r="C151" s="196"/>
      <c r="D151" s="196"/>
      <c r="E151" s="196"/>
      <c r="F151" s="196"/>
      <c r="G151" s="196"/>
      <c r="H151" s="196"/>
      <c r="I151" s="28"/>
      <c r="J151" s="28"/>
      <c r="K151" s="29"/>
    </row>
    <row r="152" spans="1:11" ht="12.75" customHeight="1" x14ac:dyDescent="0.35">
      <c r="A152" s="196"/>
      <c r="B152" s="196"/>
      <c r="C152" s="196"/>
      <c r="D152" s="196"/>
      <c r="E152" s="196"/>
      <c r="F152" s="196"/>
      <c r="G152" s="196"/>
      <c r="H152" s="196"/>
      <c r="I152" s="28"/>
      <c r="J152" s="28"/>
      <c r="K152" s="29"/>
    </row>
    <row r="153" spans="1:11" ht="12.75" customHeight="1" x14ac:dyDescent="0.35">
      <c r="A153" s="196"/>
      <c r="B153" s="196"/>
      <c r="C153" s="196"/>
      <c r="D153" s="196"/>
      <c r="E153" s="196"/>
      <c r="F153" s="196"/>
      <c r="G153" s="196"/>
      <c r="H153" s="196"/>
      <c r="I153" s="28"/>
      <c r="J153" s="28"/>
      <c r="K153" s="29"/>
    </row>
    <row r="154" spans="1:11" x14ac:dyDescent="0.25">
      <c r="B154" s="66"/>
      <c r="C154" s="67"/>
      <c r="D154" s="67"/>
      <c r="E154" s="67"/>
      <c r="F154" s="67"/>
      <c r="G154" s="67"/>
      <c r="H154" s="67"/>
    </row>
    <row r="155" spans="1:11" x14ac:dyDescent="0.25">
      <c r="B155" s="66"/>
      <c r="C155" s="67"/>
      <c r="D155" s="67"/>
      <c r="E155" s="67"/>
      <c r="F155" s="67"/>
      <c r="G155" s="67"/>
      <c r="H155" s="67"/>
    </row>
    <row r="156" spans="1:11" x14ac:dyDescent="0.25">
      <c r="B156" s="66"/>
      <c r="C156" s="67"/>
      <c r="D156" s="67"/>
      <c r="E156" s="67"/>
      <c r="F156" s="67"/>
      <c r="G156" s="67"/>
      <c r="H156" s="67"/>
    </row>
    <row r="157" spans="1:11" ht="15.5" x14ac:dyDescent="0.35">
      <c r="A157" s="30" t="s">
        <v>125</v>
      </c>
      <c r="B157" s="9"/>
      <c r="C157" s="68"/>
      <c r="D157" s="9"/>
      <c r="E157" s="9"/>
      <c r="H157" s="9"/>
    </row>
    <row r="158" spans="1:11" x14ac:dyDescent="0.25">
      <c r="A158" s="222"/>
      <c r="B158" s="223"/>
      <c r="C158" s="223"/>
      <c r="D158" s="223"/>
      <c r="E158" s="223"/>
      <c r="F158" s="223"/>
      <c r="G158" s="223"/>
      <c r="H158" s="223"/>
    </row>
    <row r="159" spans="1:11" x14ac:dyDescent="0.25">
      <c r="A159" s="223"/>
      <c r="B159" s="223"/>
      <c r="C159" s="223"/>
      <c r="D159" s="223"/>
      <c r="E159" s="223"/>
      <c r="F159" s="223"/>
      <c r="G159" s="223"/>
      <c r="H159" s="223"/>
    </row>
    <row r="160" spans="1:11" x14ac:dyDescent="0.25">
      <c r="A160" s="223"/>
      <c r="B160" s="223"/>
      <c r="C160" s="223"/>
      <c r="D160" s="223"/>
      <c r="E160" s="223"/>
      <c r="F160" s="223"/>
      <c r="G160" s="223"/>
      <c r="H160" s="223"/>
    </row>
    <row r="161" spans="1:8" x14ac:dyDescent="0.25">
      <c r="A161" s="223"/>
      <c r="B161" s="223"/>
      <c r="C161" s="223"/>
      <c r="D161" s="223"/>
      <c r="E161" s="223"/>
      <c r="F161" s="223"/>
      <c r="G161" s="223"/>
      <c r="H161" s="223"/>
    </row>
    <row r="162" spans="1:8" x14ac:dyDescent="0.25">
      <c r="A162" s="223"/>
      <c r="B162" s="223"/>
      <c r="C162" s="223"/>
      <c r="D162" s="223"/>
      <c r="E162" s="223"/>
      <c r="F162" s="223"/>
      <c r="G162" s="223"/>
      <c r="H162" s="223"/>
    </row>
    <row r="163" spans="1:8" ht="12.75" customHeight="1" x14ac:dyDescent="0.25">
      <c r="A163" s="223"/>
      <c r="B163" s="223"/>
      <c r="C163" s="223"/>
      <c r="D163" s="223"/>
      <c r="E163" s="223"/>
      <c r="F163" s="223"/>
      <c r="G163" s="223"/>
      <c r="H163" s="223"/>
    </row>
    <row r="164" spans="1:8" x14ac:dyDescent="0.25">
      <c r="B164" s="66"/>
      <c r="C164" s="67"/>
      <c r="D164" s="67"/>
      <c r="E164" s="67"/>
      <c r="F164" s="67"/>
      <c r="G164" s="67"/>
      <c r="H164" s="67"/>
    </row>
    <row r="165" spans="1:8" x14ac:dyDescent="0.25">
      <c r="B165" s="66"/>
      <c r="C165" s="67"/>
      <c r="D165" s="67"/>
      <c r="E165" s="67"/>
      <c r="F165" s="67"/>
      <c r="G165" s="67"/>
      <c r="H165" s="67"/>
    </row>
    <row r="166" spans="1:8" ht="15" customHeight="1" x14ac:dyDescent="0.3">
      <c r="A166" s="1" t="s">
        <v>99</v>
      </c>
      <c r="C166" s="67"/>
      <c r="D166" s="67"/>
      <c r="E166" s="67"/>
      <c r="F166" s="67"/>
      <c r="G166" s="67"/>
      <c r="H166" s="67"/>
    </row>
    <row r="167" spans="1:8" ht="17.25" customHeight="1" x14ac:dyDescent="0.25">
      <c r="A167" s="219"/>
      <c r="B167" s="220"/>
      <c r="C167" s="220"/>
      <c r="D167"/>
      <c r="E167" s="67"/>
      <c r="F167" s="67"/>
      <c r="G167" s="67"/>
      <c r="H167" s="67"/>
    </row>
  </sheetData>
  <sheetProtection selectLockedCells="1"/>
  <mergeCells count="63">
    <mergeCell ref="D118:F118"/>
    <mergeCell ref="B29:E29"/>
    <mergeCell ref="B34:E34"/>
    <mergeCell ref="A167:C167"/>
    <mergeCell ref="A75:I75"/>
    <mergeCell ref="A71:G71"/>
    <mergeCell ref="A72:G72"/>
    <mergeCell ref="A73:H73"/>
    <mergeCell ref="D143:F143"/>
    <mergeCell ref="A78:J78"/>
    <mergeCell ref="A100:J100"/>
    <mergeCell ref="A135:J135"/>
    <mergeCell ref="D83:F83"/>
    <mergeCell ref="D116:F116"/>
    <mergeCell ref="B30:E30"/>
    <mergeCell ref="B33:E33"/>
    <mergeCell ref="A148:H153"/>
    <mergeCell ref="B36:E36"/>
    <mergeCell ref="B37:E37"/>
    <mergeCell ref="B41:E41"/>
    <mergeCell ref="B54:E54"/>
    <mergeCell ref="B44:E44"/>
    <mergeCell ref="B45:E45"/>
    <mergeCell ref="B63:E63"/>
    <mergeCell ref="A66:E66"/>
    <mergeCell ref="B50:E50"/>
    <mergeCell ref="B49:E49"/>
    <mergeCell ref="B40:E40"/>
    <mergeCell ref="D117:F117"/>
    <mergeCell ref="B38:E38"/>
    <mergeCell ref="D108:F108"/>
    <mergeCell ref="A158:H163"/>
    <mergeCell ref="A13:G13"/>
    <mergeCell ref="B55:E55"/>
    <mergeCell ref="B56:E56"/>
    <mergeCell ref="B61:E61"/>
    <mergeCell ref="B25:E25"/>
    <mergeCell ref="A68:J68"/>
    <mergeCell ref="B39:E39"/>
    <mergeCell ref="D142:F142"/>
    <mergeCell ref="B31:E31"/>
    <mergeCell ref="B32:E32"/>
    <mergeCell ref="B27:E27"/>
    <mergeCell ref="B28:E28"/>
    <mergeCell ref="B35:E35"/>
    <mergeCell ref="B53:E53"/>
    <mergeCell ref="D141:F141"/>
    <mergeCell ref="A9:G9"/>
    <mergeCell ref="A10:G10"/>
    <mergeCell ref="A11:G11"/>
    <mergeCell ref="A12:G12"/>
    <mergeCell ref="B24:E24"/>
    <mergeCell ref="B21:E21"/>
    <mergeCell ref="B42:E42"/>
    <mergeCell ref="B43:E43"/>
    <mergeCell ref="D109:F109"/>
    <mergeCell ref="B47:E47"/>
    <mergeCell ref="B46:E46"/>
    <mergeCell ref="D82:F82"/>
    <mergeCell ref="D81:F81"/>
    <mergeCell ref="B48:E48"/>
    <mergeCell ref="D107:F107"/>
    <mergeCell ref="A74:H74"/>
  </mergeCells>
  <phoneticPr fontId="2" type="noConversion"/>
  <pageMargins left="0.59055118110236227" right="0.39370078740157483" top="0.51181102362204722" bottom="0.51181102362204722" header="0.31496062992125984" footer="0.31496062992125984"/>
  <pageSetup paperSize="9" scale="78" orientation="portrait" r:id="rId1"/>
  <headerFooter alignWithMargins="0">
    <oddHeader>&amp;RSeite &amp;P von &amp;N</oddHeader>
    <oddFooter>&amp;LGEF/Sozialamt/Opferhilfe/Version 4 (Stand Januar 2015)</oddFooter>
  </headerFooter>
  <rowBreaks count="1" manualBreakCount="1">
    <brk id="63" max="9" man="1"/>
  </rowBreaks>
  <ignoredErrors>
    <ignoredError sqref="G143 H81:H83 H116:H118"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33ED-1CC7-4712-8347-EF3BED0E45AA}">
  <dimension ref="A1:C20"/>
  <sheetViews>
    <sheetView workbookViewId="0">
      <selection activeCell="G12" sqref="G12"/>
    </sheetView>
  </sheetViews>
  <sheetFormatPr baseColWidth="10" defaultRowHeight="12.5" x14ac:dyDescent="0.25"/>
  <cols>
    <col min="1" max="1" width="1.81640625" bestFit="1" customWidth="1"/>
    <col min="2" max="2" width="7.90625" bestFit="1" customWidth="1"/>
    <col min="3" max="3" width="7.26953125" bestFit="1" customWidth="1"/>
    <col min="4" max="4" width="4.54296875" customWidth="1"/>
  </cols>
  <sheetData>
    <row r="1" spans="1:3" x14ac:dyDescent="0.25">
      <c r="A1" t="s">
        <v>184</v>
      </c>
    </row>
    <row r="3" spans="1:3" x14ac:dyDescent="0.25">
      <c r="B3" t="s">
        <v>185</v>
      </c>
      <c r="C3" t="s">
        <v>186</v>
      </c>
    </row>
    <row r="4" spans="1:3" x14ac:dyDescent="0.25">
      <c r="A4">
        <v>1</v>
      </c>
      <c r="B4" s="190">
        <v>7590</v>
      </c>
      <c r="C4" s="190">
        <v>10815</v>
      </c>
    </row>
    <row r="5" spans="1:3" x14ac:dyDescent="0.25">
      <c r="A5">
        <v>2</v>
      </c>
      <c r="B5" s="190">
        <v>13915</v>
      </c>
      <c r="C5" s="190">
        <v>21630</v>
      </c>
    </row>
    <row r="6" spans="1:3" x14ac:dyDescent="0.25">
      <c r="A6">
        <v>3</v>
      </c>
      <c r="B6" s="190">
        <v>19186</v>
      </c>
      <c r="C6" s="190">
        <v>28840</v>
      </c>
    </row>
    <row r="7" spans="1:3" x14ac:dyDescent="0.25">
      <c r="A7">
        <v>4</v>
      </c>
      <c r="B7" s="190">
        <v>23579</v>
      </c>
      <c r="C7" s="190">
        <v>36050</v>
      </c>
    </row>
    <row r="8" spans="1:3" x14ac:dyDescent="0.25">
      <c r="A8">
        <v>5</v>
      </c>
      <c r="B8" s="190">
        <v>27240</v>
      </c>
      <c r="C8" s="190">
        <v>39655</v>
      </c>
    </row>
    <row r="9" spans="1:3" x14ac:dyDescent="0.25">
      <c r="A9">
        <v>6</v>
      </c>
      <c r="B9" s="190">
        <v>30901</v>
      </c>
      <c r="C9" s="190">
        <v>43260</v>
      </c>
    </row>
    <row r="10" spans="1:3" x14ac:dyDescent="0.25">
      <c r="A10">
        <v>7</v>
      </c>
      <c r="B10" s="190">
        <v>34562</v>
      </c>
      <c r="C10" s="190">
        <v>46865</v>
      </c>
    </row>
    <row r="11" spans="1:3" x14ac:dyDescent="0.25">
      <c r="A11">
        <v>8</v>
      </c>
      <c r="B11" s="190">
        <v>38223</v>
      </c>
      <c r="C11" s="190">
        <v>50470</v>
      </c>
    </row>
    <row r="13" spans="1:3" x14ac:dyDescent="0.25">
      <c r="A13">
        <v>1</v>
      </c>
      <c r="B13" s="190">
        <v>7590</v>
      </c>
      <c r="C13" s="190">
        <v>10815</v>
      </c>
    </row>
    <row r="14" spans="1:3" x14ac:dyDescent="0.25">
      <c r="A14">
        <v>2</v>
      </c>
      <c r="B14" s="190">
        <v>6325</v>
      </c>
      <c r="C14" s="190">
        <v>10815</v>
      </c>
    </row>
    <row r="15" spans="1:3" x14ac:dyDescent="0.25">
      <c r="A15">
        <v>3</v>
      </c>
      <c r="B15" s="190">
        <v>5271</v>
      </c>
      <c r="C15" s="190">
        <v>7210</v>
      </c>
    </row>
    <row r="16" spans="1:3" x14ac:dyDescent="0.25">
      <c r="A16">
        <v>4</v>
      </c>
      <c r="B16" s="190">
        <v>4393</v>
      </c>
      <c r="C16" s="190">
        <v>7210</v>
      </c>
    </row>
    <row r="17" spans="1:3" x14ac:dyDescent="0.25">
      <c r="A17">
        <v>5</v>
      </c>
      <c r="B17" s="190">
        <v>3661</v>
      </c>
      <c r="C17" s="190">
        <v>3605</v>
      </c>
    </row>
    <row r="18" spans="1:3" x14ac:dyDescent="0.25">
      <c r="A18">
        <v>6</v>
      </c>
      <c r="B18" s="190">
        <v>3661</v>
      </c>
      <c r="C18" s="190">
        <v>3605</v>
      </c>
    </row>
    <row r="19" spans="1:3" x14ac:dyDescent="0.25">
      <c r="A19">
        <v>7</v>
      </c>
      <c r="B19" s="190">
        <v>3661</v>
      </c>
      <c r="C19" s="190">
        <v>3605</v>
      </c>
    </row>
    <row r="20" spans="1:3" x14ac:dyDescent="0.25">
      <c r="A20">
        <v>8</v>
      </c>
      <c r="B20" s="190">
        <v>3661</v>
      </c>
      <c r="C20" s="190">
        <v>3605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11</vt:i4>
      </vt:variant>
    </vt:vector>
  </HeadingPairs>
  <TitlesOfParts>
    <vt:vector size="16" baseType="lpstr">
      <vt:lpstr>Personne seule</vt:lpstr>
      <vt:lpstr>Personne en couple sans PC</vt:lpstr>
      <vt:lpstr>Personne en couple avec PC</vt:lpstr>
      <vt:lpstr>Personne en formation</vt:lpstr>
      <vt:lpstr>Tableau indemnités pour enfants</vt:lpstr>
      <vt:lpstr>'Personne en couple sans PC'!_ednref1</vt:lpstr>
      <vt:lpstr>'Personne en formation'!_ednref1</vt:lpstr>
      <vt:lpstr>'Personne seule'!_ednref1</vt:lpstr>
      <vt:lpstr>'Personne en formation'!_ednref2</vt:lpstr>
      <vt:lpstr>'Personne seule'!_ednref2</vt:lpstr>
      <vt:lpstr>'Personne en couple sans PC'!_ednref3</vt:lpstr>
      <vt:lpstr>'Personne en formation'!_ednref3</vt:lpstr>
      <vt:lpstr>'Personne seule'!_ednref3</vt:lpstr>
      <vt:lpstr>'Personne en couple sans PC'!Druckbereich</vt:lpstr>
      <vt:lpstr>'Personne en formation'!Druckbereich</vt:lpstr>
      <vt:lpstr>'Personne seule'!Druckbereich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von Kostenbeiträgen für längerfristige Hilfe Dritter oder Entschädigungen gem. OHG</dc:title>
  <dc:creator>Fuhrer Roland, GEF-ZV-SOA</dc:creator>
  <cp:lastModifiedBy>Ogi Melanie, GSI-AIS</cp:lastModifiedBy>
  <cp:lastPrinted>2021-05-06T05:43:33Z</cp:lastPrinted>
  <dcterms:created xsi:type="dcterms:W3CDTF">2009-01-27T10:51:40Z</dcterms:created>
  <dcterms:modified xsi:type="dcterms:W3CDTF">2024-12-23T12:15:45Z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2024-06-03T09:02:33Z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44f9e798-1bb1-4f80-900a-fc06bc538c14</vt:lpwstr>
  </property>
  <property fmtid="{D5CDD505-2E9C-101B-9397-08002B2CF9AE}" pid="8" name="MSIP_Label_74fdd986-87d9-48c6-acda-407b1ab5fef0_ContentBits">
    <vt:lpwstr>0</vt:lpwstr>
  </property>
</Properties>
</file>