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gcf\Z_Systems\RedirectedFolders\Documents\CMI\c11e6a2a3fb4487987e9c6aaf31eabc8\"/>
    </mc:Choice>
  </mc:AlternateContent>
  <xr:revisionPtr revIDLastSave="0" documentId="13_ncr:1_{6274E55C-D6A0-4C92-9876-3992B7BC9E8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tientenbeteiligung 2026" sheetId="2" r:id="rId1"/>
  </sheets>
  <definedNames>
    <definedName name="_xlnm.Print_Area" localSheetId="0">'Patientenbeteiligung 2026'!$B$1:$F$49</definedName>
    <definedName name="janvier_2014">'Patientenbeteiligung 2026'!$D$13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D48" i="2" l="1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B48" i="2" l="1"/>
  <c r="B47" i="2"/>
  <c r="F47" i="2"/>
  <c r="B46" i="2"/>
  <c r="F46" i="2"/>
  <c r="B45" i="2"/>
  <c r="F45" i="2"/>
  <c r="B44" i="2"/>
  <c r="F44" i="2"/>
  <c r="B43" i="2"/>
  <c r="F43" i="2"/>
  <c r="B42" i="2"/>
  <c r="F42" i="2"/>
  <c r="B41" i="2"/>
  <c r="B40" i="2"/>
  <c r="F40" i="2"/>
  <c r="B39" i="2"/>
  <c r="B38" i="2"/>
  <c r="B37" i="2"/>
  <c r="F37" i="2"/>
  <c r="B36" i="2"/>
  <c r="B35" i="2"/>
  <c r="F35" i="2"/>
  <c r="B34" i="2"/>
  <c r="B33" i="2"/>
  <c r="F33" i="2"/>
  <c r="B32" i="2"/>
  <c r="B31" i="2"/>
  <c r="B30" i="2"/>
  <c r="B29" i="2"/>
  <c r="F29" i="2"/>
  <c r="B28" i="2"/>
  <c r="F28" i="2"/>
  <c r="B27" i="2"/>
  <c r="B26" i="2"/>
  <c r="B25" i="2"/>
  <c r="B24" i="2"/>
  <c r="B23" i="2"/>
  <c r="B22" i="2"/>
  <c r="B21" i="2"/>
  <c r="D21" i="2" s="1"/>
  <c r="E21" i="2" s="1"/>
  <c r="B20" i="2"/>
  <c r="D20" i="2" s="1"/>
  <c r="E20" i="2" s="1"/>
  <c r="B19" i="2"/>
  <c r="D19" i="2" s="1"/>
  <c r="E19" i="2" s="1"/>
  <c r="D18" i="2"/>
  <c r="E18" i="2" s="1"/>
  <c r="F18" i="2" s="1"/>
  <c r="F48" i="2"/>
  <c r="C49" i="2"/>
  <c r="F24" i="2"/>
  <c r="F23" i="2"/>
  <c r="F25" i="2"/>
  <c r="F27" i="2"/>
  <c r="F31" i="2"/>
  <c r="F39" i="2"/>
  <c r="F22" i="2"/>
  <c r="F26" i="2"/>
  <c r="F30" i="2"/>
  <c r="F32" i="2"/>
  <c r="F34" i="2"/>
  <c r="F36" i="2"/>
  <c r="F38" i="2"/>
  <c r="F41" i="2"/>
  <c r="F21" i="2" l="1"/>
  <c r="F20" i="2"/>
  <c r="F19" i="2"/>
  <c r="D49" i="2"/>
  <c r="E49" i="2" s="1"/>
  <c r="F49" i="2" s="1"/>
</calcChain>
</file>

<file path=xl/sharedStrings.xml><?xml version="1.0" encoding="utf-8"?>
<sst xmlns="http://schemas.openxmlformats.org/spreadsheetml/2006/main" count="15" uniqueCount="15">
  <si>
    <t xml:space="preserve">Total </t>
  </si>
  <si>
    <t>Geb.-Datum Patient/in:</t>
  </si>
  <si>
    <t>Pflegeleistung in Minuten</t>
  </si>
  <si>
    <t>Kbmax</t>
  </si>
  <si>
    <t>Betrag Kanton</t>
  </si>
  <si>
    <t>Abrechnungs-monate:</t>
  </si>
  <si>
    <t>Name und Vorname Patient/in:</t>
  </si>
  <si>
    <t>Abrechnungs-Monat:</t>
  </si>
  <si>
    <t>Patientenbeteiligung ambulante Pflege im Kanton Bern</t>
  </si>
  <si>
    <t>Leistungserbringer/in</t>
  </si>
  <si>
    <t>Beitrag Patient/in
CHF</t>
  </si>
  <si>
    <t>Beitrag Kanton
CHF</t>
  </si>
  <si>
    <t>Leistungsabgeltung
CHF</t>
  </si>
  <si>
    <t>Kalendertag</t>
  </si>
  <si>
    <t>Aufteilung der Leistungsabgeltung gemäss Art. 31 SLV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</si>
</sst>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 Narrow"/>
      <family val="2"/>
    </font>
    <font>
      <sz val="12"/>
      <name val="Wingdings"/>
      <charset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Protection="1"/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8" fillId="0" borderId="0" xfId="0" applyFont="1" applyAlignment="1" applyProtection="1">
      <alignment horizontal="left" wrapText="1"/>
    </xf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2" fontId="7" fillId="0" borderId="0" xfId="0" applyNumberFormat="1" applyFont="1" applyBorder="1" applyProtection="1"/>
    <xf numFmtId="2" fontId="5" fillId="0" borderId="0" xfId="0" applyNumberFormat="1" applyFont="1" applyBorder="1" applyProtection="1"/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1" fillId="0" borderId="0" xfId="0" applyFont="1" applyBorder="1" applyProtection="1"/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3" fontId="0" fillId="0" borderId="0" xfId="0" applyNumberFormat="1" applyProtection="1"/>
    <xf numFmtId="4" fontId="0" fillId="3" borderId="1" xfId="0" applyNumberForma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49" fontId="1" fillId="0" borderId="0" xfId="0" applyNumberFormat="1" applyFo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</xf>
    <xf numFmtId="14" fontId="1" fillId="0" borderId="0" xfId="0" applyNumberFormat="1" applyFont="1" applyProtection="1"/>
    <xf numFmtId="4" fontId="0" fillId="0" borderId="0" xfId="0" applyNumberForma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49" fontId="4" fillId="4" borderId="0" xfId="0" applyNumberFormat="1" applyFont="1" applyFill="1" applyBorder="1" applyAlignment="1" applyProtection="1">
      <alignment horizontal="left" vertical="center"/>
    </xf>
    <xf numFmtId="165" fontId="0" fillId="3" borderId="2" xfId="0" applyNumberFormat="1" applyFill="1" applyBorder="1" applyProtection="1"/>
    <xf numFmtId="3" fontId="1" fillId="0" borderId="12" xfId="0" applyNumberFormat="1" applyFont="1" applyFill="1" applyBorder="1" applyProtection="1"/>
    <xf numFmtId="14" fontId="0" fillId="0" borderId="1" xfId="0" applyNumberForma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4" fontId="14" fillId="0" borderId="1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Border="1" applyAlignment="1" applyProtection="1">
      <alignment horizontal="center" vertical="center"/>
    </xf>
    <xf numFmtId="4" fontId="15" fillId="0" borderId="10" xfId="0" applyNumberFormat="1" applyFont="1" applyBorder="1" applyAlignment="1" applyProtection="1">
      <alignment horizontal="center"/>
    </xf>
    <xf numFmtId="4" fontId="15" fillId="0" borderId="0" xfId="0" applyNumberFormat="1" applyFont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protection locked="0"/>
    </xf>
    <xf numFmtId="0" fontId="12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protection locked="0"/>
    </xf>
  </cellXfs>
  <cellStyles count="12">
    <cellStyle name="Standard" xfId="0" builtinId="0"/>
    <cellStyle name="Standard 2" xfId="1" xr:uid="{00000000-0005-0000-0000-000001000000}"/>
    <cellStyle name="Standard 2 10" xfId="2" xr:uid="{00000000-0005-0000-0000-000002000000}"/>
    <cellStyle name="Standard 2 11" xfId="3" xr:uid="{00000000-0005-0000-0000-000003000000}"/>
    <cellStyle name="Standard 2 2" xfId="4" xr:uid="{00000000-0005-0000-0000-000004000000}"/>
    <cellStyle name="Standard 2 3" xfId="5" xr:uid="{00000000-0005-0000-0000-000005000000}"/>
    <cellStyle name="Standard 2 4" xfId="6" xr:uid="{00000000-0005-0000-0000-000006000000}"/>
    <cellStyle name="Standard 2 5" xfId="7" xr:uid="{00000000-0005-0000-0000-000007000000}"/>
    <cellStyle name="Standard 2 6" xfId="8" xr:uid="{00000000-0005-0000-0000-000008000000}"/>
    <cellStyle name="Standard 2 7" xfId="9" xr:uid="{00000000-0005-0000-0000-000009000000}"/>
    <cellStyle name="Standard 2 8" xfId="10" xr:uid="{00000000-0005-0000-0000-00000A000000}"/>
    <cellStyle name="Standard 2 9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K141"/>
  <sheetViews>
    <sheetView showGridLines="0" tabSelected="1" showOutlineSymbols="0" zoomScaleNormal="100" workbookViewId="0">
      <selection activeCell="C18" sqref="C18"/>
    </sheetView>
  </sheetViews>
  <sheetFormatPr baseColWidth="10" defaultColWidth="11.42578125" defaultRowHeight="12.75" outlineLevelRow="1" x14ac:dyDescent="0.2"/>
  <cols>
    <col min="1" max="1" width="9.5703125" style="1" customWidth="1"/>
    <col min="2" max="2" width="17.140625" style="1" customWidth="1"/>
    <col min="3" max="3" width="14.7109375" style="1" customWidth="1"/>
    <col min="4" max="4" width="19.7109375" style="1" customWidth="1"/>
    <col min="5" max="5" width="14.5703125" style="1" customWidth="1"/>
    <col min="6" max="6" width="15.7109375" style="1" customWidth="1"/>
    <col min="7" max="9" width="11.42578125" style="1" customWidth="1"/>
    <col min="10" max="10" width="13.28515625" style="1" hidden="1" customWidth="1"/>
    <col min="11" max="11" width="14.42578125" style="1" hidden="1" customWidth="1"/>
    <col min="12" max="12" width="11.42578125" style="1" customWidth="1"/>
    <col min="13" max="16384" width="11.42578125" style="1"/>
  </cols>
  <sheetData>
    <row r="2" spans="2:11" ht="21" customHeight="1" x14ac:dyDescent="0.25">
      <c r="B2" s="59" t="s">
        <v>8</v>
      </c>
      <c r="C2" s="59"/>
      <c r="D2" s="59"/>
      <c r="E2" s="59"/>
      <c r="F2" s="59"/>
      <c r="G2" s="60"/>
    </row>
    <row r="3" spans="2:11" ht="13.5" customHeight="1" x14ac:dyDescent="0.2">
      <c r="B3" s="4"/>
      <c r="C3" s="4"/>
      <c r="D3" s="4"/>
      <c r="E3" s="4"/>
    </row>
    <row r="5" spans="2:11" ht="17.25" customHeight="1" x14ac:dyDescent="0.2">
      <c r="B5" s="62" t="s">
        <v>9</v>
      </c>
      <c r="C5" s="63"/>
      <c r="D5" s="50"/>
      <c r="E5" s="51"/>
      <c r="F5" s="52"/>
    </row>
    <row r="6" spans="2:11" ht="17.25" customHeight="1" x14ac:dyDescent="0.2">
      <c r="B6" s="64"/>
      <c r="C6" s="63"/>
      <c r="D6" s="53"/>
      <c r="E6" s="54"/>
      <c r="F6" s="55"/>
    </row>
    <row r="7" spans="2:11" ht="17.25" customHeight="1" x14ac:dyDescent="0.2">
      <c r="B7" s="64"/>
      <c r="C7" s="63"/>
      <c r="D7" s="56"/>
      <c r="E7" s="57"/>
      <c r="F7" s="58"/>
      <c r="G7" s="13"/>
    </row>
    <row r="8" spans="2:11" ht="15.75" customHeight="1" x14ac:dyDescent="0.2">
      <c r="B8" s="27"/>
      <c r="C8" s="27"/>
      <c r="D8" s="25"/>
      <c r="E8" s="25"/>
    </row>
    <row r="9" spans="2:11" ht="18" customHeight="1" x14ac:dyDescent="0.2">
      <c r="B9" s="65" t="s">
        <v>6</v>
      </c>
      <c r="C9" s="66"/>
      <c r="D9" s="71"/>
      <c r="E9" s="72"/>
      <c r="F9" s="73"/>
      <c r="J9" s="29"/>
      <c r="K9" s="40"/>
    </row>
    <row r="10" spans="2:11" ht="18" customHeight="1" x14ac:dyDescent="0.2">
      <c r="B10" s="28"/>
      <c r="C10" s="28"/>
      <c r="D10" s="38"/>
      <c r="E10" s="38"/>
      <c r="J10" s="29" t="s">
        <v>3</v>
      </c>
      <c r="K10" s="22">
        <v>15.35</v>
      </c>
    </row>
    <row r="11" spans="2:11" ht="18" customHeight="1" x14ac:dyDescent="0.2">
      <c r="B11" s="65" t="s">
        <v>1</v>
      </c>
      <c r="C11" s="66"/>
      <c r="D11" s="67"/>
      <c r="E11" s="68"/>
      <c r="F11" s="33"/>
      <c r="G11" s="13"/>
      <c r="J11" s="25"/>
      <c r="K11" s="21"/>
    </row>
    <row r="12" spans="2:11" ht="18" customHeight="1" x14ac:dyDescent="0.2">
      <c r="B12" s="27"/>
      <c r="C12" s="27"/>
      <c r="D12" s="25"/>
      <c r="E12" s="25"/>
      <c r="J12" s="25"/>
    </row>
    <row r="13" spans="2:11" ht="18" customHeight="1" x14ac:dyDescent="0.2">
      <c r="B13" s="65" t="s">
        <v>7</v>
      </c>
      <c r="C13" s="63"/>
      <c r="D13" s="69">
        <v>46023</v>
      </c>
      <c r="E13" s="70"/>
      <c r="F13" s="13"/>
      <c r="I13" s="13"/>
      <c r="J13" s="30" t="s">
        <v>4</v>
      </c>
      <c r="K13" s="22">
        <v>15.35</v>
      </c>
    </row>
    <row r="14" spans="2:11" ht="21" customHeight="1" x14ac:dyDescent="0.2">
      <c r="J14" s="25"/>
    </row>
    <row r="15" spans="2:11" x14ac:dyDescent="0.2">
      <c r="B15" s="3" t="s">
        <v>14</v>
      </c>
      <c r="C15" s="3"/>
      <c r="J15" s="25"/>
      <c r="K15" s="8"/>
    </row>
    <row r="16" spans="2:11" ht="6" customHeight="1" x14ac:dyDescent="0.2">
      <c r="J16" s="61" t="s">
        <v>5</v>
      </c>
      <c r="K16" s="8"/>
    </row>
    <row r="17" spans="2:11" ht="36" customHeight="1" x14ac:dyDescent="0.2">
      <c r="B17" s="31" t="s">
        <v>13</v>
      </c>
      <c r="C17" s="31" t="s">
        <v>2</v>
      </c>
      <c r="D17" s="31" t="s">
        <v>10</v>
      </c>
      <c r="E17" s="43" t="s">
        <v>11</v>
      </c>
      <c r="F17" s="44" t="s">
        <v>12</v>
      </c>
      <c r="J17" s="61"/>
      <c r="K17" s="39">
        <v>46023</v>
      </c>
    </row>
    <row r="18" spans="2:11" x14ac:dyDescent="0.2">
      <c r="B18" s="41">
        <f>IF($D$13="","",$D$13)</f>
        <v>46023</v>
      </c>
      <c r="C18" s="11"/>
      <c r="D18" s="42" t="str">
        <f>IF(C18="","",MROUND(IF(B18&lt;($D$11+23741),0,IF(C18&gt;=60,$K$10,C18/60*$K$10)),0.05))</f>
        <v/>
      </c>
      <c r="E18" s="45" t="str">
        <f>IF(C18="","",MROUND((C18/60*$K$13),0.05)-D18)</f>
        <v/>
      </c>
      <c r="F18" s="46" t="str">
        <f>IF(C18="","",SUM(D18:E18))</f>
        <v/>
      </c>
      <c r="J18" s="26"/>
      <c r="K18" s="39">
        <v>46054</v>
      </c>
    </row>
    <row r="19" spans="2:11" x14ac:dyDescent="0.2">
      <c r="B19" s="32">
        <f>IF($D$13="","",$D$13+1)</f>
        <v>46024</v>
      </c>
      <c r="C19" s="11"/>
      <c r="D19" s="42" t="str">
        <f t="shared" ref="D19:D48" si="0">IF(C19="","",MROUND(IF(B19&lt;($D$11+23741),0,IF(C19&gt;=60,$K$10,C19/60*$K$10)),0.05))</f>
        <v/>
      </c>
      <c r="E19" s="45" t="str">
        <f t="shared" ref="E19:E48" si="1">IF(C19="","",MROUND((C19/60*$K$13),0.05)-D19)</f>
        <v/>
      </c>
      <c r="F19" s="47" t="str">
        <f t="shared" ref="F19:F47" si="2">IF(C19="","",SUM(D19:E19))</f>
        <v/>
      </c>
      <c r="J19" s="26"/>
      <c r="K19" s="39">
        <v>46082</v>
      </c>
    </row>
    <row r="20" spans="2:11" x14ac:dyDescent="0.2">
      <c r="B20" s="32">
        <f>IF($D$13="","",$D$13+2)</f>
        <v>46025</v>
      </c>
      <c r="C20" s="11"/>
      <c r="D20" s="42" t="str">
        <f t="shared" si="0"/>
        <v/>
      </c>
      <c r="E20" s="45" t="str">
        <f t="shared" si="1"/>
        <v/>
      </c>
      <c r="F20" s="47" t="str">
        <f t="shared" si="2"/>
        <v/>
      </c>
      <c r="K20" s="39">
        <v>46113</v>
      </c>
    </row>
    <row r="21" spans="2:11" ht="12.75" customHeight="1" x14ac:dyDescent="0.2">
      <c r="B21" s="32">
        <f>IF($D$13="","",$D$13+3)</f>
        <v>46026</v>
      </c>
      <c r="C21" s="11"/>
      <c r="D21" s="42" t="str">
        <f t="shared" si="0"/>
        <v/>
      </c>
      <c r="E21" s="45" t="str">
        <f t="shared" si="1"/>
        <v/>
      </c>
      <c r="F21" s="47" t="str">
        <f t="shared" si="2"/>
        <v/>
      </c>
      <c r="K21" s="39">
        <v>46143</v>
      </c>
    </row>
    <row r="22" spans="2:11" x14ac:dyDescent="0.2">
      <c r="B22" s="32">
        <f>IF($D$13="","",$D$13+4)</f>
        <v>46027</v>
      </c>
      <c r="C22" s="11"/>
      <c r="D22" s="42" t="str">
        <f t="shared" si="0"/>
        <v/>
      </c>
      <c r="E22" s="45" t="str">
        <f t="shared" si="1"/>
        <v/>
      </c>
      <c r="F22" s="47" t="str">
        <f t="shared" si="2"/>
        <v/>
      </c>
      <c r="K22" s="39">
        <v>46174</v>
      </c>
    </row>
    <row r="23" spans="2:11" x14ac:dyDescent="0.2">
      <c r="B23" s="32">
        <f>IF($D$13="","",$D$13+5)</f>
        <v>46028</v>
      </c>
      <c r="C23" s="11"/>
      <c r="D23" s="42" t="str">
        <f t="shared" si="0"/>
        <v/>
      </c>
      <c r="E23" s="45" t="str">
        <f t="shared" si="1"/>
        <v/>
      </c>
      <c r="F23" s="47" t="str">
        <f t="shared" si="2"/>
        <v/>
      </c>
      <c r="K23" s="39">
        <v>46204</v>
      </c>
    </row>
    <row r="24" spans="2:11" x14ac:dyDescent="0.2">
      <c r="B24" s="32">
        <f>IF($D$13="","",$D$13+6)</f>
        <v>46029</v>
      </c>
      <c r="C24" s="11"/>
      <c r="D24" s="42" t="str">
        <f t="shared" si="0"/>
        <v/>
      </c>
      <c r="E24" s="45" t="str">
        <f t="shared" si="1"/>
        <v/>
      </c>
      <c r="F24" s="47" t="str">
        <f t="shared" si="2"/>
        <v/>
      </c>
      <c r="K24" s="39">
        <v>46235</v>
      </c>
    </row>
    <row r="25" spans="2:11" x14ac:dyDescent="0.2">
      <c r="B25" s="32">
        <f>IF($D$13="","",$D$13+7)</f>
        <v>46030</v>
      </c>
      <c r="C25" s="11"/>
      <c r="D25" s="42" t="str">
        <f t="shared" si="0"/>
        <v/>
      </c>
      <c r="E25" s="45" t="str">
        <f t="shared" si="1"/>
        <v/>
      </c>
      <c r="F25" s="47" t="str">
        <f t="shared" si="2"/>
        <v/>
      </c>
      <c r="K25" s="39">
        <v>46266</v>
      </c>
    </row>
    <row r="26" spans="2:11" x14ac:dyDescent="0.2">
      <c r="B26" s="32">
        <f>IF($D$13="","",$D$13+8)</f>
        <v>46031</v>
      </c>
      <c r="C26" s="11"/>
      <c r="D26" s="42" t="str">
        <f t="shared" si="0"/>
        <v/>
      </c>
      <c r="E26" s="45" t="str">
        <f t="shared" si="1"/>
        <v/>
      </c>
      <c r="F26" s="47" t="str">
        <f t="shared" si="2"/>
        <v/>
      </c>
      <c r="K26" s="39">
        <v>46296</v>
      </c>
    </row>
    <row r="27" spans="2:11" x14ac:dyDescent="0.2">
      <c r="B27" s="32">
        <f>IF($D$13="","",$D$13+9)</f>
        <v>46032</v>
      </c>
      <c r="C27" s="11"/>
      <c r="D27" s="42" t="str">
        <f t="shared" si="0"/>
        <v/>
      </c>
      <c r="E27" s="45" t="str">
        <f t="shared" si="1"/>
        <v/>
      </c>
      <c r="F27" s="47" t="str">
        <f t="shared" si="2"/>
        <v/>
      </c>
      <c r="K27" s="39">
        <v>46327</v>
      </c>
    </row>
    <row r="28" spans="2:11" x14ac:dyDescent="0.2">
      <c r="B28" s="32">
        <f>IF($D$13="","",$D$13+10)</f>
        <v>46033</v>
      </c>
      <c r="C28" s="11"/>
      <c r="D28" s="42" t="str">
        <f t="shared" si="0"/>
        <v/>
      </c>
      <c r="E28" s="45" t="str">
        <f t="shared" si="1"/>
        <v/>
      </c>
      <c r="F28" s="47" t="str">
        <f t="shared" si="2"/>
        <v/>
      </c>
      <c r="K28" s="39">
        <v>46357</v>
      </c>
    </row>
    <row r="29" spans="2:11" x14ac:dyDescent="0.2">
      <c r="B29" s="32">
        <f>IF($D$13="","",$D$13+11)</f>
        <v>46034</v>
      </c>
      <c r="C29" s="11"/>
      <c r="D29" s="42" t="str">
        <f t="shared" si="0"/>
        <v/>
      </c>
      <c r="E29" s="45" t="str">
        <f t="shared" si="1"/>
        <v/>
      </c>
      <c r="F29" s="47" t="str">
        <f t="shared" si="2"/>
        <v/>
      </c>
    </row>
    <row r="30" spans="2:11" ht="12.75" customHeight="1" x14ac:dyDescent="0.2">
      <c r="B30" s="32">
        <f>IF($D$13="","",$D$13+12)</f>
        <v>46035</v>
      </c>
      <c r="C30" s="11"/>
      <c r="D30" s="42" t="str">
        <f t="shared" si="0"/>
        <v/>
      </c>
      <c r="E30" s="45" t="str">
        <f t="shared" si="1"/>
        <v/>
      </c>
      <c r="F30" s="47" t="str">
        <f t="shared" si="2"/>
        <v/>
      </c>
      <c r="J30" s="26"/>
    </row>
    <row r="31" spans="2:11" ht="12.75" customHeight="1" x14ac:dyDescent="0.2">
      <c r="B31" s="32">
        <f>IF($D$13="","",$D$13+13)</f>
        <v>46036</v>
      </c>
      <c r="C31" s="11"/>
      <c r="D31" s="42" t="str">
        <f t="shared" si="0"/>
        <v/>
      </c>
      <c r="E31" s="45" t="str">
        <f t="shared" si="1"/>
        <v/>
      </c>
      <c r="F31" s="47" t="str">
        <f t="shared" si="2"/>
        <v/>
      </c>
      <c r="J31" s="26"/>
    </row>
    <row r="32" spans="2:11" ht="12.75" customHeight="1" x14ac:dyDescent="0.2">
      <c r="B32" s="32">
        <f>IF($D$13="","",$D$13+14)</f>
        <v>46037</v>
      </c>
      <c r="C32" s="11"/>
      <c r="D32" s="42" t="str">
        <f t="shared" si="0"/>
        <v/>
      </c>
      <c r="E32" s="45" t="str">
        <f t="shared" si="1"/>
        <v/>
      </c>
      <c r="F32" s="47" t="str">
        <f t="shared" si="2"/>
        <v/>
      </c>
    </row>
    <row r="33" spans="2:9" ht="12.75" customHeight="1" x14ac:dyDescent="0.2">
      <c r="B33" s="32">
        <f>IF($D$13="","",$D$13+15)</f>
        <v>46038</v>
      </c>
      <c r="C33" s="11"/>
      <c r="D33" s="42" t="str">
        <f t="shared" si="0"/>
        <v/>
      </c>
      <c r="E33" s="45" t="str">
        <f t="shared" si="1"/>
        <v/>
      </c>
      <c r="F33" s="47" t="str">
        <f t="shared" si="2"/>
        <v/>
      </c>
      <c r="H33" s="8"/>
      <c r="I33" s="8"/>
    </row>
    <row r="34" spans="2:9" ht="12.75" customHeight="1" x14ac:dyDescent="0.2">
      <c r="B34" s="32">
        <f>IF($D$13="","",$D$13+16)</f>
        <v>46039</v>
      </c>
      <c r="C34" s="11"/>
      <c r="D34" s="42" t="str">
        <f t="shared" si="0"/>
        <v/>
      </c>
      <c r="E34" s="45" t="str">
        <f t="shared" si="1"/>
        <v/>
      </c>
      <c r="F34" s="47" t="str">
        <f t="shared" si="2"/>
        <v/>
      </c>
      <c r="H34" s="8"/>
      <c r="I34" s="8"/>
    </row>
    <row r="35" spans="2:9" ht="12.75" customHeight="1" x14ac:dyDescent="0.2">
      <c r="B35" s="32">
        <f>IF($D$13="","",$D$13+17)</f>
        <v>46040</v>
      </c>
      <c r="C35" s="11"/>
      <c r="D35" s="42" t="str">
        <f t="shared" si="0"/>
        <v/>
      </c>
      <c r="E35" s="45" t="str">
        <f t="shared" si="1"/>
        <v/>
      </c>
      <c r="F35" s="47" t="str">
        <f t="shared" si="2"/>
        <v/>
      </c>
      <c r="H35" s="8"/>
      <c r="I35" s="8"/>
    </row>
    <row r="36" spans="2:9" ht="12.75" customHeight="1" x14ac:dyDescent="0.2">
      <c r="B36" s="32">
        <f>IF($D$13="","",$D$13+18)</f>
        <v>46041</v>
      </c>
      <c r="C36" s="11"/>
      <c r="D36" s="42" t="str">
        <f t="shared" si="0"/>
        <v/>
      </c>
      <c r="E36" s="45" t="str">
        <f t="shared" si="1"/>
        <v/>
      </c>
      <c r="F36" s="47" t="str">
        <f t="shared" si="2"/>
        <v/>
      </c>
      <c r="H36" s="8"/>
      <c r="I36" s="8"/>
    </row>
    <row r="37" spans="2:9" ht="12.75" customHeight="1" x14ac:dyDescent="0.2">
      <c r="B37" s="32">
        <f>IF($D$13="","",$D$13+19)</f>
        <v>46042</v>
      </c>
      <c r="C37" s="11"/>
      <c r="D37" s="42" t="str">
        <f t="shared" si="0"/>
        <v/>
      </c>
      <c r="E37" s="45" t="str">
        <f t="shared" si="1"/>
        <v/>
      </c>
      <c r="F37" s="47" t="str">
        <f t="shared" si="2"/>
        <v/>
      </c>
      <c r="H37" s="8"/>
      <c r="I37" s="8"/>
    </row>
    <row r="38" spans="2:9" ht="12.75" customHeight="1" x14ac:dyDescent="0.2">
      <c r="B38" s="32">
        <f>IF($D$13="","",$D$13+20)</f>
        <v>46043</v>
      </c>
      <c r="C38" s="11"/>
      <c r="D38" s="42" t="str">
        <f t="shared" si="0"/>
        <v/>
      </c>
      <c r="E38" s="45" t="str">
        <f t="shared" si="1"/>
        <v/>
      </c>
      <c r="F38" s="47" t="str">
        <f t="shared" si="2"/>
        <v/>
      </c>
      <c r="H38" s="8"/>
      <c r="I38" s="8"/>
    </row>
    <row r="39" spans="2:9" ht="12.75" customHeight="1" x14ac:dyDescent="0.2">
      <c r="B39" s="32">
        <f>IF($D$13="","",$D$13+21)</f>
        <v>46044</v>
      </c>
      <c r="C39" s="11"/>
      <c r="D39" s="42" t="str">
        <f t="shared" si="0"/>
        <v/>
      </c>
      <c r="E39" s="45" t="str">
        <f t="shared" si="1"/>
        <v/>
      </c>
      <c r="F39" s="47" t="str">
        <f t="shared" si="2"/>
        <v/>
      </c>
      <c r="H39" s="8"/>
      <c r="I39" s="8"/>
    </row>
    <row r="40" spans="2:9" ht="12.75" customHeight="1" x14ac:dyDescent="0.2">
      <c r="B40" s="32">
        <f>IF($D$13="","",$D$13+22)</f>
        <v>46045</v>
      </c>
      <c r="C40" s="11"/>
      <c r="D40" s="42" t="str">
        <f t="shared" si="0"/>
        <v/>
      </c>
      <c r="E40" s="45" t="str">
        <f t="shared" si="1"/>
        <v/>
      </c>
      <c r="F40" s="47" t="str">
        <f t="shared" si="2"/>
        <v/>
      </c>
      <c r="H40" s="8"/>
      <c r="I40" s="8"/>
    </row>
    <row r="41" spans="2:9" ht="12.75" customHeight="1" x14ac:dyDescent="0.2">
      <c r="B41" s="32">
        <f>IF($D$13="","",$D$13+23)</f>
        <v>46046</v>
      </c>
      <c r="C41" s="11"/>
      <c r="D41" s="42" t="str">
        <f t="shared" si="0"/>
        <v/>
      </c>
      <c r="E41" s="45" t="str">
        <f t="shared" si="1"/>
        <v/>
      </c>
      <c r="F41" s="47" t="str">
        <f t="shared" si="2"/>
        <v/>
      </c>
      <c r="H41" s="8"/>
      <c r="I41" s="8"/>
    </row>
    <row r="42" spans="2:9" ht="12.75" customHeight="1" x14ac:dyDescent="0.2">
      <c r="B42" s="32">
        <f>IF($D$13="","",$D$13+24)</f>
        <v>46047</v>
      </c>
      <c r="C42" s="11"/>
      <c r="D42" s="42" t="str">
        <f t="shared" si="0"/>
        <v/>
      </c>
      <c r="E42" s="45" t="str">
        <f t="shared" si="1"/>
        <v/>
      </c>
      <c r="F42" s="47" t="str">
        <f t="shared" si="2"/>
        <v/>
      </c>
      <c r="H42" s="8"/>
      <c r="I42" s="8"/>
    </row>
    <row r="43" spans="2:9" ht="12.75" customHeight="1" x14ac:dyDescent="0.2">
      <c r="B43" s="32">
        <f>IF($D$13="","",$D$13+25)</f>
        <v>46048</v>
      </c>
      <c r="C43" s="11"/>
      <c r="D43" s="42" t="str">
        <f t="shared" si="0"/>
        <v/>
      </c>
      <c r="E43" s="45" t="str">
        <f t="shared" si="1"/>
        <v/>
      </c>
      <c r="F43" s="47" t="str">
        <f t="shared" si="2"/>
        <v/>
      </c>
      <c r="H43" s="8"/>
      <c r="I43" s="8"/>
    </row>
    <row r="44" spans="2:9" ht="12.75" customHeight="1" x14ac:dyDescent="0.2">
      <c r="B44" s="32">
        <f>IF($D$13="","",$D$13+26)</f>
        <v>46049</v>
      </c>
      <c r="C44" s="11"/>
      <c r="D44" s="42" t="str">
        <f t="shared" si="0"/>
        <v/>
      </c>
      <c r="E44" s="45" t="str">
        <f t="shared" si="1"/>
        <v/>
      </c>
      <c r="F44" s="47" t="str">
        <f t="shared" si="2"/>
        <v/>
      </c>
      <c r="H44" s="8"/>
      <c r="I44" s="8"/>
    </row>
    <row r="45" spans="2:9" x14ac:dyDescent="0.2">
      <c r="B45" s="32">
        <f>IF($D$13="","",$D$13+27)</f>
        <v>46050</v>
      </c>
      <c r="C45" s="11"/>
      <c r="D45" s="42" t="str">
        <f t="shared" si="0"/>
        <v/>
      </c>
      <c r="E45" s="45" t="str">
        <f t="shared" si="1"/>
        <v/>
      </c>
      <c r="F45" s="47" t="str">
        <f t="shared" si="2"/>
        <v/>
      </c>
      <c r="H45" s="8"/>
      <c r="I45" s="8"/>
    </row>
    <row r="46" spans="2:9" x14ac:dyDescent="0.2">
      <c r="B46" s="32">
        <f>IF($D$13="","",$D$13+28)</f>
        <v>46051</v>
      </c>
      <c r="C46" s="11"/>
      <c r="D46" s="42" t="str">
        <f t="shared" si="0"/>
        <v/>
      </c>
      <c r="E46" s="45" t="str">
        <f t="shared" si="1"/>
        <v/>
      </c>
      <c r="F46" s="47" t="str">
        <f t="shared" si="2"/>
        <v/>
      </c>
      <c r="H46" s="17"/>
      <c r="I46" s="8"/>
    </row>
    <row r="47" spans="2:9" x14ac:dyDescent="0.2">
      <c r="B47" s="32">
        <f>IF($D$13="","",$D$13+29)</f>
        <v>46052</v>
      </c>
      <c r="C47" s="11"/>
      <c r="D47" s="42" t="str">
        <f t="shared" si="0"/>
        <v/>
      </c>
      <c r="E47" s="45" t="str">
        <f t="shared" si="1"/>
        <v/>
      </c>
      <c r="F47" s="47" t="str">
        <f t="shared" si="2"/>
        <v/>
      </c>
      <c r="H47" s="17"/>
      <c r="I47" s="8"/>
    </row>
    <row r="48" spans="2:9" x14ac:dyDescent="0.2">
      <c r="B48" s="32">
        <f>IF(DAY($D$13+30)&lt;31,"",IF($D$13="","",$D$13+30))</f>
        <v>46053</v>
      </c>
      <c r="C48" s="11"/>
      <c r="D48" s="42" t="str">
        <f t="shared" si="0"/>
        <v/>
      </c>
      <c r="E48" s="45" t="str">
        <f t="shared" si="1"/>
        <v/>
      </c>
      <c r="F48" s="47" t="str">
        <f>IF($C$48="","",SUM(D48:E48))</f>
        <v/>
      </c>
      <c r="H48" s="17"/>
      <c r="I48" s="8"/>
    </row>
    <row r="49" spans="2:9" x14ac:dyDescent="0.2">
      <c r="B49" s="2" t="s">
        <v>0</v>
      </c>
      <c r="C49" s="23">
        <f>SUM(C18:C48)</f>
        <v>0</v>
      </c>
      <c r="D49" s="24">
        <f>SUM(D18:D48)</f>
        <v>0</v>
      </c>
      <c r="E49" s="48">
        <f>ROUND(((C49/60*$K$13)-D49)*20,0)/20</f>
        <v>0</v>
      </c>
      <c r="F49" s="49">
        <f>SUM(D49:E49)</f>
        <v>0</v>
      </c>
      <c r="G49" s="37"/>
      <c r="H49" s="12"/>
      <c r="I49" s="8"/>
    </row>
    <row r="50" spans="2:9" ht="17.25" customHeight="1" x14ac:dyDescent="0.2">
      <c r="B50" s="8"/>
      <c r="C50" s="8"/>
      <c r="D50" s="34"/>
      <c r="E50" s="34"/>
      <c r="F50" s="34"/>
      <c r="G50" s="8"/>
      <c r="H50" s="8"/>
      <c r="I50" s="8"/>
    </row>
    <row r="51" spans="2:9" ht="17.25" customHeight="1" x14ac:dyDescent="0.2">
      <c r="B51" s="5"/>
      <c r="C51" s="5"/>
      <c r="D51" s="36"/>
      <c r="E51" s="36"/>
      <c r="F51" s="35"/>
      <c r="G51" s="8"/>
      <c r="H51" s="8"/>
      <c r="I51" s="8"/>
    </row>
    <row r="52" spans="2:9" ht="17.25" customHeight="1" x14ac:dyDescent="0.2">
      <c r="B52" s="8"/>
      <c r="C52" s="8"/>
      <c r="D52" s="14"/>
      <c r="E52" s="15"/>
      <c r="F52" s="18"/>
      <c r="G52" s="8"/>
      <c r="H52" s="8"/>
      <c r="I52" s="8"/>
    </row>
    <row r="53" spans="2:9" ht="17.25" customHeight="1" x14ac:dyDescent="0.2">
      <c r="B53" s="16"/>
      <c r="C53" s="16"/>
      <c r="D53" s="9"/>
      <c r="E53" s="10"/>
      <c r="F53" s="19"/>
      <c r="G53" s="8"/>
      <c r="H53" s="8"/>
      <c r="I53" s="8"/>
    </row>
    <row r="54" spans="2:9" ht="17.25" customHeight="1" x14ac:dyDescent="0.2">
      <c r="B54" s="16"/>
      <c r="C54" s="16"/>
      <c r="D54" s="9"/>
      <c r="E54" s="10"/>
      <c r="F54" s="19"/>
      <c r="G54" s="8"/>
      <c r="H54" s="8"/>
      <c r="I54" s="8"/>
    </row>
    <row r="55" spans="2:9" ht="17.25" customHeight="1" x14ac:dyDescent="0.2">
      <c r="B55" s="16"/>
      <c r="C55" s="16"/>
      <c r="D55" s="9"/>
      <c r="E55" s="10"/>
      <c r="F55" s="19"/>
      <c r="G55" s="8"/>
      <c r="H55" s="8"/>
      <c r="I55" s="8"/>
    </row>
    <row r="56" spans="2:9" ht="17.25" customHeight="1" x14ac:dyDescent="0.2">
      <c r="B56" s="16"/>
      <c r="C56" s="16"/>
      <c r="D56" s="9"/>
      <c r="E56" s="10"/>
      <c r="F56" s="19"/>
      <c r="G56" s="8"/>
      <c r="H56" s="8"/>
      <c r="I56" s="8"/>
    </row>
    <row r="57" spans="2:9" ht="17.25" customHeight="1" x14ac:dyDescent="0.2">
      <c r="B57" s="8"/>
      <c r="C57" s="8"/>
      <c r="D57" s="9"/>
      <c r="E57" s="10"/>
      <c r="F57" s="19"/>
      <c r="G57" s="8"/>
      <c r="H57" s="8"/>
      <c r="I57" s="8"/>
    </row>
    <row r="58" spans="2:9" ht="17.25" customHeight="1" x14ac:dyDescent="0.2">
      <c r="B58" s="8"/>
      <c r="C58" s="8"/>
      <c r="D58" s="9"/>
      <c r="E58" s="10"/>
      <c r="F58" s="20"/>
      <c r="G58" s="8"/>
      <c r="H58" s="8"/>
      <c r="I58" s="8"/>
    </row>
    <row r="59" spans="2:9" ht="17.25" customHeight="1" x14ac:dyDescent="0.2">
      <c r="B59" s="7"/>
      <c r="C59" s="7"/>
      <c r="D59" s="9"/>
      <c r="E59" s="10"/>
      <c r="F59" s="20"/>
      <c r="G59" s="8"/>
      <c r="H59" s="8"/>
      <c r="I59" s="8"/>
    </row>
    <row r="60" spans="2:9" ht="17.25" customHeight="1" x14ac:dyDescent="0.2">
      <c r="B60" s="8"/>
      <c r="C60" s="8"/>
      <c r="D60" s="9"/>
      <c r="E60" s="10"/>
      <c r="F60" s="20"/>
      <c r="G60" s="8"/>
      <c r="H60" s="8"/>
      <c r="I60" s="8"/>
    </row>
    <row r="61" spans="2:9" ht="17.25" customHeight="1" x14ac:dyDescent="0.2">
      <c r="B61" s="8"/>
      <c r="C61" s="8"/>
      <c r="D61" s="9"/>
      <c r="E61" s="10"/>
      <c r="F61" s="6"/>
    </row>
    <row r="62" spans="2:9" ht="17.25" customHeight="1" x14ac:dyDescent="0.2">
      <c r="B62" s="8"/>
      <c r="C62" s="8"/>
      <c r="D62" s="9"/>
      <c r="E62" s="10"/>
      <c r="F62" s="6"/>
    </row>
    <row r="63" spans="2:9" ht="17.25" customHeight="1" x14ac:dyDescent="0.2">
      <c r="B63" s="8"/>
      <c r="C63" s="8"/>
      <c r="D63" s="9"/>
      <c r="E63" s="10"/>
      <c r="F63" s="6"/>
    </row>
    <row r="64" spans="2:9" ht="17.25" customHeight="1" x14ac:dyDescent="0.2"/>
    <row r="65" ht="17.25" customHeight="1" x14ac:dyDescent="0.2"/>
    <row r="66" ht="17.25" customHeight="1" x14ac:dyDescent="0.2"/>
    <row r="70" ht="12.75" customHeight="1" x14ac:dyDescent="0.2"/>
    <row r="71" ht="5.25" customHeight="1" x14ac:dyDescent="0.2"/>
    <row r="77" ht="13.5" customHeight="1" x14ac:dyDescent="0.2"/>
    <row r="80" ht="12.75" customHeight="1" x14ac:dyDescent="0.2"/>
    <row r="83" ht="12.75" customHeight="1" x14ac:dyDescent="0.2"/>
    <row r="85" ht="12.75" customHeight="1" x14ac:dyDescent="0.2"/>
    <row r="87" ht="12.75" customHeight="1" x14ac:dyDescent="0.2"/>
    <row r="88" ht="12.75" customHeight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collapsed="1" x14ac:dyDescent="0.2"/>
    <row r="139" outlineLevel="1" x14ac:dyDescent="0.2"/>
    <row r="140" outlineLevel="1" x14ac:dyDescent="0.2"/>
    <row r="141" collapsed="1" x14ac:dyDescent="0.2"/>
  </sheetData>
  <sheetProtection algorithmName="SHA-512" hashValue="WATft1X8KCJCvoAS+KGqjWzoQuISpZhMPP4ou6wDoJMYi0z0saIJYn0CL+s2U+MJ2BtvOw+s/lp77Zx9vNsDRg==" saltValue="Svpn5BxrQHfIE1iCZ8Fm8A==" spinCount="100000" sheet="1" objects="1" scenarios="1"/>
  <mergeCells count="12">
    <mergeCell ref="D5:F5"/>
    <mergeCell ref="D6:F6"/>
    <mergeCell ref="D7:F7"/>
    <mergeCell ref="B2:G2"/>
    <mergeCell ref="J16:J17"/>
    <mergeCell ref="B5:C7"/>
    <mergeCell ref="B9:C9"/>
    <mergeCell ref="B11:C11"/>
    <mergeCell ref="B13:C13"/>
    <mergeCell ref="D11:E11"/>
    <mergeCell ref="D13:E13"/>
    <mergeCell ref="D9:F9"/>
  </mergeCells>
  <phoneticPr fontId="2" type="noConversion"/>
  <dataValidations count="1">
    <dataValidation type="list" allowBlank="1" showInputMessage="1" showErrorMessage="1" sqref="D13:E13" xr:uid="{00000000-0002-0000-0000-000000000000}">
      <formula1>$K$17:$K$28</formula1>
    </dataValidation>
  </dataValidations>
  <pageMargins left="0.70866141732283472" right="0.59055118110236227" top="0.59055118110236227" bottom="0.27559055118110237" header="0.19685039370078741" footer="0.27559055118110237"/>
  <pageSetup paperSize="9" orientation="portrait" r:id="rId1"/>
  <headerFooter scaleWithDoc="0" alignWithMargins="0">
    <oddHeader>&amp;LGesundheits-, Sozial- und Integrationsdirektion
Gesundheitsamt&amp;RJanuar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Patientenbeteiligung 2026</vt:lpstr>
      <vt:lpstr>'Patientenbeteiligung 2026'!Druckbereich</vt:lpstr>
      <vt:lpstr>janvier_2014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Berechnungsblatt für die Patientenbeteiligung ambulante Pflege im Kanton Bern</dc:title>
  <dc:creator>Alters- und Behindertenamt</dc:creator>
  <cp:lastModifiedBy>Levin Ryffel Adina, GSI-GA</cp:lastModifiedBy>
  <cp:lastPrinted>2023-11-28T14:52:00Z</cp:lastPrinted>
  <dcterms:created xsi:type="dcterms:W3CDTF">2003-11-17T14:46:34Z</dcterms:created>
  <dcterms:modified xsi:type="dcterms:W3CDTF">2025-12-01T07:21:07Z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2024-11-15T10:32:00Z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9fad5a3e-d2fd-44e9-8d19-1dbe8ec3967e</vt:lpwstr>
  </property>
  <property fmtid="{D5CDD505-2E9C-101B-9397-08002B2CF9AE}" pid="8" name="MSIP_Label_74fdd986-87d9-48c6-acda-407b1ab5fef0_ContentBits">
    <vt:lpwstr>0</vt:lpwstr>
  </property>
</Properties>
</file>