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a8ha-cfs-user.infra.be.ch\a8ha-cfs-user\UserHomes\mkzv\Z_Systems\RedirectedFolders\Desktop\"/>
    </mc:Choice>
  </mc:AlternateContent>
  <xr:revisionPtr revIDLastSave="0" documentId="13_ncr:1_{CC530FA3-1477-45AB-A330-8586D1F3D61A}" xr6:coauthVersionLast="47" xr6:coauthVersionMax="47" xr10:uidLastSave="{00000000-0000-0000-0000-000000000000}"/>
  <bookViews>
    <workbookView xWindow="-110" yWindow="-110" windowWidth="19420" windowHeight="10420" tabRatio="675" xr2:uid="{00000000-000D-0000-FFFF-FFFF00000000}"/>
  </bookViews>
  <sheets>
    <sheet name="Alleinstehendes Opfer" sheetId="1" r:id="rId1"/>
    <sheet name="Opfer in Partnerschaft ohne EL" sheetId="2" r:id="rId2"/>
    <sheet name="Opfer in Partnerschaft mit EL" sheetId="4" r:id="rId3"/>
    <sheet name="Opfer in Ausbildung" sheetId="3" r:id="rId4"/>
    <sheet name="Tabelle Kinderentschädigungen" sheetId="5" r:id="rId5"/>
  </sheets>
  <definedNames>
    <definedName name="_edn1" localSheetId="0">'Alleinstehendes Opfer'!#REF!</definedName>
    <definedName name="_edn1" localSheetId="3">'Opfer in Ausbildung'!#REF!</definedName>
    <definedName name="_edn1" localSheetId="1">'Opfer in Partnerschaft ohne EL'!#REF!</definedName>
    <definedName name="_edn2" localSheetId="0">'Alleinstehendes Opfer'!#REF!</definedName>
    <definedName name="_edn2" localSheetId="3">'Opfer in Ausbildung'!#REF!</definedName>
    <definedName name="_edn2" localSheetId="1">'Opfer in Partnerschaft ohne EL'!#REF!</definedName>
    <definedName name="_edn3" localSheetId="0">'Alleinstehendes Opfer'!#REF!</definedName>
    <definedName name="_edn3" localSheetId="3">'Opfer in Ausbildung'!#REF!</definedName>
    <definedName name="_edn3" localSheetId="1">'Opfer in Partnerschaft ohne EL'!#REF!</definedName>
    <definedName name="_ednref1" localSheetId="0">'Alleinstehendes Opfer'!$B$19</definedName>
    <definedName name="_ednref1" localSheetId="3">'Opfer in Ausbildung'!$B$23</definedName>
    <definedName name="_ednref1" localSheetId="1">'Opfer in Partnerschaft ohne EL'!$B$18</definedName>
    <definedName name="_ednref2" localSheetId="0">'Alleinstehendes Opfer'!$B$33</definedName>
    <definedName name="_ednref2" localSheetId="3">'Opfer in Ausbildung'!$B$37</definedName>
    <definedName name="_ednref2" localSheetId="1">'Opfer in Partnerschaft ohne EL'!#REF!</definedName>
    <definedName name="_ednref3" localSheetId="0">'Alleinstehendes Opfer'!$B$35</definedName>
    <definedName name="_ednref3" localSheetId="3">'Opfer in Ausbildung'!$B$39</definedName>
    <definedName name="_ednref3" localSheetId="1">'Opfer in Partnerschaft ohne EL'!$B$34</definedName>
    <definedName name="_xlnm.Print_Area" localSheetId="0">'Alleinstehendes Opfer'!$A$1:$H$162</definedName>
    <definedName name="_xlnm.Print_Area" localSheetId="3">'Opfer in Ausbildung'!$A$1:$J$167</definedName>
    <definedName name="_xlnm.Print_Area" localSheetId="1">'Opfer in Partnerschaft ohne EL'!$A$1:$I$155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4" i="3" l="1"/>
  <c r="I65" i="4"/>
  <c r="I65" i="2"/>
  <c r="G69" i="1"/>
  <c r="J72" i="3" l="1"/>
  <c r="J71" i="3"/>
  <c r="F58" i="3" l="1"/>
  <c r="H60" i="3"/>
  <c r="H59" i="3"/>
  <c r="H49" i="3"/>
  <c r="G49" i="3"/>
  <c r="F49" i="3"/>
  <c r="G49" i="4"/>
  <c r="G52" i="4" s="1"/>
  <c r="F49" i="4"/>
  <c r="F44" i="4"/>
  <c r="G44" i="4"/>
  <c r="F49" i="2"/>
  <c r="G52" i="2"/>
  <c r="F44" i="2"/>
  <c r="F36" i="2"/>
  <c r="G36" i="2"/>
  <c r="H36" i="2" l="1"/>
  <c r="H38" i="2" s="1"/>
  <c r="G26" i="3" l="1"/>
  <c r="G41" i="3" s="1"/>
  <c r="H26" i="3"/>
  <c r="H41" i="3" s="1"/>
  <c r="G133" i="4" l="1"/>
  <c r="G98" i="4"/>
  <c r="I66" i="4"/>
  <c r="H53" i="4"/>
  <c r="H44" i="4"/>
  <c r="I44" i="4" s="1"/>
  <c r="G21" i="4"/>
  <c r="G36" i="4" s="1"/>
  <c r="F21" i="4"/>
  <c r="F36" i="4" s="1"/>
  <c r="J75" i="3"/>
  <c r="F52" i="4" l="1"/>
  <c r="H52" i="4" s="1"/>
  <c r="H54" i="4" s="1"/>
  <c r="I54" i="4" s="1"/>
  <c r="H36" i="4"/>
  <c r="G72" i="4"/>
  <c r="G107" i="4"/>
  <c r="G106" i="4"/>
  <c r="G73" i="4"/>
  <c r="H38" i="4" l="1"/>
  <c r="I38" i="4" s="1"/>
  <c r="I45" i="4" s="1"/>
  <c r="I56" i="4" s="1"/>
  <c r="G70" i="1"/>
  <c r="G78" i="1" s="1"/>
  <c r="I66" i="2"/>
  <c r="G71" i="4" l="1"/>
  <c r="G105" i="4"/>
  <c r="D114" i="4" s="1"/>
  <c r="D86" i="4"/>
  <c r="D80" i="4"/>
  <c r="D79" i="4"/>
  <c r="H53" i="2"/>
  <c r="F54" i="1"/>
  <c r="D120" i="4" l="1"/>
  <c r="D113" i="4"/>
  <c r="G132" i="4" s="1"/>
  <c r="G97" i="4"/>
  <c r="D87" i="4"/>
  <c r="F26" i="3"/>
  <c r="G21" i="2"/>
  <c r="F21" i="2"/>
  <c r="F22" i="1"/>
  <c r="D121" i="4" l="1"/>
  <c r="H21" i="2"/>
  <c r="H22" i="2" s="1"/>
  <c r="I22" i="2" s="1"/>
  <c r="H54" i="3"/>
  <c r="G54" i="3"/>
  <c r="G57" i="3" s="1"/>
  <c r="G49" i="2"/>
  <c r="F52" i="2"/>
  <c r="H52" i="2" s="1"/>
  <c r="F50" i="1"/>
  <c r="F41" i="3" l="1"/>
  <c r="I41" i="3" s="1"/>
  <c r="I49" i="3"/>
  <c r="J49" i="3" s="1"/>
  <c r="F57" i="3"/>
  <c r="G73" i="2"/>
  <c r="F37" i="1"/>
  <c r="F39" i="1" s="1"/>
  <c r="G39" i="1" s="1"/>
  <c r="G44" i="2"/>
  <c r="F53" i="1"/>
  <c r="F55" i="1" s="1"/>
  <c r="G55" i="1" s="1"/>
  <c r="F45" i="1"/>
  <c r="G45" i="1" s="1"/>
  <c r="H82" i="3"/>
  <c r="G46" i="1" l="1"/>
  <c r="G57" i="1" s="1"/>
  <c r="G112" i="1" s="1"/>
  <c r="H54" i="2"/>
  <c r="I54" i="2" s="1"/>
  <c r="H44" i="2"/>
  <c r="I44" i="2" s="1"/>
  <c r="G79" i="1"/>
  <c r="G107" i="2"/>
  <c r="G113" i="1"/>
  <c r="G72" i="2"/>
  <c r="G106" i="2"/>
  <c r="G114" i="1"/>
  <c r="H58" i="3"/>
  <c r="H61" i="3" s="1"/>
  <c r="G58" i="3"/>
  <c r="G61" i="3" s="1"/>
  <c r="I43" i="3"/>
  <c r="J43" i="3" s="1"/>
  <c r="H83" i="3"/>
  <c r="H117" i="3"/>
  <c r="H118" i="3"/>
  <c r="I38" i="2" l="1"/>
  <c r="I45" i="2" s="1"/>
  <c r="J50" i="3"/>
  <c r="D120" i="1"/>
  <c r="G77" i="1"/>
  <c r="D86" i="1" s="1"/>
  <c r="D127" i="1"/>
  <c r="D121" i="1"/>
  <c r="I61" i="3"/>
  <c r="J61" i="3" s="1"/>
  <c r="I56" i="2" l="1"/>
  <c r="G105" i="2" s="1"/>
  <c r="J63" i="3"/>
  <c r="H81" i="3" s="1"/>
  <c r="D90" i="3" s="1"/>
  <c r="G139" i="1"/>
  <c r="G140" i="1" s="1"/>
  <c r="D128" i="1"/>
  <c r="D92" i="1"/>
  <c r="D85" i="1"/>
  <c r="D120" i="2" l="1"/>
  <c r="D113" i="2"/>
  <c r="G132" i="2" s="1"/>
  <c r="G133" i="2" s="1"/>
  <c r="D114" i="2"/>
  <c r="G71" i="2"/>
  <c r="D86" i="2" s="1"/>
  <c r="H116" i="3"/>
  <c r="D131" i="3" s="1"/>
  <c r="D89" i="3"/>
  <c r="D96" i="3"/>
  <c r="G104" i="1"/>
  <c r="G105" i="1" s="1"/>
  <c r="D93" i="1"/>
  <c r="D80" i="2" l="1"/>
  <c r="D121" i="2"/>
  <c r="D79" i="2"/>
  <c r="D87" i="2" s="1"/>
  <c r="G108" i="3"/>
  <c r="G109" i="3" s="1"/>
  <c r="D125" i="3"/>
  <c r="D124" i="3"/>
  <c r="G142" i="3" s="1"/>
  <c r="G143" i="3" s="1"/>
  <c r="D97" i="3"/>
  <c r="G97" i="2" l="1"/>
  <c r="G98" i="2" s="1"/>
  <c r="D13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Studer Beat</author>
    <author>Anrig Simone</author>
  </authors>
  <commentList>
    <comment ref="E19" authorId="0" shapeId="0" xr:uid="{00000000-0006-0000-0000-000001000000}">
      <text>
        <r>
          <rPr>
            <sz val="8"/>
            <color indexed="81"/>
            <rFont val="Tahoma"/>
            <family val="2"/>
          </rPr>
          <t>Erwerbseinkünfte unselbständig Erwerbender = Bruttoeinkommen abzüglich obligatorische Sozialversicherungsbeiträge. 
Bei invaliden Personen mit einem Anspruch auf ein Taggeld der IV, die zudem noch über ein Erwerbseinkommen verfügen, wird dieses ebenfalls zu zweit Drittel angerechnet, auch wenn dies nicht ausdrücklich in der OHV erwähnt wird. Dies entspricht dem Willen des Gesetzgebers, wonach alle nach ELG anrechenbaren Einnahmen gleich behandelt und nur zu 2/3 angerechnet werden (vgl. Erläuterungen des Bundesamtes für Justiz vom Januar 2008 zum Entwurf einer Verordnung über die Hilfe an Opfer von Straftaten, S. 2).</t>
        </r>
      </text>
    </comment>
    <comment ref="B31" authorId="0" shapeId="0" xr:uid="{00000000-0006-0000-0000-000002000000}">
      <text>
        <r>
          <rPr>
            <sz val="8"/>
            <color indexed="81"/>
            <rFont val="Tahoma"/>
            <family val="2"/>
          </rPr>
          <t xml:space="preserve">z.B. Renten von Privatversicherungen, Renten der Militärversicherung, ausländische Sozialversicherungsrenten, usw.
</t>
        </r>
      </text>
    </comment>
    <comment ref="B33" authorId="0" shapeId="0" xr:uid="{00000000-0006-0000-0000-000003000000}">
      <text>
        <r>
          <rPr>
            <sz val="8"/>
            <color indexed="81"/>
            <rFont val="Tahoma"/>
            <family val="2"/>
          </rPr>
          <t xml:space="preserve">Durch den Verpfründungsvertrag oder eine ähnliche Vereinbarung verpflichtet sich der Pfründer, dem Pfrundgeber ein Vermögen oder einzelne Vermögenswerte zu übertragen und dieser dem Pfründer Unterhalt und Pflege zu Lebenszeit zu gewähren (Art. 521 Abs. 1 OR). Der Pfrundgeber hat dem Pfründer, der mit ihm in häuslicher Gemeinschaft tritt (Art. 524 Abs. 1 OR), Wohnung und Unterhalt in angemessener Weise zu leisten und schuldet ihm in Krankheitsfällen die nötige Pflege und ärztliche Behandlung (Art. 524 Abs. 2 OR).
</t>
        </r>
      </text>
    </comment>
    <comment ref="B35" authorId="0" shapeId="0" xr:uid="{00000000-0006-0000-0000-000004000000}">
      <text>
        <r>
          <rPr>
            <sz val="8"/>
            <color indexed="81"/>
            <rFont val="Tahoma"/>
            <family val="2"/>
          </rPr>
          <t xml:space="preserve">Einkünfte, auf die die anspruchsberechtigte Person verzichtet hat, werden in gleicher Weise angerechnet wie Einkünfte, auf die sie nicht verzichtet hat. Wird ins Gewicht fallendes Barvermögen nicht zinstragend angelegt oder auf die Verzinsung eines Darlehens verzichtet, so sind Zinsen anzurechnen, welche aufgrund des durchschnittlichen Zinses für Spareinlagen ermittelt werden.
</t>
        </r>
      </text>
    </comment>
    <comment ref="G39" authorId="1" shapeId="0" xr:uid="{00000000-0006-0000-0000-000005000000}">
      <text>
        <r>
          <rPr>
            <sz val="8"/>
            <color indexed="81"/>
            <rFont val="Tahoma"/>
            <family val="2"/>
          </rPr>
          <t xml:space="preserve">Einnahmen gemäss Ziff. 1.1 bis 1.7  werden zu 2/3 angerechnet. </t>
        </r>
      </text>
    </comment>
    <comment ref="B40" authorId="1" shapeId="0" xr:uid="{00000000-0006-0000-0000-000006000000}">
      <text>
        <r>
          <rPr>
            <sz val="8"/>
            <color indexed="81"/>
            <rFont val="Tahoma"/>
            <family val="2"/>
          </rPr>
          <t>Zum Einkommen aus beweglichem Vermögen zählen insbesondere der realisierte Kapitalertrag, namentlich die Bruttozinsen aus Sparguthaben und Wertpapieren sowie Gewinnanteile jeder Art, die durch Verpachtung/Vermietung beweglicher Sachen erzielte Pacht- bzw. Mietzinse und von einem Darlehensschuldner bezogener Darlehenszins. Der Ertrag aus unbeweglichem Vermögen umfasst Miet- und Pachtzinse, Nutzniessung, Wohnrechte sowie den Eigenmietwert.</t>
        </r>
      </text>
    </comment>
    <comment ref="E40" authorId="0" shapeId="0" xr:uid="{00000000-0006-0000-0000-000007000000}">
      <text>
        <r>
          <rPr>
            <sz val="8"/>
            <color indexed="81"/>
            <rFont val="Tahoma"/>
            <family val="2"/>
          </rPr>
          <t xml:space="preserve">Zum Einkommen aus beweglichem Vermögen zählen insbesondere der realisierte Kapitalertrag, namentlich die Bruttozinsen aus Sparguthaben und Wertpapieren sowie Gewinnanteile jeder Art, die durch Verpachtung/Vermietung beweglicher Sachen erzielte Pacht- bzw. Mietzinse und von einem Darlehensschuldner bezogener Darlehenszins. Der Ertrag aus unbeweglichem Vermögen umfasst Miet- und Pachtzinse, Nutzniessung, Wohnrechte sowie den Eigenmietwert.
</t>
        </r>
      </text>
    </comment>
    <comment ref="G45" authorId="1" shapeId="0" xr:uid="{00000000-0006-0000-0000-000008000000}">
      <text>
        <r>
          <rPr>
            <sz val="8"/>
            <color indexed="81"/>
            <rFont val="Tahoma"/>
            <family val="2"/>
          </rPr>
          <t xml:space="preserve">Einkünfte aus beweglichem und unbeweglichem Vermögen werden voll angerechnet.
</t>
        </r>
      </text>
    </comment>
    <comment ref="F50" authorId="0" shapeId="0" xr:uid="{00000000-0006-0000-0000-000009000000}">
      <text>
        <r>
          <rPr>
            <sz val="8"/>
            <color indexed="81"/>
            <rFont val="Tahoma"/>
            <family val="2"/>
          </rPr>
          <t xml:space="preserve">mind. CHF 0.00
</t>
        </r>
      </text>
    </comment>
    <comment ref="G55" authorId="0" shapeId="0" xr:uid="{00000000-0006-0000-0000-00000A000000}">
      <text>
        <r>
          <rPr>
            <sz val="8"/>
            <color indexed="81"/>
            <rFont val="Tahoma"/>
            <family val="2"/>
          </rPr>
          <t xml:space="preserve">Das Vermögen wird zu 1/10 angerechnet (mind. aber CHF 0.00)
</t>
        </r>
      </text>
    </comment>
    <comment ref="E68" authorId="1" shapeId="0" xr:uid="{00000000-0006-0000-0000-00000B000000}">
      <text>
        <r>
          <rPr>
            <sz val="8"/>
            <color indexed="81"/>
            <rFont val="Tahoma"/>
            <family val="2"/>
          </rPr>
          <t>1. Kind: CHF 7'590.00
2. Kind: CHF 6'325.00
3. Kind: CHF 5'271.00
4. Kind: CHF 4'393.00
ab dem 5. Kind: je CHF 3661.00</t>
        </r>
      </text>
    </comment>
    <comment ref="E69" authorId="1" shapeId="0" xr:uid="{00000000-0006-0000-0000-00000C000000}">
      <text>
        <r>
          <rPr>
            <sz val="8"/>
            <color indexed="81"/>
            <rFont val="Tahoma"/>
            <family val="2"/>
          </rPr>
          <t>1. und 2. Kind: je CHF 10'815.00
3. und 4. Kind: je CHF 7'210.00
ab dem 5. Kind: je CHF 3'605.00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Studer Beat</author>
    <author>Ogi Melanie, GSI-AIS</author>
    <author>Anrig Simone</author>
  </authors>
  <commentList>
    <comment ref="E18" authorId="0" shapeId="0" xr:uid="{00000000-0006-0000-0100-000001000000}">
      <text>
        <r>
          <rPr>
            <sz val="8"/>
            <color indexed="81"/>
            <rFont val="Tahoma"/>
            <family val="2"/>
          </rPr>
          <t xml:space="preserve">Erwerbseinkünfte unselbständig Erwerbender = Bruttoeinkommen abzüglich obligatorische Sozialversicherungsbeiträge. </t>
        </r>
      </text>
    </comment>
    <comment ref="I22" authorId="1" shapeId="0" xr:uid="{00000000-0006-0000-0100-000002000000}">
      <text>
        <r>
          <rPr>
            <sz val="9"/>
            <color indexed="81"/>
            <rFont val="Segoe UI"/>
            <family val="2"/>
          </rPr>
          <t>Einnahmen gemäss Ziff. 1.1.1 bis 1.1.2  werden zu 80% angerechnet.</t>
        </r>
      </text>
    </comment>
    <comment ref="B31" authorId="0" shapeId="0" xr:uid="{00000000-0006-0000-0100-000003000000}">
      <text>
        <r>
          <rPr>
            <sz val="8"/>
            <color indexed="81"/>
            <rFont val="Tahoma"/>
            <family val="2"/>
          </rPr>
          <t xml:space="preserve">z.B. Renten von Privatversicherungen, Renten der Militärversicherung, ausländische Sozialversicherungsrenten, usw.
</t>
        </r>
      </text>
    </comment>
    <comment ref="B32" authorId="0" shapeId="0" xr:uid="{00000000-0006-0000-0100-000004000000}">
      <text>
        <r>
          <rPr>
            <sz val="8"/>
            <color indexed="81"/>
            <rFont val="Tahoma"/>
            <family val="2"/>
          </rPr>
          <t xml:space="preserve">Durch den Verpfründungsvertrag oder eine ähnliche Vereinbarung verpflichtet sich der Pfründer, dem Pfrundgeber ein Vermögen oder einzelne Vermögenswerte zu übertragen und dieser dem Pfründer Unterhalt und Pflege zu Lebenszeit zu gewähren (Art. 521 Abs. 1 OR). Der Pfrundgeber hat dem Pfründer, der mit ihm in häuslicher Gemeinschaft tritt (Art. 524 Abs. 1 OR), Wohnung und Unterhalt in angemessener Weise zu leisten und schuldet ihm in Krankheitsfällen die nötige Pflege und ärztliche Behandlung (Art. 524 Abs. 2 OR).
</t>
        </r>
      </text>
    </comment>
    <comment ref="B34" authorId="0" shapeId="0" xr:uid="{00000000-0006-0000-0100-000005000000}">
      <text>
        <r>
          <rPr>
            <sz val="8"/>
            <color indexed="81"/>
            <rFont val="Tahoma"/>
            <family val="2"/>
          </rPr>
          <t xml:space="preserve">Einkünfte, auf die die anspruchsberechtigte Person verzichtet hat, werden in gleicher Weise angerechnet wie Einkünfte, auf die sie nicht verzichtet hat. Wird ins Gewicht fallendes Barvermögen nicht zinstragend angelegt oder auf die Verzinsung eines Darlehens verzichtet, so sind Zinsen anzurechnen, welche aufgrund des durchschnittlichen Zinses für Spareinlagen ermittelt werden.
</t>
        </r>
      </text>
    </comment>
    <comment ref="H38" authorId="1" shapeId="0" xr:uid="{00000000-0006-0000-0100-000006000000}">
      <text>
        <r>
          <rPr>
            <sz val="9"/>
            <color indexed="81"/>
            <rFont val="Segoe UI"/>
            <family val="2"/>
          </rPr>
          <t>mind. CHF 0.00</t>
        </r>
      </text>
    </comment>
    <comment ref="I38" authorId="1" shapeId="0" xr:uid="{00000000-0006-0000-0100-000007000000}">
      <text>
        <r>
          <rPr>
            <sz val="9"/>
            <color indexed="81"/>
            <rFont val="Segoe UI"/>
            <family val="2"/>
          </rPr>
          <t xml:space="preserve">Einnahmen gemäss Ziff. 1.3 bis 1.7  werden zu 2/3 angerechnet.
</t>
        </r>
      </text>
    </comment>
    <comment ref="B39" authorId="0" shapeId="0" xr:uid="{00000000-0006-0000-0100-000008000000}">
      <text>
        <r>
          <rPr>
            <sz val="8"/>
            <color indexed="81"/>
            <rFont val="Tahoma"/>
            <family val="2"/>
          </rPr>
          <t xml:space="preserve">Zum Einkommen aus beweglichem Vermögen zählen insbesondere der realisierte Kapitalertrag, namentlich die Bruttozinsen aus Sparguthaben und Wertpapieren sowie Gewinnanteile jeder Art, die durch Verpachtung/Vermietung beweglicher Sachen erzielte Pacht- bzw. Mietzinse und von einem Darlehensschuldner bezogener Darlehenszins. Der Ertrag aus unbeweglichem Vermögen umfasst Miet- und Pachtzinse, Nutzniessung, Wohnrechte sowie den Eigenmietwert.
</t>
        </r>
      </text>
    </comment>
    <comment ref="I44" authorId="2" shapeId="0" xr:uid="{00000000-0006-0000-0100-000009000000}">
      <text>
        <r>
          <rPr>
            <sz val="8"/>
            <color indexed="81"/>
            <rFont val="Tahoma"/>
            <family val="2"/>
          </rPr>
          <t>Einkünfte aus beweglichem und unbeweglichem Vermögen werden voll angerechnet.</t>
        </r>
      </text>
    </comment>
    <comment ref="F49" authorId="0" shapeId="0" xr:uid="{00000000-0006-0000-0100-00000A000000}">
      <text>
        <r>
          <rPr>
            <sz val="8"/>
            <color indexed="81"/>
            <rFont val="Tahoma"/>
            <family val="2"/>
          </rPr>
          <t xml:space="preserve">mind. CHF 0.00
</t>
        </r>
      </text>
    </comment>
    <comment ref="G49" authorId="0" shapeId="0" xr:uid="{00000000-0006-0000-0100-00000B000000}">
      <text>
        <r>
          <rPr>
            <sz val="8"/>
            <color indexed="81"/>
            <rFont val="Tahoma"/>
            <family val="2"/>
          </rPr>
          <t xml:space="preserve">mind. CHF 0.00
</t>
        </r>
      </text>
    </comment>
    <comment ref="I54" authorId="0" shapeId="0" xr:uid="{00000000-0006-0000-0100-00000C000000}">
      <text>
        <r>
          <rPr>
            <sz val="8"/>
            <color indexed="81"/>
            <rFont val="Tahoma"/>
            <family val="2"/>
          </rPr>
          <t xml:space="preserve">Das Vermögen wird zu 1/10 angerechnet (mind. aber CHF 0.00)
</t>
        </r>
      </text>
    </comment>
    <comment ref="A64" authorId="2" shapeId="0" xr:uid="{00000000-0006-0000-0100-00000D000000}">
      <text>
        <r>
          <rPr>
            <sz val="8"/>
            <color indexed="81"/>
            <rFont val="Tahoma"/>
            <family val="2"/>
          </rPr>
          <t>1. Kind: CHF 7'590.00
2. Kind: CHF 6'325.00
3. Kind: CHF 5'271.00
4. Kind: CHF 4'393.00
ab dem 5. Kind: je CHF 3'661.00</t>
        </r>
      </text>
    </comment>
    <comment ref="A65" authorId="2" shapeId="0" xr:uid="{00000000-0006-0000-0100-00000E000000}">
      <text>
        <r>
          <rPr>
            <sz val="8"/>
            <color indexed="81"/>
            <rFont val="Tahoma"/>
            <family val="2"/>
          </rPr>
          <t>1. und 2. Kind: je CHF 10'815.00
3. und 4. Kind: je CHF 7'210.00
ab dem 5. Kind: je CHF 3'605.00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Studer Beat</author>
    <author>Anrig Simone</author>
  </authors>
  <commentList>
    <comment ref="E18" authorId="0" shapeId="0" xr:uid="{00000000-0006-0000-0200-000001000000}">
      <text>
        <r>
          <rPr>
            <sz val="8"/>
            <color indexed="81"/>
            <rFont val="Tahoma"/>
            <family val="2"/>
          </rPr>
          <t>Erwerbseinkünfte unselbständig Erwerbender = Bruttoeinkommen abzüglich obligatorische Sozialversicherungsbeiträge.</t>
        </r>
      </text>
    </comment>
    <comment ref="B30" authorId="0" shapeId="0" xr:uid="{00000000-0006-0000-0200-000002000000}">
      <text>
        <r>
          <rPr>
            <sz val="8"/>
            <color indexed="81"/>
            <rFont val="Tahoma"/>
            <family val="2"/>
          </rPr>
          <t xml:space="preserve">z.B. Renten von Privatversicherungen, Renten der Militärversicherung, ausländische Sozialversicherungsrenten, usw.
</t>
        </r>
      </text>
    </comment>
    <comment ref="B32" authorId="0" shapeId="0" xr:uid="{00000000-0006-0000-0200-000003000000}">
      <text>
        <r>
          <rPr>
            <sz val="8"/>
            <color indexed="81"/>
            <rFont val="Tahoma"/>
            <family val="2"/>
          </rPr>
          <t xml:space="preserve">Durch den Verpfründungsvertrag oder eine ähnliche Vereinbarung verpflichtet sich der Pfründer, dem Pfrundgeber ein Vermögen oder einzelne Vermögenswerte zu übertragen und dieser dem Pfründer Unterhalt und Pflege zu Lebenszeit zu gewähren (Art. 521 Abs. 1 OR). Der Pfrundgeber hat dem Pfründer, der mit ihm in häuslicher Gemeinschaft tritt (Art. 524 Abs. 1 OR), Wohnung und Unterhalt in angemessener Weise zu leisten und schuldet ihm in Krankheitsfällen die nötige Pflege und ärztliche Behandlung (Art. 524 Abs. 2 OR).
</t>
        </r>
      </text>
    </comment>
    <comment ref="B34" authorId="0" shapeId="0" xr:uid="{00000000-0006-0000-0200-000004000000}">
      <text>
        <r>
          <rPr>
            <sz val="8"/>
            <color indexed="81"/>
            <rFont val="Tahoma"/>
            <family val="2"/>
          </rPr>
          <t xml:space="preserve">Einkünfte, auf die die anspruchsberechtigte Person verzichtet hat, werden in gleicher Weise angerechnet wie Einkünfte, auf die sie nicht verzichtet hat. Wird ins Gewicht fallendes Barvermögen nicht zinstragend angelegt oder auf die Verzinsung eines Darlehens verzichtet, so sind Zinsen anzurechnen, welche aufgrund des durchschnittlichen Zinses für Spareinlagen ermittelt werden.
</t>
        </r>
      </text>
    </comment>
    <comment ref="H38" authorId="0" shapeId="0" xr:uid="{00000000-0006-0000-0200-000005000000}">
      <text>
        <r>
          <rPr>
            <sz val="8"/>
            <color indexed="81"/>
            <rFont val="Tahoma"/>
            <family val="2"/>
          </rPr>
          <t>mind. CHF 0.00</t>
        </r>
      </text>
    </comment>
    <comment ref="I38" authorId="1" shapeId="0" xr:uid="{00000000-0006-0000-0200-000006000000}">
      <text>
        <r>
          <rPr>
            <sz val="8"/>
            <color indexed="81"/>
            <rFont val="Tahoma"/>
            <family val="2"/>
          </rPr>
          <t xml:space="preserve">Einnahmen gemäss Ziff. 1.1 bis 1.7  werden zu 2/3 angerechnet.
</t>
        </r>
      </text>
    </comment>
    <comment ref="B39" authorId="0" shapeId="0" xr:uid="{00000000-0006-0000-0200-000007000000}">
      <text>
        <r>
          <rPr>
            <sz val="8"/>
            <color indexed="81"/>
            <rFont val="Tahoma"/>
            <family val="2"/>
          </rPr>
          <t xml:space="preserve">Zum Einkommen aus beweglichem Vermögen zählen insbesondere der realisierte Kapitalertrag, namentlich die Bruttozinsen aus Sparguthaben und Wertpapieren sowie Gewinnanteile jeder Art, die durch Verpachtung/Vermietung beweglicher Sachen erzielte Pacht- bzw. Mietzinse und von einem Darlehensschuldner bezogener Darlehenszins. Der Ertrag aus unbeweglichem Vermögen umfasst Miet- und Pachtzinse, Nutzniessung, Wohnrechte sowie den Eigenmietwert.
</t>
        </r>
      </text>
    </comment>
    <comment ref="I44" authorId="1" shapeId="0" xr:uid="{00000000-0006-0000-0200-000008000000}">
      <text>
        <r>
          <rPr>
            <sz val="8"/>
            <color indexed="81"/>
            <rFont val="Tahoma"/>
            <family val="2"/>
          </rPr>
          <t>Einkünfte aus beweglichem und unbeweglichem Vermögen werden voll angerechnet.</t>
        </r>
      </text>
    </comment>
    <comment ref="F49" authorId="0" shapeId="0" xr:uid="{00000000-0006-0000-0200-000009000000}">
      <text>
        <r>
          <rPr>
            <sz val="8"/>
            <color indexed="81"/>
            <rFont val="Tahoma"/>
            <family val="2"/>
          </rPr>
          <t xml:space="preserve">mind. CHF 0.00
</t>
        </r>
      </text>
    </comment>
    <comment ref="G49" authorId="0" shapeId="0" xr:uid="{00000000-0006-0000-0200-00000A000000}">
      <text>
        <r>
          <rPr>
            <sz val="8"/>
            <color indexed="81"/>
            <rFont val="Tahoma"/>
            <family val="2"/>
          </rPr>
          <t xml:space="preserve">mind. CHF 0.00
</t>
        </r>
      </text>
    </comment>
    <comment ref="I54" authorId="0" shapeId="0" xr:uid="{00000000-0006-0000-0200-00000B000000}">
      <text>
        <r>
          <rPr>
            <sz val="8"/>
            <color indexed="81"/>
            <rFont val="Tahoma"/>
            <family val="2"/>
          </rPr>
          <t xml:space="preserve">Das Vermögen wird zu 1/10 angerechnet (mind. aber CHF 0.00)
</t>
        </r>
      </text>
    </comment>
    <comment ref="A64" authorId="1" shapeId="0" xr:uid="{00000000-0006-0000-0200-00000C000000}">
      <text>
        <r>
          <rPr>
            <sz val="8"/>
            <color indexed="81"/>
            <rFont val="Tahoma"/>
            <family val="2"/>
          </rPr>
          <t>1. Kind: CHF 7'590.00
2. Kind: CHF 6'325.00
3. Kind: CHF 5'271.00
4. Kind: CHF 4'393.00
ab dem 5. Kind: je CHF 3'661.00</t>
        </r>
      </text>
    </comment>
    <comment ref="A65" authorId="1" shapeId="0" xr:uid="{00000000-0006-0000-0200-00000D000000}">
      <text>
        <r>
          <rPr>
            <sz val="8"/>
            <color indexed="81"/>
            <rFont val="Tahoma"/>
            <family val="2"/>
          </rPr>
          <t>1. und 2. Kind: je CHF 10'815.00
3. und 4. Kind: je CHF 7'210.00
ab dem 5. Kind: je CHF 3'605.00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Studer Beat</author>
    <author>Anrig Simone</author>
  </authors>
  <commentList>
    <comment ref="F20" authorId="0" shapeId="0" xr:uid="{00000000-0006-0000-0300-000001000000}">
      <text>
        <r>
          <rPr>
            <sz val="8"/>
            <color indexed="81"/>
            <rFont val="Tahoma"/>
            <family val="2"/>
          </rPr>
          <t xml:space="preserve">Diese Spalte ist nur dann auszufüllen, wenn die anspruchsberechtigte Person über eine eigene Steuererklärung/-veranlagung verfügt. Andernfalls können die Beträge bei den im gleichen Haushalt lebenden Eltern-teilen mitberücksichtigt werden.
</t>
        </r>
      </text>
    </comment>
    <comment ref="G20" authorId="0" shapeId="0" xr:uid="{00000000-0006-0000-0300-000002000000}">
      <text>
        <r>
          <rPr>
            <sz val="8"/>
            <color indexed="81"/>
            <rFont val="Tahoma"/>
            <family val="2"/>
          </rPr>
          <t xml:space="preserve">Die finanzielle Situation der allfällig neuen Ehe- oder Lebenspartner wird nicht berücksichtigt.
</t>
        </r>
      </text>
    </comment>
    <comment ref="E23" authorId="0" shapeId="0" xr:uid="{00000000-0006-0000-0300-000003000000}">
      <text>
        <r>
          <rPr>
            <sz val="8"/>
            <color indexed="81"/>
            <rFont val="Tahoma"/>
            <family val="2"/>
          </rPr>
          <t>Erwerbseinkünfte unselbständig Erwerbender = Bruttoeinkommen abzüglich obligatorische Sozialversicherungsbeiträge.</t>
        </r>
      </text>
    </comment>
    <comment ref="B35" authorId="0" shapeId="0" xr:uid="{00000000-0006-0000-0300-000004000000}">
      <text>
        <r>
          <rPr>
            <sz val="8"/>
            <color indexed="81"/>
            <rFont val="Tahoma"/>
            <family val="2"/>
          </rPr>
          <t xml:space="preserve">z.B. Renten von Privatversicherungen, Renten der Militärversicherung, ausländische Sozialversicherungsrenten, usw.
</t>
        </r>
      </text>
    </comment>
    <comment ref="B37" authorId="0" shapeId="0" xr:uid="{00000000-0006-0000-0300-000005000000}">
      <text>
        <r>
          <rPr>
            <sz val="8"/>
            <color indexed="81"/>
            <rFont val="Tahoma"/>
            <family val="2"/>
          </rPr>
          <t xml:space="preserve">Durch den Verpfründungsvertrag oder eine ähnliche Vereinbarung verpflichtet sich der Pfründer, dem Pfrundgeber ein Vermögen oder einzelne Vermögenswerte zu übertragen und dieser dem Pfründer Unterhalt und Pflege zu Lebenszeit zu gewähren (Art. 521 Abs. 1 OR). Der Pfrundgeber hat dem Pfründer, der mit ihm in häuslicher Gemeinschaft tritt (Art. 524 Abs. 1 OR), Wohnung und Unterhalt in angemessener Weise zu leisten und schuldet ihm in Krankheitsfällen die nötige Pflege und ärztliche Behandlung (Art. 524 Abs. 2 OR).
</t>
        </r>
      </text>
    </comment>
    <comment ref="B39" authorId="0" shapeId="0" xr:uid="{00000000-0006-0000-0300-000006000000}">
      <text>
        <r>
          <rPr>
            <sz val="8"/>
            <color indexed="81"/>
            <rFont val="Tahoma"/>
            <family val="2"/>
          </rPr>
          <t xml:space="preserve">Einkünfte, auf die die anspruchsberechtigte Person verzichtet hat, werden in gleicher Weise angerechnet wie Einkünfte, auf die sie nicht verzichtet hat. Wird ins Gewicht fallendes Barvermögen nicht zinstragend angelegt oder auf die Verzinsung eines Darlehens verzichtet, so sind Zinsen anzurechnen, welche aufgrund des durchschnittlichen Zinses für Spareinlagen ermittelt werden.
</t>
        </r>
      </text>
    </comment>
    <comment ref="I43" authorId="0" shapeId="0" xr:uid="{00000000-0006-0000-0300-000007000000}">
      <text>
        <r>
          <rPr>
            <sz val="8"/>
            <color indexed="81"/>
            <rFont val="Tahoma"/>
            <family val="2"/>
          </rPr>
          <t xml:space="preserve">mind. CHF 0.00
</t>
        </r>
      </text>
    </comment>
    <comment ref="J43" authorId="1" shapeId="0" xr:uid="{00000000-0006-0000-0300-000008000000}">
      <text>
        <r>
          <rPr>
            <sz val="8"/>
            <color indexed="81"/>
            <rFont val="Tahoma"/>
            <family val="2"/>
          </rPr>
          <t>Einnahmen gemäss Ziff. 1.1 bis 1.7  werden zu 2/3% angerechnet.</t>
        </r>
      </text>
    </comment>
    <comment ref="B44" authorId="0" shapeId="0" xr:uid="{00000000-0006-0000-0300-000009000000}">
      <text>
        <r>
          <rPr>
            <sz val="8"/>
            <color indexed="81"/>
            <rFont val="Tahoma"/>
            <family val="2"/>
          </rPr>
          <t xml:space="preserve">Zum Einkommen aus beweglichem Vermögen zählen insbesondere der realisierte Kapitalertrag, namentlich die Bruttozinsen aus Sparguthaben und Wertpapieren sowie Gewinnanteile jeder Art, die durch Verpachtung/Vermietung beweglicher Sachen erzielte Pacht- bzw. Mietzinse und von einem Darlehensschuldner bezogener Darlehenszins. Der Ertrag aus unbeweglichem Vermögen umfasst Miet- und Pachtzinse, Nutzniessung, Wohnrechte sowie den Eigenmietwert.
</t>
        </r>
      </text>
    </comment>
    <comment ref="J49" authorId="1" shapeId="0" xr:uid="{00000000-0006-0000-0300-00000A000000}">
      <text>
        <r>
          <rPr>
            <sz val="8"/>
            <color indexed="81"/>
            <rFont val="Tahoma"/>
            <family val="2"/>
          </rPr>
          <t>Einkünfte aus beweglichem und unbeweglichem Vermögen werden voll angerechnet.</t>
        </r>
      </text>
    </comment>
    <comment ref="G54" authorId="0" shapeId="0" xr:uid="{00000000-0006-0000-0300-00000B000000}">
      <text>
        <r>
          <rPr>
            <sz val="8"/>
            <color indexed="81"/>
            <rFont val="Tahoma"/>
            <family val="2"/>
          </rPr>
          <t xml:space="preserve">mind. CHF 0.00
</t>
        </r>
      </text>
    </comment>
    <comment ref="H54" authorId="0" shapeId="0" xr:uid="{00000000-0006-0000-0300-00000C000000}">
      <text>
        <r>
          <rPr>
            <sz val="8"/>
            <color indexed="81"/>
            <rFont val="Tahoma"/>
            <family val="2"/>
          </rPr>
          <t>mind. CHF 0.00</t>
        </r>
      </text>
    </comment>
    <comment ref="G61" authorId="0" shapeId="0" xr:uid="{00000000-0006-0000-0300-00000D000000}">
      <text>
        <r>
          <rPr>
            <sz val="8"/>
            <color indexed="81"/>
            <rFont val="Tahoma"/>
            <family val="2"/>
          </rPr>
          <t xml:space="preserve">mind. CHF 0.00
</t>
        </r>
      </text>
    </comment>
    <comment ref="H61" authorId="0" shapeId="0" xr:uid="{00000000-0006-0000-0300-00000E000000}">
      <text>
        <r>
          <rPr>
            <sz val="8"/>
            <color indexed="81"/>
            <rFont val="Tahoma"/>
            <family val="2"/>
          </rPr>
          <t xml:space="preserve">mind. CHF 0.00
</t>
        </r>
      </text>
    </comment>
    <comment ref="J61" authorId="0" shapeId="0" xr:uid="{00000000-0006-0000-0300-00000F000000}">
      <text>
        <r>
          <rPr>
            <sz val="8"/>
            <color indexed="81"/>
            <rFont val="Tahoma"/>
            <family val="2"/>
          </rPr>
          <t>Das Vermögen wird zu 1/10 angerechnet (mind. aber CHF 0.00)</t>
        </r>
        <r>
          <rPr>
            <sz val="8"/>
            <color indexed="81"/>
            <rFont val="Tahoma"/>
            <family val="2"/>
          </rPr>
          <t xml:space="preserve">
</t>
        </r>
      </text>
    </comment>
    <comment ref="A73" authorId="1" shapeId="0" xr:uid="{B2734D06-826B-42C6-85FE-38DC674CA093}">
      <text>
        <r>
          <rPr>
            <sz val="8"/>
            <color indexed="81"/>
            <rFont val="Tahoma"/>
            <family val="2"/>
          </rPr>
          <t>1. Kind: CHF 7'590.00
2. Kind: CHF 6'325.00
3. Kind: CHF 5'271.00
4. Kind: CHF 4'393.00
ab dem 5. Kind: je CHF 3'661.00</t>
        </r>
      </text>
    </comment>
    <comment ref="A74" authorId="1" shapeId="0" xr:uid="{68E9627D-059C-43F1-9FBE-07B4E9D4772C}">
      <text>
        <r>
          <rPr>
            <sz val="8"/>
            <color indexed="81"/>
            <rFont val="Tahoma"/>
            <family val="2"/>
          </rPr>
          <t>1. und 2. Kind: je CHF 10'815.00
3. und 4. Kind: je CHF 7'210.00
ab dem 5. Kind: je CHF 3'605.00</t>
        </r>
      </text>
    </comment>
  </commentList>
</comments>
</file>

<file path=xl/sharedStrings.xml><?xml version="1.0" encoding="utf-8"?>
<sst xmlns="http://schemas.openxmlformats.org/spreadsheetml/2006/main" count="557" uniqueCount="171">
  <si>
    <t>Ergänzungsleistungen</t>
  </si>
  <si>
    <t>Familienrechtliche Unterhaltsbeiträge</t>
  </si>
  <si>
    <t>Zwischentotal</t>
  </si>
  <si>
    <t>Abzüglich Freibetrag</t>
  </si>
  <si>
    <t>Leistungen aus Verpfründungsvertrag und ähnlichen Vereinbarungen</t>
  </si>
  <si>
    <t xml:space="preserve">Abzüglich Freibetrag </t>
  </si>
  <si>
    <t>Einkünfte und Vermögenswerte, auf die verzichtet worden sind</t>
  </si>
  <si>
    <t>Alleinstehende anspruchsberechtigte Person</t>
  </si>
  <si>
    <t>Total CHF</t>
  </si>
  <si>
    <t>Davon anrechenbar CHF</t>
  </si>
  <si>
    <t>Anzahl</t>
  </si>
  <si>
    <t>Total des allgemeinen Lebensbedarfs (einfacher ELG-Betrag)</t>
  </si>
  <si>
    <t xml:space="preserve">Teil 1) Anrechenbare Einnahmen:  </t>
  </si>
  <si>
    <t xml:space="preserve">Teil 2) Allgemeiner Lebensbedarf nach ELG </t>
  </si>
  <si>
    <t>Teil 3) Berechnung der Kostenbeiträge der Opferhilfe an die längerfristige Hilfe Dritter</t>
  </si>
  <si>
    <t>Total Anrechenbare Einnahmen aus Teil 1</t>
  </si>
  <si>
    <t>Doppelter ELG-Betrag aus Teil 2</t>
  </si>
  <si>
    <t>Vierfacher ELG-Betrag aus Teil 2</t>
  </si>
  <si>
    <t>A) Die anrechenbaren Einnahmen liegen unter dem doppelten Betrag des massgeblichen Lebensbedarfs?</t>
  </si>
  <si>
    <t xml:space="preserve">            Falls ja: </t>
  </si>
  <si>
    <t xml:space="preserve">            Falls nein:</t>
  </si>
  <si>
    <t xml:space="preserve">  :   Die Opferhilfe übernimmt sämtliche Kosten.</t>
  </si>
  <si>
    <t xml:space="preserve">  :   Weiter bei B</t>
  </si>
  <si>
    <t>B) Die anrechenbaren Einnahmen liegen über dem vierfachen Betrag des massgeblichen Lebensbedarfs?</t>
  </si>
  <si>
    <t xml:space="preserve">  :   Die Opferhilfe erbringt keine Leistungen.</t>
  </si>
  <si>
    <t xml:space="preserve">  :   Weiter bei C</t>
  </si>
  <si>
    <t xml:space="preserve">               Kostenbeitrag </t>
  </si>
  <si>
    <t>Kosten</t>
  </si>
  <si>
    <t>Kostenbeitrag Opferhilfe in Franken</t>
  </si>
  <si>
    <t>Teil 4) Berechnung der opferhilferechtlichen Entschädigung</t>
  </si>
  <si>
    <t>Einfacher ELG-Betrag aus Teil 2</t>
  </si>
  <si>
    <t>A) Die anrechenbaren Einnahmen liegen unter dem einfachen Betrag des massgeblichen Lebensbedarfs?</t>
  </si>
  <si>
    <t>Schaden</t>
  </si>
  <si>
    <t>Entschädigung in Franken</t>
  </si>
  <si>
    <t>Anteil Opferhilfe am Gesamtschaden in %</t>
  </si>
  <si>
    <t>Kostenbeitrag Opferhilfe in %</t>
  </si>
  <si>
    <t xml:space="preserve">  :   Die Opferhilfe übernimmt sämtlichen Schaden.</t>
  </si>
  <si>
    <t>Partner/in</t>
  </si>
  <si>
    <t>Beide Elternteile im gleichen Haushalt</t>
  </si>
  <si>
    <t>Ehepaar, eingetragene Partnerschaft oder andere dauernde Lebensgemeinschaft (Konkubinat)</t>
  </si>
  <si>
    <t>Teil 1) Anrechenbare Einnahmen</t>
  </si>
  <si>
    <t>doppelter ELG-Betrag</t>
  </si>
  <si>
    <t xml:space="preserve">(anrechenbare Einnahmen – doppelter ELG-Betrag) x Kosten </t>
  </si>
  <si>
    <t xml:space="preserve">(anrechenbare Einnahmen – einfacher ELG-Betrag) x Schaden </t>
  </si>
  <si>
    <t>dreifacher ELG-Betrag</t>
  </si>
  <si>
    <t xml:space="preserve">    =  Kosten   -</t>
  </si>
  <si>
    <t xml:space="preserve">    =  Schaden  -</t>
  </si>
  <si>
    <t>Datum:</t>
  </si>
  <si>
    <t>Anspruchsberechtigte Person (Opfer oder dessen Angehörige/r gemäss Art. 1 Abs. 2 OHG):</t>
  </si>
  <si>
    <t>Davon an-rechenbar CHF</t>
  </si>
  <si>
    <t>Ein Elternteil im gleichen Haushalt</t>
  </si>
  <si>
    <t xml:space="preserve">        Kostenbeitrag </t>
  </si>
  <si>
    <t>Wertschriftenvermögen</t>
  </si>
  <si>
    <t>Andere Vermögenswerte</t>
  </si>
  <si>
    <t>Vermögen der anspruchsberechtigten Person</t>
  </si>
  <si>
    <t>Abzüglich Freibetrag der anspruchsberechtigten Person</t>
  </si>
  <si>
    <t>Abzüglich Freibetrag der im gleichen Haushalt lebenden Elternteile</t>
  </si>
  <si>
    <t>Alleinstehendes Opfer</t>
  </si>
  <si>
    <t>1.1.1</t>
  </si>
  <si>
    <t>1.1.2</t>
  </si>
  <si>
    <t>1.2.1</t>
  </si>
  <si>
    <t>1.2.2</t>
  </si>
  <si>
    <t>1.2.3</t>
  </si>
  <si>
    <t>1.2.4</t>
  </si>
  <si>
    <t>1.2.5</t>
  </si>
  <si>
    <t>1.2.6</t>
  </si>
  <si>
    <t>1.2.7</t>
  </si>
  <si>
    <t>1.3</t>
  </si>
  <si>
    <t>1.4</t>
  </si>
  <si>
    <t>Familien- und Kinderzulagen</t>
  </si>
  <si>
    <t>1.5</t>
  </si>
  <si>
    <t>1.6</t>
  </si>
  <si>
    <t>1.7</t>
  </si>
  <si>
    <t>1</t>
  </si>
  <si>
    <t>2.1</t>
  </si>
  <si>
    <t>2</t>
  </si>
  <si>
    <t>3.1</t>
  </si>
  <si>
    <t>3.1.1</t>
  </si>
  <si>
    <t>3.1.2</t>
  </si>
  <si>
    <t>3.1.3</t>
  </si>
  <si>
    <t>3</t>
  </si>
  <si>
    <t>4</t>
  </si>
  <si>
    <t>3.1.4</t>
  </si>
  <si>
    <t>5.1</t>
  </si>
  <si>
    <t>5.2</t>
  </si>
  <si>
    <t>5.3</t>
  </si>
  <si>
    <t>5.4</t>
  </si>
  <si>
    <t>5</t>
  </si>
  <si>
    <t>6.1</t>
  </si>
  <si>
    <t>6</t>
  </si>
  <si>
    <t>7</t>
  </si>
  <si>
    <t>Total anrechenbares Einkommen (Zwischentotal 2 und 3)</t>
  </si>
  <si>
    <t>Teil 1) Anrechenbare Einnahmen und Vermögen</t>
  </si>
  <si>
    <t xml:space="preserve"> (Vorraussetzung: Straftat wurde nach dem 1. Januar 2009 begangen)</t>
  </si>
  <si>
    <t>Unmündige/mündige Opfer in Ausbildung</t>
  </si>
  <si>
    <t>Amtlicher Wert der selbst bewohnten Liegenschaft</t>
  </si>
  <si>
    <t>Abzüglich Schulden</t>
  </si>
  <si>
    <t xml:space="preserve">Total anrechenbares Vermögen </t>
  </si>
  <si>
    <t>Total anrechenbare Einnahmen pro Jahr (Total 4 + 6)</t>
  </si>
  <si>
    <r>
      <t>Bemerkungen</t>
    </r>
    <r>
      <rPr>
        <sz val="10"/>
        <rFont val="Arial"/>
        <family val="2"/>
      </rPr>
      <t xml:space="preserve"> (Zeilenumbruch mit "Alt" + "Enter"):</t>
    </r>
  </si>
  <si>
    <r>
      <t>Unterlagen, auf die sich Berechnung der anrechenbaren Einnahmen stützt</t>
    </r>
    <r>
      <rPr>
        <sz val="10"/>
        <rFont val="Arial"/>
        <family val="2"/>
      </rPr>
      <t xml:space="preserve"> (Zeilenumbruch mit "Alt" + "Enter"):</t>
    </r>
  </si>
  <si>
    <t>5.5</t>
  </si>
  <si>
    <t>Haupterwerb</t>
  </si>
  <si>
    <t>Nebenerwerb</t>
  </si>
  <si>
    <t>Erwerbseinkünfte (Nettoeinkommen):</t>
  </si>
  <si>
    <t xml:space="preserve">Renten, Pensionen, andere wiederkehrende Leistungen: </t>
  </si>
  <si>
    <t>Renten der AHV</t>
  </si>
  <si>
    <t>Renten der IV</t>
  </si>
  <si>
    <t>Taggelder der IV</t>
  </si>
  <si>
    <t>Renten nach UVG</t>
  </si>
  <si>
    <t>Taggelder nach UVG</t>
  </si>
  <si>
    <t>Renten gemäss BVG</t>
  </si>
  <si>
    <t>andere Renten</t>
  </si>
  <si>
    <t>Einkünfte aus beweglichem und unbeweglichem Vermögen:</t>
  </si>
  <si>
    <t>Wertschriftenertrag</t>
  </si>
  <si>
    <t>Eigenmietwert der selbstbewohnten Liegenschaft</t>
  </si>
  <si>
    <t>andere Erträge</t>
  </si>
  <si>
    <t>Nettoetrag aus vermieteten Wohnungen/Liegenschaften</t>
  </si>
  <si>
    <t>1.1</t>
  </si>
  <si>
    <t xml:space="preserve">Ein Elternteil im gleichen Haushalt </t>
  </si>
  <si>
    <t xml:space="preserve">Ausgangslage: Die anspruchsberechtigte Person ist alleinstehend, lebt aber allenfalls </t>
  </si>
  <si>
    <t>mit Kindern im gleichen Haushalt.</t>
  </si>
  <si>
    <t>wobei die Eltern gemäss Art. 277 ZGB unterstützungspflichtig sind. Ihre anrechenbaren Einnahmen werden</t>
  </si>
  <si>
    <t>mit denjenigen der im gleichen Haushalt wohnenden Elternteile zusammengerechnet (Art. 2 Abs. 3 OHV).</t>
  </si>
  <si>
    <t>Massgebend ist der Wohnsitzbegriff des Zivilrechts.</t>
  </si>
  <si>
    <t xml:space="preserve">            Entschädigung</t>
  </si>
  <si>
    <t xml:space="preserve">       Entschädigung</t>
  </si>
  <si>
    <t>Für Berechnung relevanter Anteil des amtlichen Wertes der selbst bewohnten Liegenschaft (nur der CHF 225'000.― übersteigende Wert berücksichtigt)</t>
  </si>
  <si>
    <t>Taggelder nach AVIG</t>
  </si>
  <si>
    <t>1.2.8</t>
  </si>
  <si>
    <t xml:space="preserve">  </t>
  </si>
  <si>
    <t>C) Die anrechenbaren Einnahmen liegen zwischen dem doppelten und dem vierfachen Betrag des massgeblichen Lebensbedarfs: Die Opferhilfe übernimmt einen Anteil der Kosten gemäss der Formel</t>
  </si>
  <si>
    <t xml:space="preserve">    </t>
  </si>
  <si>
    <t>C) Die anrechenbaren Einnahmen liegen zwischen dem einfachen und dem vierfachen Betrag des massgeblichen Lebensbedarfs: Die Opferhilfe übernimmt einen Anteil des Schadens gemäss der Formel</t>
  </si>
  <si>
    <t>Anspruchs-berechtigte Person</t>
  </si>
  <si>
    <t>C) Die anrechenbaren Einnahmen liegen zwischen dem doppelten und dem vierfachen Betrag des massgeblichen Lebensbedarfs: 
     Die Opferhilfe übernimmt einen Anteil der Kosten gemäss der Formel</t>
  </si>
  <si>
    <t>C) Die anrechenbaren Einnahmen liegen zwischen dem einfachen und dem vierfachen Betrag des massgeblichen Lebensbedarfs: 
     Die Opferhilfe übernimmt einen Anteil des Schadens gemäss der Formel</t>
  </si>
  <si>
    <t xml:space="preserve">   =  Kosten   -</t>
  </si>
  <si>
    <r>
      <t xml:space="preserve">Anspruchs-berechtigte Person </t>
    </r>
    <r>
      <rPr>
        <sz val="9"/>
        <rFont val="Arial"/>
        <family val="2"/>
      </rPr>
      <t xml:space="preserve"> (Unmündige/r </t>
    </r>
    <r>
      <rPr>
        <u/>
        <sz val="9"/>
        <rFont val="Arial"/>
        <family val="2"/>
      </rPr>
      <t>oder</t>
    </r>
    <r>
      <rPr>
        <sz val="9"/>
        <rFont val="Arial"/>
        <family val="2"/>
      </rPr>
      <t xml:space="preserve"> Mündige/r in Ausbildung)</t>
    </r>
  </si>
  <si>
    <t>Davon anrechen-bar CHF</t>
  </si>
  <si>
    <r>
      <t xml:space="preserve">Ausgangslage: Die anspruchsberechtigte Person ist unmündig </t>
    </r>
    <r>
      <rPr>
        <b/>
        <u/>
        <sz val="11"/>
        <rFont val="Arial"/>
        <family val="2"/>
      </rPr>
      <t>oder</t>
    </r>
    <r>
      <rPr>
        <b/>
        <sz val="11"/>
        <rFont val="Arial"/>
        <family val="2"/>
      </rPr>
      <t xml:space="preserve"> mündig und befindet sich in Ausbildung,</t>
    </r>
  </si>
  <si>
    <r>
      <t xml:space="preserve">Ein oder beide Elternteile im gleichen Haushalt? 
</t>
    </r>
    <r>
      <rPr>
        <sz val="9"/>
        <rFont val="Arial"/>
        <family val="2"/>
      </rPr>
      <t>(zutreffendes ankreuzen)</t>
    </r>
  </si>
  <si>
    <t xml:space="preserve">Zwischentotal Erwerbseinkünfte </t>
  </si>
  <si>
    <t xml:space="preserve">           Entschädigung </t>
  </si>
  <si>
    <t>Der allgemeine Lebensbedarf der anspruchsberechtigten Person und der allenfalls mit ihr im gleichen Haushalt lebenden Kinder beträgt (Stand seit Januar 2021):</t>
  </si>
  <si>
    <t>Der allgemeine Lebensbedarf der anspruchsberechtigten Person und ihrer Partnerin/ihrem Partner sowie der allenfalls mit ihr im gleichen Haushalt lebenden Kinder beträgt (Stand seit Januar 2021):</t>
  </si>
  <si>
    <t>Der allgemeine Lebensbedarf der anspruchsberechtigten Person und der mit ihr im gleichen Haushalt lebenden Elternteile sowie weiterer Geschwister beträgt (Stand seit Januar 2021):</t>
  </si>
  <si>
    <t>Im gleichen Haushalt lebende Kinder (unter 11 Jahren)</t>
  </si>
  <si>
    <t>Im gleichen Haushalt lebende Kinder (über 11 jährige Unmündige und/oder Mündige in Ausbildung)</t>
  </si>
  <si>
    <t>Im gl. Haushalt lebende Kinder (über 11 j. Unmündige und/oder Mündige in Ausbildung)</t>
  </si>
  <si>
    <t>Opfer in Partnerschaft mit EL</t>
  </si>
  <si>
    <t>Opfer in Partnerschaft ohne EL</t>
  </si>
  <si>
    <t>Ausgangslage: Die anspruchsberechtigte Person ist verheiratet, lebt in einer eingetragenen Partnerschaft oder in einer anderen dauernden Lebensgemeinschaft (Konkubinat von mind. 2 Jahren Dauer). Es besteht ein Anspruch auf Ergänzungsleistungen.
Die anrechenbaren Einnahmen des Partners / der Partnerin werden ebenfalls angerechnet (Art. 2 Abs. 2 OHV).</t>
  </si>
  <si>
    <t>Ausgangslage: Die anspruchsberechtigte Person ist verheiratet, lebt in einer eingetragenen Partnerschaft oder in einer anderen dauernden Lebensgemeinschaft (Konkubinat von mind. 2 Jahren Dauer). Es besteht kein Anspruch auf Ergänzungsleistungen.
Die anrechenbaren Einnahmen des Partners / der Partnerin werden ebenfalls angerechnet (Art. 2 Abs. 2 OHV).</t>
  </si>
  <si>
    <t>1.2</t>
  </si>
  <si>
    <t>1.3.1</t>
  </si>
  <si>
    <t>1.3.2</t>
  </si>
  <si>
    <t>1.3.3</t>
  </si>
  <si>
    <t>1.3.4</t>
  </si>
  <si>
    <t>1.3.5</t>
  </si>
  <si>
    <t>1.3.6</t>
  </si>
  <si>
    <t>1.3.7</t>
  </si>
  <si>
    <t>1.3.8</t>
  </si>
  <si>
    <t>1.8</t>
  </si>
  <si>
    <t>1.9</t>
  </si>
  <si>
    <t>x</t>
  </si>
  <si>
    <t>bis 11</t>
  </si>
  <si>
    <t>ab 11</t>
  </si>
  <si>
    <t>Ab 01.01.2025</t>
  </si>
  <si>
    <t>Anspruchsberechtigte Person (falls unter 11 Jahre) und im gleichen Haushalt lebende Kinder (unter 11 Jahren)</t>
  </si>
  <si>
    <t>Anspruchsberechtigte Person (falls über 11 Jahre) und im gleichen Haushalt lebende Kinder (über 11 jährige Unmündige und/oder Mündige in Ausbildung)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</si>
</sst>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_ [$€-2]\ * #,##0.00_ ;_ [$€-2]\ * \-#,##0.00_ ;_ [$€-2]\ * &quot;-&quot;??_ "/>
    <numFmt numFmtId="167" formatCode="_ * #,##0_ ;_ * \-#,##0_ ;_ * &quot;-&quot;??_ ;_ @_ "/>
  </numFmts>
  <fonts count="18" x14ac:knownFonts="1">
    <font>
      <sz val="10"/>
      <name val="Arial"/>
    </font>
    <font>
      <sz val="10"/>
      <name val="Arial"/>
      <family val="2"/>
    </font>
    <font>
      <sz val="8"/>
      <name val="Arial"/>
      <family val="2"/>
    </font>
    <font>
      <b/>
      <sz val="10"/>
      <name val="Arial"/>
      <family val="2"/>
    </font>
    <font>
      <sz val="10"/>
      <name val="Arial"/>
      <family val="2"/>
    </font>
    <font>
      <b/>
      <sz val="12"/>
      <name val="Arial"/>
      <family val="2"/>
    </font>
    <font>
      <sz val="12"/>
      <name val="Arial"/>
      <family val="2"/>
    </font>
    <font>
      <sz val="8"/>
      <color indexed="81"/>
      <name val="Tahoma"/>
      <family val="2"/>
    </font>
    <font>
      <b/>
      <sz val="16"/>
      <name val="Arial"/>
      <family val="2"/>
    </font>
    <font>
      <sz val="12"/>
      <name val="Helvetica"/>
      <family val="2"/>
    </font>
    <font>
      <sz val="10"/>
      <name val="Helvetica"/>
      <family val="2"/>
    </font>
    <font>
      <u/>
      <sz val="10"/>
      <name val="Arial"/>
      <family val="2"/>
    </font>
    <font>
      <sz val="9"/>
      <name val="Arial"/>
      <family val="2"/>
    </font>
    <font>
      <b/>
      <sz val="11"/>
      <name val="Arial"/>
      <family val="2"/>
    </font>
    <font>
      <sz val="11"/>
      <name val="Arial"/>
      <family val="2"/>
    </font>
    <font>
      <u/>
      <sz val="9"/>
      <name val="Arial"/>
      <family val="2"/>
    </font>
    <font>
      <b/>
      <u/>
      <sz val="11"/>
      <name val="Arial"/>
      <family val="2"/>
    </font>
    <font>
      <sz val="9"/>
      <color indexed="81"/>
      <name val="Segoe UI"/>
      <family val="2"/>
    </font>
  </fonts>
  <fills count="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xf numFmtId="166" fontId="1" fillId="0" borderId="0" applyFont="0" applyFill="0" applyBorder="0" applyAlignment="0" applyProtection="0"/>
  </cellStyleXfs>
  <cellXfs count="300">
    <xf numFmtId="0" fontId="0" fillId="0" borderId="0" xfId="0"/>
    <xf numFmtId="4" fontId="3" fillId="0" borderId="0" xfId="0" applyNumberFormat="1" applyFont="1" applyAlignment="1" applyProtection="1"/>
    <xf numFmtId="4" fontId="4" fillId="0" borderId="0" xfId="0" applyNumberFormat="1" applyFont="1" applyAlignment="1" applyProtection="1"/>
    <xf numFmtId="4" fontId="4" fillId="0" borderId="0" xfId="0" applyNumberFormat="1" applyFont="1" applyFill="1" applyAlignment="1" applyProtection="1"/>
    <xf numFmtId="4" fontId="3" fillId="0" borderId="0" xfId="0" applyNumberFormat="1" applyFont="1" applyAlignment="1" applyProtection="1">
      <alignment horizontal="right"/>
    </xf>
    <xf numFmtId="4" fontId="5" fillId="0" borderId="0" xfId="0" applyNumberFormat="1" applyFont="1" applyBorder="1" applyAlignment="1" applyProtection="1">
      <alignment horizontal="left"/>
    </xf>
    <xf numFmtId="4" fontId="5" fillId="0" borderId="0" xfId="0" applyNumberFormat="1" applyFont="1" applyBorder="1" applyAlignment="1" applyProtection="1">
      <alignment wrapText="1"/>
    </xf>
    <xf numFmtId="4" fontId="6" fillId="0" borderId="0" xfId="0" applyNumberFormat="1" applyFont="1" applyAlignment="1" applyProtection="1"/>
    <xf numFmtId="4" fontId="0" fillId="0" borderId="0" xfId="0" applyNumberFormat="1" applyAlignment="1" applyProtection="1"/>
    <xf numFmtId="4" fontId="0" fillId="0" borderId="0" xfId="0" applyNumberFormat="1" applyFill="1" applyAlignment="1" applyProtection="1"/>
    <xf numFmtId="4" fontId="4" fillId="0" borderId="0" xfId="0" applyNumberFormat="1" applyFont="1" applyAlignment="1" applyProtection="1">
      <alignment horizontal="left"/>
    </xf>
    <xf numFmtId="164" fontId="0" fillId="0" borderId="0" xfId="0" applyNumberFormat="1" applyAlignment="1" applyProtection="1"/>
    <xf numFmtId="4" fontId="4" fillId="0" borderId="1" xfId="0" applyNumberFormat="1" applyFont="1" applyBorder="1" applyAlignment="1" applyProtection="1"/>
    <xf numFmtId="4" fontId="4" fillId="0" borderId="2" xfId="0" applyNumberFormat="1" applyFont="1" applyBorder="1" applyAlignment="1" applyProtection="1"/>
    <xf numFmtId="164" fontId="4" fillId="0" borderId="2" xfId="0" applyNumberFormat="1" applyFont="1" applyBorder="1" applyAlignment="1" applyProtection="1"/>
    <xf numFmtId="164" fontId="0" fillId="0" borderId="2" xfId="0" applyNumberFormat="1" applyBorder="1" applyAlignment="1" applyProtection="1"/>
    <xf numFmtId="4" fontId="8" fillId="0" borderId="0" xfId="0" applyNumberFormat="1" applyFont="1" applyAlignment="1" applyProtection="1"/>
    <xf numFmtId="4" fontId="4" fillId="2" borderId="3" xfId="0" applyNumberFormat="1" applyFont="1" applyFill="1" applyBorder="1" applyAlignment="1" applyProtection="1">
      <protection locked="0"/>
    </xf>
    <xf numFmtId="4" fontId="0" fillId="2" borderId="3" xfId="0" applyNumberFormat="1" applyFill="1" applyBorder="1" applyAlignment="1" applyProtection="1">
      <protection locked="0"/>
    </xf>
    <xf numFmtId="4" fontId="3" fillId="0" borderId="3" xfId="0" applyNumberFormat="1" applyFont="1" applyFill="1" applyBorder="1" applyAlignment="1" applyProtection="1"/>
    <xf numFmtId="4" fontId="0" fillId="3" borderId="3" xfId="0" applyNumberFormat="1" applyFill="1" applyBorder="1" applyAlignment="1" applyProtection="1"/>
    <xf numFmtId="4" fontId="0" fillId="0" borderId="0" xfId="0" applyNumberFormat="1" applyBorder="1" applyAlignment="1" applyProtection="1"/>
    <xf numFmtId="3" fontId="0" fillId="0" borderId="0" xfId="0" applyNumberFormat="1" applyFill="1" applyBorder="1" applyAlignment="1" applyProtection="1">
      <alignment horizontal="center"/>
    </xf>
    <xf numFmtId="4" fontId="3" fillId="0" borderId="0" xfId="0" applyNumberFormat="1" applyFont="1" applyBorder="1" applyAlignment="1" applyProtection="1"/>
    <xf numFmtId="4" fontId="5" fillId="0" borderId="0" xfId="0" applyNumberFormat="1" applyFont="1" applyAlignment="1" applyProtection="1"/>
    <xf numFmtId="4" fontId="0" fillId="0" borderId="0" xfId="0" applyNumberFormat="1" applyFill="1" applyBorder="1" applyAlignment="1" applyProtection="1"/>
    <xf numFmtId="14" fontId="4" fillId="0" borderId="3" xfId="0" applyNumberFormat="1" applyFont="1" applyFill="1" applyBorder="1" applyAlignment="1" applyProtection="1"/>
    <xf numFmtId="4" fontId="0" fillId="0" borderId="3" xfId="0" applyNumberFormat="1" applyFill="1" applyBorder="1" applyAlignment="1" applyProtection="1"/>
    <xf numFmtId="0" fontId="6" fillId="0" borderId="0" xfId="0" applyFont="1" applyBorder="1" applyAlignment="1" applyProtection="1">
      <alignment vertical="top" wrapText="1"/>
    </xf>
    <xf numFmtId="0" fontId="4" fillId="0" borderId="0" xfId="0" applyFont="1" applyProtection="1"/>
    <xf numFmtId="0" fontId="3" fillId="3" borderId="0" xfId="0" applyFont="1" applyFill="1" applyAlignment="1" applyProtection="1">
      <alignment horizontal="center"/>
    </xf>
    <xf numFmtId="0" fontId="0" fillId="0" borderId="0" xfId="0" applyProtection="1"/>
    <xf numFmtId="0" fontId="9" fillId="0" borderId="0" xfId="0" applyFont="1" applyProtection="1"/>
    <xf numFmtId="4" fontId="3" fillId="0" borderId="0" xfId="0" applyNumberFormat="1" applyFont="1" applyFill="1" applyAlignment="1" applyProtection="1"/>
    <xf numFmtId="4" fontId="4" fillId="0" borderId="3" xfId="0" applyNumberFormat="1" applyFont="1" applyBorder="1" applyAlignment="1" applyProtection="1"/>
    <xf numFmtId="164" fontId="4" fillId="0" borderId="4" xfId="0" applyNumberFormat="1" applyFont="1" applyBorder="1" applyAlignment="1" applyProtection="1"/>
    <xf numFmtId="4" fontId="4" fillId="0" borderId="4" xfId="0" applyNumberFormat="1" applyFont="1" applyBorder="1" applyAlignment="1" applyProtection="1"/>
    <xf numFmtId="164" fontId="0" fillId="0" borderId="3" xfId="0" applyNumberFormat="1" applyBorder="1" applyAlignment="1" applyProtection="1"/>
    <xf numFmtId="164" fontId="4" fillId="0" borderId="3" xfId="0" applyNumberFormat="1" applyFont="1" applyBorder="1" applyAlignment="1" applyProtection="1"/>
    <xf numFmtId="0" fontId="0" fillId="0" borderId="0" xfId="0" applyFill="1" applyAlignment="1" applyProtection="1"/>
    <xf numFmtId="4" fontId="4" fillId="0" borderId="3" xfId="0" applyNumberFormat="1" applyFont="1" applyFill="1" applyBorder="1" applyAlignment="1" applyProtection="1"/>
    <xf numFmtId="4" fontId="3" fillId="0" borderId="6" xfId="0" applyNumberFormat="1" applyFont="1" applyBorder="1" applyAlignment="1" applyProtection="1"/>
    <xf numFmtId="4" fontId="0" fillId="2" borderId="7" xfId="0" applyNumberFormat="1" applyFill="1" applyBorder="1" applyAlignment="1" applyProtection="1">
      <protection locked="0"/>
    </xf>
    <xf numFmtId="4" fontId="0" fillId="3" borderId="8" xfId="0" applyNumberFormat="1" applyFill="1" applyBorder="1" applyAlignment="1" applyProtection="1"/>
    <xf numFmtId="49" fontId="3" fillId="0" borderId="3" xfId="0" applyNumberFormat="1" applyFont="1" applyBorder="1" applyAlignment="1" applyProtection="1">
      <alignment horizontal="right"/>
    </xf>
    <xf numFmtId="49" fontId="4" fillId="0" borderId="3" xfId="0" applyNumberFormat="1" applyFont="1" applyBorder="1" applyAlignment="1" applyProtection="1">
      <alignment horizontal="right"/>
    </xf>
    <xf numFmtId="49" fontId="4" fillId="0" borderId="2" xfId="0" applyNumberFormat="1" applyFont="1" applyBorder="1" applyAlignment="1" applyProtection="1"/>
    <xf numFmtId="49" fontId="4" fillId="0" borderId="8" xfId="0" applyNumberFormat="1" applyFont="1" applyBorder="1" applyAlignment="1" applyProtection="1"/>
    <xf numFmtId="4" fontId="0" fillId="2" borderId="5" xfId="0" applyNumberFormat="1" applyFill="1" applyBorder="1" applyAlignment="1" applyProtection="1">
      <protection locked="0"/>
    </xf>
    <xf numFmtId="4" fontId="4" fillId="0" borderId="3" xfId="0" applyNumberFormat="1" applyFont="1" applyBorder="1" applyAlignment="1" applyProtection="1">
      <alignment horizontal="center" vertical="top"/>
    </xf>
    <xf numFmtId="3" fontId="0" fillId="2" borderId="10" xfId="0" applyNumberFormat="1" applyFill="1" applyBorder="1" applyAlignment="1" applyProtection="1">
      <alignment horizontal="center"/>
      <protection locked="0"/>
    </xf>
    <xf numFmtId="4" fontId="4" fillId="3" borderId="3" xfId="0" applyNumberFormat="1" applyFont="1" applyFill="1" applyBorder="1" applyAlignment="1" applyProtection="1"/>
    <xf numFmtId="165" fontId="4" fillId="0" borderId="3" xfId="0" applyNumberFormat="1" applyFont="1" applyBorder="1" applyAlignment="1" applyProtection="1">
      <alignment horizontal="right"/>
    </xf>
    <xf numFmtId="49" fontId="3" fillId="0" borderId="0" xfId="0" applyNumberFormat="1" applyFont="1" applyFill="1" applyAlignment="1" applyProtection="1">
      <alignment horizontal="left"/>
    </xf>
    <xf numFmtId="49" fontId="0" fillId="0" borderId="0" xfId="0" applyNumberFormat="1" applyFill="1" applyAlignment="1" applyProtection="1">
      <alignment horizontal="left"/>
    </xf>
    <xf numFmtId="49" fontId="0" fillId="0" borderId="0" xfId="0" applyNumberFormat="1" applyAlignment="1" applyProtection="1">
      <alignment horizontal="left"/>
    </xf>
    <xf numFmtId="4" fontId="0" fillId="0" borderId="7" xfId="0" applyNumberFormat="1" applyFill="1" applyBorder="1" applyAlignment="1" applyProtection="1"/>
    <xf numFmtId="4" fontId="0" fillId="0" borderId="3" xfId="0" applyNumberFormat="1" applyBorder="1" applyAlignment="1" applyProtection="1"/>
    <xf numFmtId="164" fontId="4" fillId="0" borderId="3" xfId="0" applyNumberFormat="1" applyFont="1" applyFill="1" applyBorder="1" applyAlignment="1" applyProtection="1">
      <alignment horizontal="center" vertical="top" wrapText="1"/>
    </xf>
    <xf numFmtId="4" fontId="4" fillId="0" borderId="3" xfId="0" applyNumberFormat="1" applyFont="1" applyFill="1" applyBorder="1" applyAlignment="1" applyProtection="1">
      <alignment horizontal="center" vertical="top" wrapText="1"/>
    </xf>
    <xf numFmtId="14" fontId="4" fillId="0" borderId="3" xfId="0" applyNumberFormat="1" applyFont="1" applyFill="1" applyBorder="1" applyAlignment="1" applyProtection="1">
      <alignment horizontal="center" vertical="top"/>
    </xf>
    <xf numFmtId="49" fontId="4" fillId="0" borderId="3" xfId="0" applyNumberFormat="1" applyFont="1" applyBorder="1" applyAlignment="1" applyProtection="1">
      <alignment horizontal="right" vertical="top"/>
    </xf>
    <xf numFmtId="4" fontId="0" fillId="3" borderId="8" xfId="0" applyNumberFormat="1" applyFill="1" applyBorder="1" applyAlignment="1" applyProtection="1">
      <alignment horizontal="right" vertical="center"/>
    </xf>
    <xf numFmtId="0" fontId="0" fillId="0" borderId="0" xfId="0" applyAlignment="1" applyProtection="1">
      <alignment vertical="top"/>
    </xf>
    <xf numFmtId="4" fontId="0" fillId="3" borderId="3" xfId="0" applyNumberFormat="1" applyFill="1" applyBorder="1" applyAlignment="1" applyProtection="1">
      <alignment vertical="center"/>
    </xf>
    <xf numFmtId="49" fontId="3" fillId="0" borderId="2" xfId="0" applyNumberFormat="1" applyFont="1" applyBorder="1" applyAlignment="1" applyProtection="1">
      <alignment horizontal="left" indent="1"/>
    </xf>
    <xf numFmtId="49" fontId="3" fillId="0" borderId="2" xfId="0" applyNumberFormat="1" applyFont="1" applyBorder="1" applyAlignment="1" applyProtection="1"/>
    <xf numFmtId="4" fontId="0" fillId="0" borderId="8" xfId="0" applyNumberFormat="1" applyFill="1" applyBorder="1" applyAlignment="1" applyProtection="1"/>
    <xf numFmtId="0" fontId="11" fillId="0" borderId="0" xfId="0" applyFont="1" applyProtection="1"/>
    <xf numFmtId="0" fontId="0" fillId="0" borderId="0" xfId="0" applyFill="1" applyProtection="1"/>
    <xf numFmtId="0" fontId="10" fillId="0" borderId="0" xfId="0" applyFont="1" applyProtection="1"/>
    <xf numFmtId="0" fontId="5" fillId="0" borderId="0" xfId="0" applyFont="1" applyProtection="1"/>
    <xf numFmtId="0" fontId="10" fillId="0" borderId="0" xfId="0" applyFont="1" applyBorder="1" applyProtection="1"/>
    <xf numFmtId="0" fontId="0" fillId="0" borderId="0" xfId="0" applyBorder="1" applyProtection="1"/>
    <xf numFmtId="4" fontId="4" fillId="0" borderId="0" xfId="0" applyNumberFormat="1" applyFont="1" applyFill="1" applyBorder="1" applyAlignment="1" applyProtection="1">
      <alignment horizontal="left" vertical="top" wrapText="1"/>
    </xf>
    <xf numFmtId="0" fontId="0" fillId="0" borderId="0" xfId="0" applyFill="1" applyAlignment="1" applyProtection="1">
      <alignment wrapText="1"/>
    </xf>
    <xf numFmtId="4" fontId="6" fillId="0" borderId="0" xfId="0" applyNumberFormat="1" applyFont="1" applyFill="1" applyAlignment="1" applyProtection="1"/>
    <xf numFmtId="4" fontId="3" fillId="0" borderId="0" xfId="0" applyNumberFormat="1" applyFont="1" applyFill="1" applyAlignment="1" applyProtection="1">
      <alignment horizontal="right"/>
    </xf>
    <xf numFmtId="49" fontId="3" fillId="0" borderId="0" xfId="0" applyNumberFormat="1" applyFont="1" applyFill="1" applyAlignment="1" applyProtection="1">
      <alignment horizontal="left" vertical="top"/>
    </xf>
    <xf numFmtId="49" fontId="0" fillId="0" borderId="0" xfId="0" applyNumberFormat="1" applyFill="1" applyBorder="1" applyAlignment="1" applyProtection="1"/>
    <xf numFmtId="49" fontId="0" fillId="0" borderId="0" xfId="0" applyNumberFormat="1" applyFill="1" applyBorder="1" applyAlignment="1" applyProtection="1">
      <alignment horizontal="left"/>
    </xf>
    <xf numFmtId="4" fontId="0" fillId="0" borderId="5" xfId="0" applyNumberFormat="1" applyFill="1" applyBorder="1" applyAlignment="1" applyProtection="1"/>
    <xf numFmtId="4" fontId="0" fillId="3" borderId="5" xfId="0" applyNumberFormat="1" applyFill="1" applyBorder="1" applyAlignment="1" applyProtection="1"/>
    <xf numFmtId="49" fontId="3" fillId="0" borderId="6" xfId="0" applyNumberFormat="1" applyFont="1" applyBorder="1" applyAlignment="1" applyProtection="1"/>
    <xf numFmtId="49" fontId="4" fillId="0" borderId="4" xfId="0" applyNumberFormat="1" applyFont="1" applyBorder="1" applyAlignment="1" applyProtection="1"/>
    <xf numFmtId="4" fontId="0" fillId="0" borderId="11" xfId="0" applyNumberFormat="1" applyFill="1" applyBorder="1" applyAlignment="1" applyProtection="1"/>
    <xf numFmtId="4" fontId="4" fillId="0" borderId="0" xfId="0" applyNumberFormat="1" applyFont="1" applyBorder="1" applyAlignment="1" applyProtection="1"/>
    <xf numFmtId="164" fontId="4" fillId="0" borderId="0" xfId="0" applyNumberFormat="1" applyFont="1" applyBorder="1" applyAlignment="1" applyProtection="1"/>
    <xf numFmtId="0" fontId="1" fillId="0" borderId="0" xfId="0" applyFont="1" applyProtection="1"/>
    <xf numFmtId="4" fontId="1" fillId="2" borderId="3" xfId="0" applyNumberFormat="1" applyFont="1" applyFill="1" applyBorder="1" applyAlignment="1" applyProtection="1">
      <alignment horizontal="center" vertical="center" wrapText="1"/>
      <protection locked="0"/>
    </xf>
    <xf numFmtId="49" fontId="1" fillId="0" borderId="3" xfId="0" applyNumberFormat="1" applyFont="1" applyBorder="1" applyAlignment="1" applyProtection="1">
      <alignment horizontal="right"/>
    </xf>
    <xf numFmtId="49" fontId="3" fillId="0" borderId="1" xfId="0" applyNumberFormat="1" applyFont="1" applyBorder="1" applyAlignment="1" applyProtection="1"/>
    <xf numFmtId="49" fontId="4" fillId="0" borderId="1" xfId="0" applyNumberFormat="1" applyFont="1" applyBorder="1" applyAlignment="1" applyProtection="1"/>
    <xf numFmtId="4" fontId="5" fillId="0" borderId="0" xfId="0" applyNumberFormat="1" applyFont="1" applyFill="1" applyBorder="1" applyAlignment="1" applyProtection="1">
      <alignment horizontal="left" vertical="center"/>
    </xf>
    <xf numFmtId="0" fontId="0" fillId="0" borderId="0" xfId="0" applyAlignment="1" applyProtection="1"/>
    <xf numFmtId="4" fontId="0" fillId="0" borderId="1" xfId="0" applyNumberFormat="1" applyBorder="1" applyAlignment="1" applyProtection="1"/>
    <xf numFmtId="4" fontId="0" fillId="0" borderId="2" xfId="0" applyNumberFormat="1" applyBorder="1" applyAlignment="1" applyProtection="1"/>
    <xf numFmtId="4" fontId="3" fillId="0" borderId="1" xfId="0" applyNumberFormat="1" applyFont="1" applyBorder="1" applyAlignment="1" applyProtection="1"/>
    <xf numFmtId="0" fontId="0" fillId="0" borderId="0" xfId="0" applyBorder="1" applyAlignment="1" applyProtection="1"/>
    <xf numFmtId="4" fontId="0" fillId="0" borderId="1" xfId="0" applyNumberFormat="1" applyFill="1" applyBorder="1" applyAlignment="1" applyProtection="1">
      <alignment horizontal="left" wrapText="1"/>
    </xf>
    <xf numFmtId="14" fontId="3" fillId="3" borderId="3" xfId="0" applyNumberFormat="1" applyFont="1" applyFill="1" applyBorder="1" applyAlignment="1" applyProtection="1">
      <alignment horizontal="center" vertical="center"/>
    </xf>
    <xf numFmtId="14" fontId="3" fillId="3" borderId="3" xfId="0" applyNumberFormat="1" applyFont="1" applyFill="1" applyBorder="1" applyAlignment="1" applyProtection="1">
      <alignment horizontal="center" wrapText="1"/>
    </xf>
    <xf numFmtId="4" fontId="3" fillId="0" borderId="0" xfId="0" applyNumberFormat="1" applyFont="1" applyAlignment="1" applyProtection="1">
      <alignment vertical="center"/>
    </xf>
    <xf numFmtId="4" fontId="4" fillId="0" borderId="0" xfId="0" applyNumberFormat="1" applyFont="1" applyAlignment="1" applyProtection="1">
      <alignment vertical="center"/>
    </xf>
    <xf numFmtId="4" fontId="0" fillId="0" borderId="0" xfId="0" applyNumberFormat="1" applyAlignment="1" applyProtection="1">
      <alignment vertical="center"/>
    </xf>
    <xf numFmtId="4" fontId="0" fillId="0" borderId="0" xfId="0" applyNumberFormat="1" applyFill="1" applyAlignment="1" applyProtection="1">
      <alignment vertical="center"/>
    </xf>
    <xf numFmtId="4" fontId="4" fillId="0" borderId="0" xfId="0" applyNumberFormat="1" applyFont="1" applyFill="1" applyAlignment="1" applyProtection="1">
      <alignment vertical="center"/>
    </xf>
    <xf numFmtId="4" fontId="1" fillId="0" borderId="0" xfId="0" applyNumberFormat="1" applyFont="1" applyAlignment="1" applyProtection="1"/>
    <xf numFmtId="4" fontId="3" fillId="3" borderId="3" xfId="0" applyNumberFormat="1" applyFont="1" applyFill="1" applyBorder="1" applyAlignment="1" applyProtection="1">
      <alignment horizontal="center"/>
    </xf>
    <xf numFmtId="4" fontId="0" fillId="0" borderId="1" xfId="0" applyNumberFormat="1" applyBorder="1" applyAlignment="1" applyProtection="1">
      <alignment vertical="center"/>
    </xf>
    <xf numFmtId="4" fontId="0" fillId="0" borderId="2" xfId="0" applyNumberFormat="1" applyBorder="1" applyAlignment="1" applyProtection="1">
      <alignment vertical="center"/>
    </xf>
    <xf numFmtId="4" fontId="0" fillId="0" borderId="8" xfId="0" applyNumberFormat="1" applyBorder="1" applyAlignment="1" applyProtection="1">
      <alignment vertical="center"/>
    </xf>
    <xf numFmtId="4" fontId="0" fillId="0" borderId="6" xfId="0" applyNumberFormat="1" applyBorder="1" applyAlignment="1" applyProtection="1">
      <alignment vertical="center"/>
    </xf>
    <xf numFmtId="4" fontId="0" fillId="0" borderId="4" xfId="0" applyNumberFormat="1" applyBorder="1" applyAlignment="1" applyProtection="1">
      <alignment vertical="center"/>
    </xf>
    <xf numFmtId="3" fontId="0" fillId="2" borderId="5" xfId="0" applyNumberFormat="1" applyFill="1" applyBorder="1" applyAlignment="1" applyProtection="1">
      <alignment horizontal="center" vertical="center"/>
      <protection locked="0"/>
    </xf>
    <xf numFmtId="4" fontId="3" fillId="0" borderId="1" xfId="0" applyNumberFormat="1" applyFont="1" applyBorder="1" applyAlignment="1" applyProtection="1">
      <alignment vertical="center"/>
    </xf>
    <xf numFmtId="3" fontId="0" fillId="0" borderId="8" xfId="0" applyNumberFormat="1" applyFill="1" applyBorder="1" applyAlignment="1" applyProtection="1">
      <alignment horizontal="center" vertical="center"/>
    </xf>
    <xf numFmtId="4" fontId="0" fillId="3" borderId="8" xfId="0" applyNumberFormat="1" applyFill="1" applyBorder="1" applyAlignment="1" applyProtection="1">
      <alignment vertical="center"/>
    </xf>
    <xf numFmtId="4" fontId="3" fillId="3" borderId="3" xfId="0" applyNumberFormat="1" applyFont="1" applyFill="1" applyBorder="1" applyAlignment="1" applyProtection="1">
      <alignment horizontal="center" vertical="center" wrapText="1"/>
    </xf>
    <xf numFmtId="4" fontId="3" fillId="3" borderId="3" xfId="0" applyNumberFormat="1" applyFont="1" applyFill="1" applyBorder="1" applyAlignment="1" applyProtection="1">
      <alignment horizontal="center" vertical="center"/>
    </xf>
    <xf numFmtId="4" fontId="3" fillId="3" borderId="9" xfId="0" applyNumberFormat="1" applyFont="1" applyFill="1" applyBorder="1" applyAlignment="1" applyProtection="1">
      <alignment horizontal="center"/>
    </xf>
    <xf numFmtId="4" fontId="4" fillId="0" borderId="12" xfId="0" applyNumberFormat="1" applyFont="1" applyBorder="1" applyAlignment="1" applyProtection="1"/>
    <xf numFmtId="164" fontId="4" fillId="0" borderId="7" xfId="0" applyNumberFormat="1" applyFont="1" applyBorder="1" applyAlignment="1" applyProtection="1"/>
    <xf numFmtId="4" fontId="4" fillId="0" borderId="12" xfId="0" applyNumberFormat="1" applyFont="1" applyBorder="1" applyAlignment="1" applyProtection="1">
      <alignment horizontal="center" vertical="top"/>
    </xf>
    <xf numFmtId="0" fontId="0" fillId="0" borderId="0" xfId="0" applyAlignment="1" applyProtection="1">
      <alignment vertical="center"/>
    </xf>
    <xf numFmtId="4" fontId="3" fillId="0" borderId="0" xfId="0" applyNumberFormat="1" applyFont="1" applyFill="1" applyAlignment="1" applyProtection="1">
      <alignment vertical="center"/>
    </xf>
    <xf numFmtId="4" fontId="6" fillId="0" borderId="0" xfId="0" applyNumberFormat="1" applyFont="1" applyFill="1" applyAlignment="1" applyProtection="1">
      <alignment vertical="center"/>
    </xf>
    <xf numFmtId="164" fontId="3" fillId="3" borderId="3" xfId="0" applyNumberFormat="1" applyFont="1" applyFill="1" applyBorder="1" applyAlignment="1" applyProtection="1">
      <alignment horizontal="center" vertical="center" wrapText="1"/>
    </xf>
    <xf numFmtId="4" fontId="13" fillId="0" borderId="0" xfId="0" applyNumberFormat="1" applyFont="1" applyBorder="1" applyAlignment="1" applyProtection="1">
      <alignment horizontal="left"/>
    </xf>
    <xf numFmtId="4" fontId="14" fillId="0" borderId="0" xfId="0" applyNumberFormat="1" applyFont="1" applyAlignment="1" applyProtection="1"/>
    <xf numFmtId="4" fontId="13" fillId="0" borderId="0" xfId="0" applyNumberFormat="1" applyFont="1" applyBorder="1" applyAlignment="1" applyProtection="1">
      <alignment wrapText="1"/>
    </xf>
    <xf numFmtId="4" fontId="3" fillId="3" borderId="9" xfId="0" applyNumberFormat="1" applyFont="1" applyFill="1" applyBorder="1" applyAlignment="1" applyProtection="1">
      <alignment horizontal="center" vertical="top"/>
    </xf>
    <xf numFmtId="4" fontId="3" fillId="3" borderId="5" xfId="0" applyNumberFormat="1" applyFont="1" applyFill="1" applyBorder="1" applyAlignment="1" applyProtection="1">
      <alignment horizontal="center" vertical="top"/>
    </xf>
    <xf numFmtId="4" fontId="0" fillId="0" borderId="12" xfId="0" applyNumberFormat="1" applyBorder="1" applyAlignment="1" applyProtection="1"/>
    <xf numFmtId="4" fontId="0" fillId="0" borderId="7" xfId="0" applyNumberFormat="1" applyFill="1" applyBorder="1" applyAlignment="1" applyProtection="1">
      <alignment horizontal="center" wrapText="1"/>
    </xf>
    <xf numFmtId="4" fontId="3" fillId="3" borderId="8" xfId="0" applyNumberFormat="1" applyFont="1" applyFill="1" applyBorder="1" applyAlignment="1" applyProtection="1">
      <alignment vertical="center"/>
    </xf>
    <xf numFmtId="0" fontId="0" fillId="0" borderId="2" xfId="0" applyFill="1" applyBorder="1" applyAlignment="1" applyProtection="1">
      <alignment horizontal="left"/>
    </xf>
    <xf numFmtId="4" fontId="0" fillId="0" borderId="9" xfId="0" applyNumberFormat="1" applyBorder="1" applyAlignment="1" applyProtection="1">
      <alignment vertical="center"/>
    </xf>
    <xf numFmtId="3" fontId="0" fillId="2" borderId="3" xfId="0" applyNumberFormat="1" applyFill="1" applyBorder="1" applyAlignment="1" applyProtection="1">
      <alignment horizontal="center" vertical="center"/>
      <protection locked="0"/>
    </xf>
    <xf numFmtId="3" fontId="0" fillId="2" borderId="3" xfId="0" applyNumberFormat="1" applyFill="1" applyBorder="1" applyAlignment="1" applyProtection="1">
      <alignment horizontal="center"/>
      <protection locked="0"/>
    </xf>
    <xf numFmtId="49" fontId="0" fillId="0" borderId="4" xfId="0" applyNumberFormat="1" applyFill="1" applyBorder="1" applyAlignment="1" applyProtection="1">
      <alignment horizontal="center" vertical="center"/>
    </xf>
    <xf numFmtId="4" fontId="0" fillId="0" borderId="2" xfId="0" applyNumberFormat="1" applyFill="1" applyBorder="1" applyAlignment="1" applyProtection="1">
      <alignment horizontal="center" vertical="center"/>
    </xf>
    <xf numFmtId="4" fontId="5" fillId="0" borderId="0" xfId="0" applyNumberFormat="1" applyFont="1" applyAlignment="1" applyProtection="1"/>
    <xf numFmtId="0" fontId="0" fillId="4" borderId="0" xfId="0" applyFill="1" applyProtection="1"/>
    <xf numFmtId="49" fontId="3" fillId="0" borderId="1" xfId="0" applyNumberFormat="1" applyFont="1" applyBorder="1" applyAlignment="1" applyProtection="1"/>
    <xf numFmtId="4" fontId="5" fillId="0" borderId="0" xfId="0" applyNumberFormat="1" applyFont="1" applyFill="1" applyBorder="1" applyAlignment="1" applyProtection="1">
      <alignment horizontal="left" vertical="center"/>
    </xf>
    <xf numFmtId="0" fontId="0" fillId="0" borderId="0" xfId="0" applyAlignment="1" applyProtection="1"/>
    <xf numFmtId="0" fontId="0" fillId="0" borderId="0" xfId="0" applyAlignment="1" applyProtection="1">
      <alignment vertical="center"/>
    </xf>
    <xf numFmtId="4" fontId="5" fillId="0" borderId="0" xfId="0" applyNumberFormat="1" applyFont="1" applyAlignment="1" applyProtection="1"/>
    <xf numFmtId="4" fontId="0" fillId="0" borderId="2" xfId="0" applyNumberFormat="1" applyBorder="1" applyAlignment="1" applyProtection="1"/>
    <xf numFmtId="4" fontId="3" fillId="0" borderId="1" xfId="0" applyNumberFormat="1" applyFont="1" applyBorder="1" applyAlignment="1" applyProtection="1"/>
    <xf numFmtId="4" fontId="1" fillId="0" borderId="0" xfId="0" applyNumberFormat="1" applyFont="1" applyFill="1" applyAlignment="1" applyProtection="1"/>
    <xf numFmtId="4" fontId="1" fillId="0" borderId="0" xfId="0" applyNumberFormat="1" applyFont="1" applyAlignment="1" applyProtection="1">
      <alignment horizontal="left"/>
    </xf>
    <xf numFmtId="4" fontId="1" fillId="0" borderId="12" xfId="0" applyNumberFormat="1" applyFont="1" applyBorder="1" applyAlignment="1" applyProtection="1">
      <alignment horizontal="center" vertical="top"/>
    </xf>
    <xf numFmtId="4" fontId="1" fillId="0" borderId="12" xfId="0" applyNumberFormat="1" applyFont="1" applyBorder="1" applyAlignment="1" applyProtection="1"/>
    <xf numFmtId="164" fontId="1" fillId="0" borderId="7" xfId="0" applyNumberFormat="1" applyFont="1" applyBorder="1" applyAlignment="1" applyProtection="1"/>
    <xf numFmtId="165" fontId="1" fillId="0" borderId="3" xfId="0" applyNumberFormat="1" applyFont="1" applyBorder="1" applyAlignment="1" applyProtection="1">
      <alignment horizontal="right"/>
    </xf>
    <xf numFmtId="4" fontId="1" fillId="0" borderId="1" xfId="0" applyNumberFormat="1" applyFont="1" applyBorder="1" applyAlignment="1" applyProtection="1"/>
    <xf numFmtId="4" fontId="1" fillId="0" borderId="2" xfId="0" applyNumberFormat="1" applyFont="1" applyBorder="1" applyAlignment="1" applyProtection="1"/>
    <xf numFmtId="4" fontId="1" fillId="0" borderId="3" xfId="0" applyNumberFormat="1" applyFont="1" applyFill="1" applyBorder="1" applyAlignment="1" applyProtection="1"/>
    <xf numFmtId="14" fontId="1" fillId="0" borderId="3" xfId="0" applyNumberFormat="1" applyFont="1" applyFill="1" applyBorder="1" applyAlignment="1" applyProtection="1"/>
    <xf numFmtId="4" fontId="1" fillId="2" borderId="3" xfId="0" applyNumberFormat="1" applyFont="1" applyFill="1" applyBorder="1" applyAlignment="1" applyProtection="1">
      <protection locked="0"/>
    </xf>
    <xf numFmtId="4" fontId="1" fillId="3" borderId="3" xfId="0" applyNumberFormat="1" applyFont="1" applyFill="1" applyBorder="1" applyAlignment="1" applyProtection="1"/>
    <xf numFmtId="4" fontId="1" fillId="0" borderId="3" xfId="0" applyNumberFormat="1" applyFont="1" applyBorder="1" applyAlignment="1" applyProtection="1"/>
    <xf numFmtId="4" fontId="1" fillId="0" borderId="4" xfId="0" applyNumberFormat="1" applyFont="1" applyBorder="1" applyAlignment="1" applyProtection="1"/>
    <xf numFmtId="164" fontId="1" fillId="0" borderId="4" xfId="0" applyNumberFormat="1" applyFont="1" applyBorder="1" applyAlignment="1" applyProtection="1"/>
    <xf numFmtId="49" fontId="1" fillId="0" borderId="1" xfId="0" applyNumberFormat="1" applyFont="1" applyBorder="1" applyAlignment="1" applyProtection="1"/>
    <xf numFmtId="49" fontId="1" fillId="0" borderId="2" xfId="0" applyNumberFormat="1" applyFont="1" applyBorder="1" applyAlignment="1" applyProtection="1"/>
    <xf numFmtId="49" fontId="1" fillId="0" borderId="8" xfId="0" applyNumberFormat="1" applyFont="1" applyBorder="1" applyAlignment="1" applyProtection="1"/>
    <xf numFmtId="49" fontId="1" fillId="0" borderId="3" xfId="0" applyNumberFormat="1" applyFont="1" applyBorder="1" applyAlignment="1" applyProtection="1">
      <alignment horizontal="right" vertical="top"/>
    </xf>
    <xf numFmtId="164" fontId="1" fillId="0" borderId="2" xfId="0" applyNumberFormat="1" applyFont="1" applyBorder="1" applyAlignment="1" applyProtection="1"/>
    <xf numFmtId="4" fontId="1" fillId="0" borderId="0" xfId="0" applyNumberFormat="1" applyFont="1" applyFill="1" applyBorder="1" applyAlignment="1" applyProtection="1">
      <alignment horizontal="left" vertical="top" wrapText="1"/>
    </xf>
    <xf numFmtId="0" fontId="0" fillId="0" borderId="2" xfId="0" applyBorder="1" applyAlignment="1" applyProtection="1">
      <alignment wrapText="1"/>
    </xf>
    <xf numFmtId="0" fontId="0" fillId="0" borderId="8" xfId="0" applyBorder="1" applyAlignment="1" applyProtection="1">
      <alignment wrapText="1"/>
    </xf>
    <xf numFmtId="49" fontId="1" fillId="0" borderId="1" xfId="0" applyNumberFormat="1" applyFont="1" applyBorder="1" applyAlignment="1" applyProtection="1"/>
    <xf numFmtId="4" fontId="4" fillId="5" borderId="3" xfId="0" applyNumberFormat="1" applyFont="1" applyFill="1" applyBorder="1" applyAlignment="1" applyProtection="1"/>
    <xf numFmtId="4" fontId="0" fillId="5" borderId="3" xfId="0" applyNumberFormat="1" applyFill="1" applyBorder="1" applyAlignment="1" applyProtection="1"/>
    <xf numFmtId="4" fontId="4" fillId="0" borderId="3" xfId="0" applyNumberFormat="1" applyFont="1" applyFill="1" applyBorder="1" applyAlignment="1" applyProtection="1">
      <protection locked="0"/>
    </xf>
    <xf numFmtId="4" fontId="0" fillId="2" borderId="0" xfId="0" applyNumberFormat="1" applyFill="1" applyAlignment="1" applyProtection="1">
      <alignment vertical="top" wrapText="1"/>
      <protection locked="0"/>
    </xf>
    <xf numFmtId="0" fontId="0" fillId="0" borderId="0" xfId="0" applyAlignment="1" applyProtection="1">
      <alignment vertical="top" wrapText="1"/>
      <protection locked="0"/>
    </xf>
    <xf numFmtId="0" fontId="0" fillId="0" borderId="0" xfId="0" applyAlignment="1" applyProtection="1"/>
    <xf numFmtId="4" fontId="4" fillId="2" borderId="0" xfId="0" applyNumberFormat="1" applyFont="1" applyFill="1" applyAlignment="1" applyProtection="1">
      <alignment vertical="top" wrapText="1"/>
      <protection locked="0"/>
    </xf>
    <xf numFmtId="0" fontId="4" fillId="0" borderId="0" xfId="0" applyFont="1" applyAlignment="1" applyProtection="1">
      <alignment vertical="top" wrapText="1"/>
      <protection locked="0"/>
    </xf>
    <xf numFmtId="4" fontId="1" fillId="0" borderId="0" xfId="0" applyNumberFormat="1" applyFont="1" applyAlignment="1" applyProtection="1">
      <alignment vertical="center" wrapText="1"/>
    </xf>
    <xf numFmtId="0" fontId="0" fillId="0" borderId="0" xfId="0" applyAlignment="1" applyProtection="1">
      <alignment vertical="center" wrapText="1"/>
    </xf>
    <xf numFmtId="4" fontId="0" fillId="0" borderId="1" xfId="0" applyNumberFormat="1" applyBorder="1" applyAlignment="1" applyProtection="1"/>
    <xf numFmtId="4" fontId="0" fillId="0" borderId="2" xfId="0" applyNumberFormat="1" applyBorder="1" applyAlignment="1" applyProtection="1"/>
    <xf numFmtId="4" fontId="0" fillId="0" borderId="8" xfId="0" applyNumberFormat="1" applyBorder="1" applyAlignment="1" applyProtection="1"/>
    <xf numFmtId="4" fontId="3" fillId="0" borderId="1" xfId="0" applyNumberFormat="1" applyFont="1" applyBorder="1" applyAlignment="1" applyProtection="1"/>
    <xf numFmtId="4" fontId="3" fillId="0" borderId="2" xfId="0" applyNumberFormat="1" applyFont="1" applyBorder="1" applyAlignment="1" applyProtection="1"/>
    <xf numFmtId="4" fontId="3" fillId="0" borderId="8" xfId="0" applyNumberFormat="1" applyFont="1" applyBorder="1" applyAlignment="1" applyProtection="1"/>
    <xf numFmtId="4" fontId="1" fillId="0" borderId="0" xfId="0" applyNumberFormat="1" applyFont="1" applyAlignment="1" applyProtection="1">
      <alignment wrapText="1"/>
    </xf>
    <xf numFmtId="0" fontId="0" fillId="0" borderId="0" xfId="0" applyAlignment="1" applyProtection="1">
      <alignment wrapText="1"/>
    </xf>
    <xf numFmtId="4" fontId="3" fillId="0" borderId="0" xfId="0" applyNumberFormat="1" applyFont="1" applyAlignment="1" applyProtection="1">
      <alignment vertical="center"/>
    </xf>
    <xf numFmtId="0" fontId="0" fillId="0" borderId="0" xfId="0" applyAlignment="1" applyProtection="1">
      <alignment vertical="center"/>
    </xf>
    <xf numFmtId="0" fontId="0" fillId="0" borderId="0" xfId="0" applyAlignment="1" applyProtection="1">
      <protection locked="0"/>
    </xf>
    <xf numFmtId="4" fontId="1" fillId="0" borderId="0" xfId="0" applyNumberFormat="1" applyFont="1" applyAlignment="1" applyProtection="1">
      <alignment vertical="top" wrapText="1"/>
    </xf>
    <xf numFmtId="0" fontId="0" fillId="0" borderId="0" xfId="0" applyAlignment="1" applyProtection="1">
      <alignment vertical="top" wrapText="1"/>
    </xf>
    <xf numFmtId="4" fontId="5" fillId="0" borderId="0" xfId="0" applyNumberFormat="1" applyFont="1" applyAlignment="1" applyProtection="1"/>
    <xf numFmtId="4" fontId="0" fillId="4" borderId="3" xfId="0" applyNumberFormat="1" applyFill="1" applyBorder="1" applyAlignment="1" applyProtection="1"/>
    <xf numFmtId="4" fontId="1" fillId="5" borderId="3" xfId="0" applyNumberFormat="1" applyFont="1" applyFill="1" applyBorder="1" applyAlignment="1" applyProtection="1"/>
    <xf numFmtId="164" fontId="4" fillId="5" borderId="3" xfId="0" applyNumberFormat="1" applyFont="1" applyFill="1" applyBorder="1" applyAlignment="1" applyProtection="1"/>
    <xf numFmtId="164" fontId="4" fillId="4" borderId="3" xfId="0" applyNumberFormat="1" applyFont="1" applyFill="1" applyBorder="1" applyAlignment="1" applyProtection="1"/>
    <xf numFmtId="4" fontId="1" fillId="0" borderId="3" xfId="0" applyNumberFormat="1" applyFont="1" applyFill="1" applyBorder="1" applyAlignment="1" applyProtection="1">
      <alignment horizontal="center" vertical="top" wrapText="1"/>
    </xf>
    <xf numFmtId="0" fontId="0" fillId="0" borderId="0" xfId="0" applyAlignment="1"/>
    <xf numFmtId="4" fontId="0" fillId="0" borderId="3" xfId="0" applyNumberFormat="1" applyFill="1" applyBorder="1" applyAlignment="1" applyProtection="1">
      <alignment vertical="center"/>
    </xf>
    <xf numFmtId="167" fontId="0" fillId="0" borderId="0" xfId="0" applyNumberFormat="1"/>
    <xf numFmtId="4" fontId="0" fillId="0" borderId="5" xfId="0" applyNumberFormat="1" applyFill="1" applyBorder="1" applyAlignment="1" applyProtection="1">
      <alignment vertical="center"/>
    </xf>
    <xf numFmtId="49" fontId="4" fillId="0" borderId="1" xfId="0" applyNumberFormat="1" applyFont="1" applyBorder="1" applyAlignment="1" applyProtection="1">
      <alignment wrapText="1"/>
    </xf>
    <xf numFmtId="49" fontId="4" fillId="0" borderId="2" xfId="0" applyNumberFormat="1" applyFont="1" applyBorder="1" applyAlignment="1" applyProtection="1">
      <alignment wrapText="1"/>
    </xf>
    <xf numFmtId="49" fontId="4" fillId="0" borderId="8" xfId="0" applyNumberFormat="1" applyFont="1" applyBorder="1" applyAlignment="1" applyProtection="1">
      <alignment wrapText="1"/>
    </xf>
    <xf numFmtId="49" fontId="1" fillId="0" borderId="1" xfId="0" applyNumberFormat="1" applyFont="1" applyBorder="1" applyAlignment="1" applyProtection="1">
      <alignment horizontal="left" wrapText="1"/>
    </xf>
    <xf numFmtId="49" fontId="4" fillId="0" borderId="2" xfId="0" applyNumberFormat="1" applyFont="1" applyBorder="1" applyAlignment="1" applyProtection="1">
      <alignment horizontal="left" wrapText="1"/>
    </xf>
    <xf numFmtId="49" fontId="4" fillId="0" borderId="8" xfId="0" applyNumberFormat="1" applyFont="1" applyBorder="1" applyAlignment="1" applyProtection="1">
      <alignment horizontal="left" wrapText="1"/>
    </xf>
    <xf numFmtId="4" fontId="1" fillId="0" borderId="0" xfId="0" applyNumberFormat="1" applyFont="1" applyAlignment="1" applyProtection="1">
      <alignment vertical="center" wrapText="1"/>
    </xf>
    <xf numFmtId="0" fontId="0" fillId="0" borderId="0" xfId="0" applyAlignment="1" applyProtection="1">
      <alignment vertical="center" wrapText="1"/>
    </xf>
    <xf numFmtId="49" fontId="4" fillId="0" borderId="1" xfId="0" applyNumberFormat="1" applyFont="1" applyBorder="1" applyAlignment="1" applyProtection="1"/>
    <xf numFmtId="0" fontId="0" fillId="0" borderId="2" xfId="0" applyBorder="1" applyAlignment="1" applyProtection="1"/>
    <xf numFmtId="0" fontId="0" fillId="0" borderId="8" xfId="0" applyBorder="1" applyAlignment="1" applyProtection="1"/>
    <xf numFmtId="14" fontId="0" fillId="2" borderId="0" xfId="0" applyNumberFormat="1" applyFill="1" applyAlignment="1" applyProtection="1">
      <alignment horizontal="left" vertical="center" wrapText="1"/>
      <protection locked="0"/>
    </xf>
    <xf numFmtId="0" fontId="0" fillId="0" borderId="0" xfId="0" applyNumberFormat="1" applyAlignment="1" applyProtection="1">
      <alignment horizontal="left" vertical="center" wrapText="1"/>
      <protection locked="0"/>
    </xf>
    <xf numFmtId="0" fontId="0" fillId="0" borderId="0" xfId="0" applyAlignment="1" applyProtection="1">
      <alignment horizontal="left" wrapText="1"/>
      <protection locked="0"/>
    </xf>
    <xf numFmtId="0" fontId="4" fillId="0" borderId="3" xfId="0" applyFont="1" applyBorder="1" applyAlignment="1" applyProtection="1">
      <alignment vertical="top" wrapText="1"/>
    </xf>
    <xf numFmtId="0" fontId="4" fillId="0" borderId="3" xfId="0" applyFont="1" applyBorder="1" applyAlignment="1" applyProtection="1"/>
    <xf numFmtId="49" fontId="3" fillId="0" borderId="1" xfId="0" applyNumberFormat="1" applyFont="1" applyBorder="1" applyAlignment="1" applyProtection="1"/>
    <xf numFmtId="4" fontId="1" fillId="2" borderId="0" xfId="0" applyNumberFormat="1" applyFont="1" applyFill="1" applyAlignment="1" applyProtection="1">
      <alignment vertical="top" wrapText="1"/>
      <protection locked="0"/>
    </xf>
    <xf numFmtId="0" fontId="4" fillId="0" borderId="0" xfId="0" applyFont="1" applyAlignment="1" applyProtection="1">
      <alignment vertical="top" wrapText="1"/>
      <protection locked="0"/>
    </xf>
    <xf numFmtId="49" fontId="1" fillId="0" borderId="1" xfId="0" applyNumberFormat="1" applyFont="1" applyFill="1" applyBorder="1" applyAlignment="1" applyProtection="1">
      <alignment wrapText="1"/>
    </xf>
    <xf numFmtId="49" fontId="4" fillId="0" borderId="2" xfId="0" applyNumberFormat="1" applyFont="1" applyFill="1" applyBorder="1" applyAlignment="1" applyProtection="1">
      <alignment wrapText="1"/>
    </xf>
    <xf numFmtId="49" fontId="4" fillId="0" borderId="8" xfId="0" applyNumberFormat="1" applyFont="1" applyFill="1" applyBorder="1" applyAlignment="1" applyProtection="1">
      <alignment wrapText="1"/>
    </xf>
    <xf numFmtId="49" fontId="3" fillId="2" borderId="0" xfId="0" applyNumberFormat="1" applyFont="1" applyFill="1" applyAlignment="1" applyProtection="1">
      <alignment horizontal="left" vertical="top"/>
      <protection locked="0"/>
    </xf>
    <xf numFmtId="0" fontId="0" fillId="0" borderId="0" xfId="0" applyAlignment="1" applyProtection="1">
      <alignment vertical="top"/>
      <protection locked="0"/>
    </xf>
    <xf numFmtId="4" fontId="0" fillId="2" borderId="0" xfId="0" applyNumberFormat="1" applyFill="1" applyAlignment="1" applyProtection="1">
      <alignment vertical="top" wrapText="1"/>
      <protection locked="0"/>
    </xf>
    <xf numFmtId="0" fontId="0" fillId="0" borderId="0" xfId="0" applyAlignment="1" applyProtection="1">
      <alignment vertical="top" wrapText="1"/>
      <protection locked="0"/>
    </xf>
    <xf numFmtId="49" fontId="4" fillId="0" borderId="1" xfId="0" applyNumberFormat="1" applyFont="1" applyFill="1" applyBorder="1" applyAlignment="1" applyProtection="1">
      <alignment wrapText="1"/>
    </xf>
    <xf numFmtId="49" fontId="3" fillId="0" borderId="1" xfId="0" applyNumberFormat="1" applyFont="1" applyBorder="1" applyAlignment="1" applyProtection="1">
      <alignment wrapText="1"/>
    </xf>
    <xf numFmtId="49" fontId="3" fillId="0" borderId="2" xfId="0" applyNumberFormat="1" applyFont="1" applyBorder="1" applyAlignment="1" applyProtection="1">
      <alignment wrapText="1"/>
    </xf>
    <xf numFmtId="49" fontId="3" fillId="0" borderId="8" xfId="0" applyNumberFormat="1" applyFont="1" applyBorder="1" applyAlignment="1" applyProtection="1">
      <alignment wrapText="1"/>
    </xf>
    <xf numFmtId="4" fontId="5" fillId="0" borderId="0" xfId="0" applyNumberFormat="1" applyFont="1" applyFill="1" applyBorder="1" applyAlignment="1" applyProtection="1">
      <alignment horizontal="left" vertical="center"/>
    </xf>
    <xf numFmtId="0" fontId="0" fillId="0" borderId="0" xfId="0" applyAlignment="1" applyProtection="1"/>
    <xf numFmtId="4" fontId="13" fillId="0" borderId="0" xfId="0" applyNumberFormat="1" applyFont="1" applyBorder="1" applyAlignment="1" applyProtection="1">
      <alignment horizontal="left" vertical="center" wrapText="1"/>
    </xf>
    <xf numFmtId="0" fontId="14" fillId="0" borderId="0" xfId="0" applyFont="1" applyAlignment="1" applyProtection="1">
      <alignment vertical="center" wrapText="1"/>
    </xf>
    <xf numFmtId="4" fontId="3" fillId="0" borderId="0" xfId="0" applyNumberFormat="1" applyFont="1" applyAlignment="1" applyProtection="1">
      <alignment vertical="center"/>
    </xf>
    <xf numFmtId="0" fontId="0" fillId="0" borderId="0" xfId="0" applyAlignment="1" applyProtection="1">
      <alignment vertical="center"/>
    </xf>
    <xf numFmtId="49" fontId="1" fillId="0" borderId="1" xfId="0" applyNumberFormat="1" applyFont="1" applyFill="1" applyBorder="1" applyAlignment="1" applyProtection="1">
      <alignment vertical="center" wrapText="1"/>
    </xf>
    <xf numFmtId="49" fontId="4" fillId="0" borderId="2" xfId="0" applyNumberFormat="1" applyFont="1" applyFill="1" applyBorder="1" applyAlignment="1" applyProtection="1">
      <alignment vertical="center" wrapText="1"/>
    </xf>
    <xf numFmtId="49" fontId="4" fillId="0" borderId="8" xfId="0" applyNumberFormat="1" applyFont="1" applyFill="1" applyBorder="1" applyAlignment="1" applyProtection="1">
      <alignment vertical="center" wrapText="1"/>
    </xf>
    <xf numFmtId="0" fontId="0" fillId="0" borderId="2" xfId="0" applyBorder="1" applyAlignment="1" applyProtection="1">
      <alignment wrapText="1"/>
    </xf>
    <xf numFmtId="0" fontId="0" fillId="0" borderId="8" xfId="0" applyBorder="1" applyAlignment="1" applyProtection="1">
      <alignment wrapText="1"/>
    </xf>
    <xf numFmtId="14" fontId="1" fillId="2" borderId="0" xfId="0" applyNumberFormat="1" applyFont="1" applyFill="1" applyAlignment="1" applyProtection="1">
      <alignment horizontal="left" vertical="center" wrapText="1"/>
      <protection locked="0"/>
    </xf>
    <xf numFmtId="4" fontId="0" fillId="0" borderId="1" xfId="0" applyNumberFormat="1" applyBorder="1" applyAlignment="1" applyProtection="1"/>
    <xf numFmtId="4" fontId="0" fillId="0" borderId="2" xfId="0" applyNumberFormat="1" applyBorder="1" applyAlignment="1" applyProtection="1"/>
    <xf numFmtId="4" fontId="0" fillId="0" borderId="8" xfId="0" applyNumberFormat="1" applyBorder="1" applyAlignment="1" applyProtection="1"/>
    <xf numFmtId="49" fontId="1" fillId="0" borderId="1" xfId="0" applyNumberFormat="1" applyFont="1" applyBorder="1" applyAlignment="1" applyProtection="1"/>
    <xf numFmtId="49" fontId="1" fillId="0" borderId="1" xfId="0" applyNumberFormat="1" applyFont="1" applyBorder="1" applyAlignment="1" applyProtection="1">
      <alignment horizontal="left"/>
    </xf>
    <xf numFmtId="49" fontId="3" fillId="0" borderId="2" xfId="0" applyNumberFormat="1" applyFont="1" applyBorder="1" applyAlignment="1" applyProtection="1">
      <alignment horizontal="left"/>
    </xf>
    <xf numFmtId="49" fontId="3" fillId="0" borderId="8" xfId="0" applyNumberFormat="1" applyFont="1" applyBorder="1" applyAlignment="1" applyProtection="1">
      <alignment horizontal="left"/>
    </xf>
    <xf numFmtId="49" fontId="3" fillId="0" borderId="1" xfId="0" applyNumberFormat="1" applyFont="1" applyBorder="1" applyAlignment="1" applyProtection="1">
      <alignment horizontal="left"/>
    </xf>
    <xf numFmtId="49" fontId="1" fillId="0" borderId="2" xfId="0" applyNumberFormat="1" applyFont="1" applyBorder="1" applyAlignment="1" applyProtection="1">
      <alignment horizontal="left"/>
    </xf>
    <xf numFmtId="49" fontId="1" fillId="0" borderId="8" xfId="0" applyNumberFormat="1" applyFont="1" applyBorder="1" applyAlignment="1" applyProtection="1">
      <alignment horizontal="left"/>
    </xf>
    <xf numFmtId="4" fontId="0" fillId="0" borderId="12" xfId="0" applyNumberFormat="1" applyBorder="1" applyAlignment="1" applyProtection="1"/>
    <xf numFmtId="4" fontId="0" fillId="0" borderId="7" xfId="0" applyNumberFormat="1" applyBorder="1" applyAlignment="1" applyProtection="1"/>
    <xf numFmtId="0" fontId="1" fillId="0" borderId="3" xfId="0" applyFont="1" applyBorder="1" applyAlignment="1" applyProtection="1">
      <alignment vertical="top" wrapText="1"/>
    </xf>
    <xf numFmtId="0" fontId="1" fillId="0" borderId="3" xfId="0" applyFont="1" applyBorder="1" applyAlignment="1" applyProtection="1"/>
    <xf numFmtId="0" fontId="0" fillId="0" borderId="0" xfId="0" applyAlignment="1" applyProtection="1">
      <protection locked="0"/>
    </xf>
    <xf numFmtId="0" fontId="1" fillId="0" borderId="0" xfId="0" applyFont="1" applyAlignment="1" applyProtection="1">
      <alignment vertical="top" wrapText="1"/>
      <protection locked="0"/>
    </xf>
    <xf numFmtId="4" fontId="1" fillId="0" borderId="0" xfId="0" applyNumberFormat="1" applyFont="1" applyAlignment="1" applyProtection="1">
      <alignment wrapText="1"/>
    </xf>
    <xf numFmtId="0" fontId="0" fillId="0" borderId="0" xfId="0" applyAlignment="1" applyProtection="1">
      <alignment wrapText="1"/>
    </xf>
    <xf numFmtId="49" fontId="1" fillId="0" borderId="1" xfId="0" applyNumberFormat="1" applyFont="1" applyBorder="1" applyAlignment="1" applyProtection="1">
      <alignment wrapText="1"/>
    </xf>
    <xf numFmtId="49" fontId="1" fillId="0" borderId="2" xfId="0" applyNumberFormat="1" applyFont="1" applyBorder="1" applyAlignment="1" applyProtection="1">
      <alignment wrapText="1"/>
    </xf>
    <xf numFmtId="49" fontId="1" fillId="0" borderId="8" xfId="0" applyNumberFormat="1" applyFont="1" applyBorder="1" applyAlignment="1" applyProtection="1">
      <alignment wrapText="1"/>
    </xf>
    <xf numFmtId="4" fontId="1" fillId="0" borderId="0" xfId="0" applyNumberFormat="1" applyFont="1" applyAlignment="1" applyProtection="1">
      <alignment vertical="top" wrapText="1"/>
    </xf>
    <xf numFmtId="0" fontId="0" fillId="0" borderId="0" xfId="0" applyAlignment="1" applyProtection="1">
      <alignment vertical="top" wrapText="1"/>
    </xf>
    <xf numFmtId="4" fontId="3" fillId="0" borderId="1" xfId="0" applyNumberFormat="1" applyFont="1" applyBorder="1" applyAlignment="1" applyProtection="1"/>
    <xf numFmtId="4" fontId="3" fillId="0" borderId="2" xfId="0" applyNumberFormat="1" applyFont="1" applyBorder="1" applyAlignment="1" applyProtection="1"/>
    <xf numFmtId="4" fontId="3" fillId="0" borderId="8" xfId="0" applyNumberFormat="1" applyFont="1" applyBorder="1" applyAlignment="1" applyProtection="1"/>
    <xf numFmtId="4" fontId="5" fillId="0" borderId="0" xfId="0" applyNumberFormat="1" applyFont="1" applyAlignment="1" applyProtection="1"/>
    <xf numFmtId="49" fontId="1" fillId="0" borderId="2" xfId="0" applyNumberFormat="1" applyFont="1" applyFill="1" applyBorder="1" applyAlignment="1" applyProtection="1">
      <alignment wrapText="1"/>
    </xf>
    <xf numFmtId="49" fontId="1" fillId="0" borderId="8" xfId="0" applyNumberFormat="1" applyFont="1" applyFill="1" applyBorder="1" applyAlignment="1" applyProtection="1">
      <alignment wrapText="1"/>
    </xf>
    <xf numFmtId="49" fontId="1" fillId="0" borderId="2" xfId="0" applyNumberFormat="1" applyFont="1" applyFill="1" applyBorder="1" applyAlignment="1" applyProtection="1">
      <alignment vertical="center" wrapText="1"/>
    </xf>
    <xf numFmtId="49" fontId="1" fillId="0" borderId="8" xfId="0" applyNumberFormat="1" applyFont="1" applyFill="1" applyBorder="1" applyAlignment="1" applyProtection="1">
      <alignment vertical="center" wrapText="1"/>
    </xf>
    <xf numFmtId="49" fontId="1" fillId="0" borderId="2" xfId="0" applyNumberFormat="1" applyFont="1" applyBorder="1" applyAlignment="1" applyProtection="1">
      <alignment horizontal="left" wrapText="1"/>
    </xf>
    <xf numFmtId="49" fontId="1" fillId="0" borderId="8" xfId="0" applyNumberFormat="1" applyFont="1" applyBorder="1" applyAlignment="1" applyProtection="1">
      <alignment horizontal="left" wrapText="1"/>
    </xf>
    <xf numFmtId="0" fontId="4" fillId="0" borderId="1" xfId="0" applyFont="1" applyBorder="1" applyAlignment="1" applyProtection="1">
      <alignment vertical="top" wrapText="1"/>
    </xf>
    <xf numFmtId="0" fontId="4" fillId="0" borderId="2" xfId="0" applyFont="1" applyBorder="1" applyAlignment="1" applyProtection="1"/>
    <xf numFmtId="4" fontId="3" fillId="0" borderId="1" xfId="0" applyNumberFormat="1" applyFont="1" applyBorder="1" applyAlignment="1" applyProtection="1">
      <alignment vertical="center"/>
    </xf>
    <xf numFmtId="0" fontId="0" fillId="0" borderId="2" xfId="0" applyBorder="1" applyAlignment="1" applyProtection="1">
      <alignment vertical="center"/>
    </xf>
    <xf numFmtId="0" fontId="0" fillId="0" borderId="8" xfId="0" applyBorder="1" applyAlignment="1" applyProtection="1">
      <alignment vertical="center"/>
    </xf>
    <xf numFmtId="4" fontId="0" fillId="0" borderId="6" xfId="0" applyNumberFormat="1" applyBorder="1" applyAlignment="1" applyProtection="1">
      <alignment vertical="center" wrapText="1"/>
    </xf>
    <xf numFmtId="0" fontId="0" fillId="0" borderId="4" xfId="0" applyBorder="1" applyAlignment="1" applyProtection="1">
      <alignment vertical="center" wrapText="1"/>
    </xf>
    <xf numFmtId="4" fontId="0" fillId="0" borderId="1" xfId="0" applyNumberFormat="1" applyBorder="1" applyAlignment="1" applyProtection="1">
      <alignment vertical="center"/>
    </xf>
    <xf numFmtId="4" fontId="0" fillId="0" borderId="1" xfId="0" applyNumberFormat="1" applyBorder="1" applyAlignment="1" applyProtection="1">
      <alignment horizontal="left"/>
    </xf>
    <xf numFmtId="4" fontId="0" fillId="0" borderId="2" xfId="0" applyNumberFormat="1" applyBorder="1" applyAlignment="1" applyProtection="1">
      <alignment horizontal="left"/>
    </xf>
    <xf numFmtId="4" fontId="0" fillId="0" borderId="8" xfId="0" applyNumberFormat="1" applyBorder="1" applyAlignment="1" applyProtection="1">
      <alignment horizontal="left"/>
    </xf>
    <xf numFmtId="0" fontId="4" fillId="0" borderId="2" xfId="0" applyFont="1" applyBorder="1" applyAlignment="1" applyProtection="1">
      <alignment vertical="top" wrapText="1"/>
    </xf>
    <xf numFmtId="0" fontId="4" fillId="0" borderId="8" xfId="0" applyFont="1" applyBorder="1" applyAlignment="1" applyProtection="1">
      <alignment vertical="top" wrapText="1"/>
    </xf>
    <xf numFmtId="4" fontId="4" fillId="2" borderId="0" xfId="0" applyNumberFormat="1" applyFont="1" applyFill="1" applyAlignment="1" applyProtection="1">
      <alignment vertical="top" wrapText="1"/>
      <protection locked="0"/>
    </xf>
    <xf numFmtId="4" fontId="1" fillId="0" borderId="1" xfId="0" applyNumberFormat="1" applyFont="1" applyFill="1" applyBorder="1" applyAlignment="1" applyProtection="1">
      <alignment horizontal="left" wrapText="1"/>
    </xf>
    <xf numFmtId="0" fontId="0" fillId="0" borderId="2" xfId="0" applyBorder="1" applyAlignment="1" applyProtection="1">
      <alignment horizontal="left" wrapText="1"/>
    </xf>
    <xf numFmtId="0" fontId="0" fillId="0" borderId="8" xfId="0" applyBorder="1" applyAlignment="1" applyProtection="1">
      <alignment horizontal="left" wrapText="1"/>
    </xf>
  </cellXfs>
  <cellStyles count="2">
    <cellStyle name="Euro" xfId="1" xr:uid="{00000000-0005-0000-0000-000000000000}"/>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absolute">
    <xdr:from>
      <xdr:col>4</xdr:col>
      <xdr:colOff>1219200</xdr:colOff>
      <xdr:row>39</xdr:row>
      <xdr:rowOff>9525</xdr:rowOff>
    </xdr:from>
    <xdr:to>
      <xdr:col>12</xdr:col>
      <xdr:colOff>180975</xdr:colOff>
      <xdr:row>43</xdr:row>
      <xdr:rowOff>133350</xdr:rowOff>
    </xdr:to>
    <xdr:sp macro="" textlink="">
      <xdr:nvSpPr>
        <xdr:cNvPr id="1050" name="Text Box 26" hidden="1">
          <a:extLst>
            <a:ext uri="{FF2B5EF4-FFF2-40B4-BE49-F238E27FC236}">
              <a16:creationId xmlns:a16="http://schemas.microsoft.com/office/drawing/2014/main" id="{00000000-0008-0000-0000-00001A040000}"/>
            </a:ext>
          </a:extLst>
        </xdr:cNvPr>
        <xdr:cNvSpPr txBox="1">
          <a:spLocks noChangeArrowheads="1"/>
        </xdr:cNvSpPr>
      </xdr:nvSpPr>
      <xdr:spPr bwMode="auto">
        <a:xfrm>
          <a:off x="4657725" y="6867525"/>
          <a:ext cx="6048375" cy="771525"/>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62"/>
  <sheetViews>
    <sheetView showGridLines="0" tabSelected="1" topLeftCell="C65" zoomScaleNormal="100" workbookViewId="0">
      <selection activeCell="H70" sqref="H70"/>
    </sheetView>
  </sheetViews>
  <sheetFormatPr baseColWidth="10" defaultColWidth="11.453125" defaultRowHeight="12.5" x14ac:dyDescent="0.25"/>
  <cols>
    <col min="1" max="1" width="6.54296875" style="8" customWidth="1"/>
    <col min="2" max="2" width="9.7265625" style="8" customWidth="1"/>
    <col min="3" max="3" width="20.7265625" style="8" customWidth="1"/>
    <col min="4" max="4" width="14.453125" style="8" customWidth="1"/>
    <col min="5" max="5" width="18.7265625" style="8" customWidth="1"/>
    <col min="6" max="6" width="12.7265625" style="8" customWidth="1"/>
    <col min="7" max="7" width="13.7265625" style="8" customWidth="1"/>
    <col min="8" max="8" width="15.453125" style="9" customWidth="1"/>
    <col min="9" max="16384" width="11.453125" style="8"/>
  </cols>
  <sheetData>
    <row r="1" spans="1:8" ht="20" x14ac:dyDescent="0.4">
      <c r="A1" s="16" t="s">
        <v>57</v>
      </c>
    </row>
    <row r="2" spans="1:8" s="2" customFormat="1" ht="13" x14ac:dyDescent="0.3">
      <c r="B2" s="1"/>
      <c r="C2" s="94"/>
      <c r="E2" s="1"/>
      <c r="F2" s="3"/>
      <c r="G2" s="1"/>
      <c r="H2" s="77"/>
    </row>
    <row r="3" spans="1:8" s="7" customFormat="1" ht="15" customHeight="1" x14ac:dyDescent="0.35">
      <c r="A3" s="5" t="s">
        <v>120</v>
      </c>
      <c r="C3" s="6"/>
      <c r="D3" s="6"/>
      <c r="E3" s="6"/>
      <c r="H3" s="76"/>
    </row>
    <row r="4" spans="1:8" s="2" customFormat="1" ht="15" customHeight="1" x14ac:dyDescent="0.35">
      <c r="A4" s="5" t="s">
        <v>121</v>
      </c>
      <c r="C4" s="5"/>
      <c r="H4" s="3"/>
    </row>
    <row r="5" spans="1:8" s="2" customFormat="1" ht="12.75" customHeight="1" x14ac:dyDescent="0.35">
      <c r="B5" s="5"/>
      <c r="C5" s="5"/>
      <c r="H5" s="3"/>
    </row>
    <row r="6" spans="1:8" x14ac:dyDescent="0.25">
      <c r="B6" s="10"/>
      <c r="E6" s="9"/>
    </row>
    <row r="7" spans="1:8" s="103" customFormat="1" ht="15" customHeight="1" x14ac:dyDescent="0.25">
      <c r="A7" s="102" t="s">
        <v>48</v>
      </c>
      <c r="C7" s="104"/>
      <c r="D7" s="104"/>
      <c r="E7" s="105"/>
      <c r="F7" s="106"/>
      <c r="H7" s="106"/>
    </row>
    <row r="8" spans="1:8" ht="13" x14ac:dyDescent="0.25">
      <c r="A8" s="230"/>
      <c r="B8" s="231"/>
      <c r="C8" s="231"/>
      <c r="D8" s="231"/>
      <c r="E8" s="231"/>
      <c r="F8" s="231"/>
      <c r="G8" s="231"/>
    </row>
    <row r="9" spans="1:8" ht="13" x14ac:dyDescent="0.25">
      <c r="A9" s="230"/>
      <c r="B9" s="231"/>
      <c r="C9" s="231"/>
      <c r="D9" s="231"/>
      <c r="E9" s="231"/>
      <c r="F9" s="231"/>
      <c r="G9" s="231"/>
      <c r="H9" s="39"/>
    </row>
    <row r="10" spans="1:8" ht="13" x14ac:dyDescent="0.25">
      <c r="A10" s="230"/>
      <c r="B10" s="231"/>
      <c r="C10" s="231"/>
      <c r="D10" s="231"/>
      <c r="E10" s="231"/>
      <c r="F10" s="231"/>
      <c r="G10" s="231"/>
      <c r="H10" s="39"/>
    </row>
    <row r="11" spans="1:8" ht="13" x14ac:dyDescent="0.25">
      <c r="A11" s="230"/>
      <c r="B11" s="231"/>
      <c r="C11" s="231"/>
      <c r="D11" s="231"/>
      <c r="E11" s="231"/>
      <c r="F11" s="231"/>
      <c r="G11" s="231"/>
      <c r="H11" s="39"/>
    </row>
    <row r="12" spans="1:8" ht="13" x14ac:dyDescent="0.25">
      <c r="A12" s="230"/>
      <c r="B12" s="231"/>
      <c r="C12" s="231"/>
      <c r="D12" s="231"/>
      <c r="E12" s="231"/>
      <c r="F12" s="231"/>
      <c r="G12" s="231"/>
      <c r="H12" s="39"/>
    </row>
    <row r="13" spans="1:8" ht="13" x14ac:dyDescent="0.25">
      <c r="A13" s="78"/>
      <c r="B13" s="63"/>
      <c r="C13" s="63"/>
      <c r="D13" s="63"/>
      <c r="E13" s="63"/>
      <c r="F13" s="63"/>
      <c r="G13" s="63"/>
      <c r="H13" s="39"/>
    </row>
    <row r="14" spans="1:8" ht="13" x14ac:dyDescent="0.25">
      <c r="A14" s="78"/>
      <c r="B14" s="63"/>
      <c r="C14" s="63"/>
      <c r="D14" s="63"/>
      <c r="E14" s="63"/>
      <c r="F14" s="63"/>
      <c r="G14" s="63"/>
      <c r="H14" s="39"/>
    </row>
    <row r="15" spans="1:8" ht="13" x14ac:dyDescent="0.3">
      <c r="B15" s="33"/>
      <c r="C15" s="39"/>
      <c r="D15" s="39"/>
      <c r="E15" s="39"/>
      <c r="F15" s="94"/>
      <c r="G15" s="94"/>
      <c r="H15" s="39"/>
    </row>
    <row r="16" spans="1:8" ht="15" customHeight="1" x14ac:dyDescent="0.25">
      <c r="A16" s="93" t="s">
        <v>92</v>
      </c>
    </row>
    <row r="17" spans="1:8" ht="13" x14ac:dyDescent="0.3">
      <c r="B17" s="1"/>
    </row>
    <row r="18" spans="1:8" ht="39" customHeight="1" x14ac:dyDescent="0.3">
      <c r="A18" s="49"/>
      <c r="B18" s="12"/>
      <c r="C18" s="13"/>
      <c r="D18" s="13"/>
      <c r="E18" s="14"/>
      <c r="F18" s="100" t="s">
        <v>8</v>
      </c>
      <c r="G18" s="101" t="s">
        <v>9</v>
      </c>
    </row>
    <row r="19" spans="1:8" s="2" customFormat="1" x14ac:dyDescent="0.25">
      <c r="A19" s="52">
        <v>1.1000000000000001</v>
      </c>
      <c r="B19" s="12" t="s">
        <v>104</v>
      </c>
      <c r="C19" s="12"/>
      <c r="D19" s="13"/>
      <c r="E19" s="13"/>
      <c r="F19" s="40"/>
      <c r="G19" s="26"/>
      <c r="H19" s="79"/>
    </row>
    <row r="20" spans="1:8" s="2" customFormat="1" x14ac:dyDescent="0.25">
      <c r="A20" s="45" t="s">
        <v>58</v>
      </c>
      <c r="B20" s="208" t="s">
        <v>102</v>
      </c>
      <c r="C20" s="209"/>
      <c r="D20" s="209"/>
      <c r="E20" s="210"/>
      <c r="F20" s="17">
        <v>0</v>
      </c>
      <c r="G20" s="26"/>
      <c r="H20" s="79"/>
    </row>
    <row r="21" spans="1:8" s="2" customFormat="1" ht="12.75" customHeight="1" x14ac:dyDescent="0.25">
      <c r="A21" s="45" t="s">
        <v>59</v>
      </c>
      <c r="B21" s="208" t="s">
        <v>103</v>
      </c>
      <c r="C21" s="209"/>
      <c r="D21" s="209"/>
      <c r="E21" s="210"/>
      <c r="F21" s="17">
        <v>0</v>
      </c>
      <c r="G21" s="26"/>
      <c r="H21" s="79"/>
    </row>
    <row r="22" spans="1:8" s="2" customFormat="1" ht="12.75" customHeight="1" x14ac:dyDescent="0.3">
      <c r="A22" s="44" t="s">
        <v>118</v>
      </c>
      <c r="B22" s="91" t="s">
        <v>142</v>
      </c>
      <c r="C22" s="65"/>
      <c r="D22" s="66"/>
      <c r="E22" s="66"/>
      <c r="F22" s="51">
        <f>SUM(F20:F21)</f>
        <v>0</v>
      </c>
      <c r="G22" s="26"/>
      <c r="H22" s="80"/>
    </row>
    <row r="23" spans="1:8" ht="12.75" customHeight="1" x14ac:dyDescent="0.25">
      <c r="A23" s="45">
        <v>1.2</v>
      </c>
      <c r="B23" s="208" t="s">
        <v>105</v>
      </c>
      <c r="C23" s="209"/>
      <c r="D23" s="209"/>
      <c r="E23" s="210"/>
      <c r="F23" s="40"/>
      <c r="G23" s="27"/>
      <c r="H23" s="80"/>
    </row>
    <row r="24" spans="1:8" ht="12.75" customHeight="1" x14ac:dyDescent="0.25">
      <c r="A24" s="45" t="s">
        <v>60</v>
      </c>
      <c r="B24" s="208" t="s">
        <v>106</v>
      </c>
      <c r="C24" s="209"/>
      <c r="D24" s="209"/>
      <c r="E24" s="210"/>
      <c r="F24" s="17">
        <v>0</v>
      </c>
      <c r="G24" s="27"/>
      <c r="H24" s="80"/>
    </row>
    <row r="25" spans="1:8" ht="12.75" customHeight="1" x14ac:dyDescent="0.25">
      <c r="A25" s="45" t="s">
        <v>61</v>
      </c>
      <c r="B25" s="208" t="s">
        <v>107</v>
      </c>
      <c r="C25" s="209"/>
      <c r="D25" s="209"/>
      <c r="E25" s="210"/>
      <c r="F25" s="161">
        <v>0</v>
      </c>
      <c r="G25" s="27"/>
      <c r="H25" s="80"/>
    </row>
    <row r="26" spans="1:8" ht="12.75" customHeight="1" x14ac:dyDescent="0.25">
      <c r="A26" s="45" t="s">
        <v>62</v>
      </c>
      <c r="B26" s="208" t="s">
        <v>108</v>
      </c>
      <c r="C26" s="209"/>
      <c r="D26" s="209"/>
      <c r="E26" s="210"/>
      <c r="F26" s="17">
        <v>0</v>
      </c>
      <c r="G26" s="27"/>
      <c r="H26" s="80"/>
    </row>
    <row r="27" spans="1:8" ht="12.75" customHeight="1" x14ac:dyDescent="0.25">
      <c r="A27" s="45" t="s">
        <v>63</v>
      </c>
      <c r="B27" s="208" t="s">
        <v>109</v>
      </c>
      <c r="C27" s="209"/>
      <c r="D27" s="209"/>
      <c r="E27" s="210"/>
      <c r="F27" s="17">
        <v>0</v>
      </c>
      <c r="G27" s="27"/>
      <c r="H27" s="80"/>
    </row>
    <row r="28" spans="1:8" ht="12.75" customHeight="1" x14ac:dyDescent="0.25">
      <c r="A28" s="45" t="s">
        <v>64</v>
      </c>
      <c r="B28" s="208" t="s">
        <v>110</v>
      </c>
      <c r="C28" s="209"/>
      <c r="D28" s="209"/>
      <c r="E28" s="210"/>
      <c r="F28" s="17">
        <v>0</v>
      </c>
      <c r="G28" s="27"/>
      <c r="H28" s="80"/>
    </row>
    <row r="29" spans="1:8" ht="12.75" customHeight="1" x14ac:dyDescent="0.25">
      <c r="A29" s="90" t="s">
        <v>65</v>
      </c>
      <c r="B29" s="211" t="s">
        <v>128</v>
      </c>
      <c r="C29" s="212"/>
      <c r="D29" s="212"/>
      <c r="E29" s="213"/>
      <c r="F29" s="17">
        <v>0</v>
      </c>
      <c r="G29" s="27"/>
      <c r="H29" s="80"/>
    </row>
    <row r="30" spans="1:8" ht="12.75" customHeight="1" x14ac:dyDescent="0.25">
      <c r="A30" s="90" t="s">
        <v>66</v>
      </c>
      <c r="B30" s="208" t="s">
        <v>111</v>
      </c>
      <c r="C30" s="209"/>
      <c r="D30" s="209"/>
      <c r="E30" s="210"/>
      <c r="F30" s="17">
        <v>0</v>
      </c>
      <c r="G30" s="27"/>
      <c r="H30" s="80"/>
    </row>
    <row r="31" spans="1:8" ht="12.75" customHeight="1" x14ac:dyDescent="0.25">
      <c r="A31" s="90" t="s">
        <v>129</v>
      </c>
      <c r="B31" s="208" t="s">
        <v>112</v>
      </c>
      <c r="C31" s="209"/>
      <c r="D31" s="209"/>
      <c r="E31" s="210"/>
      <c r="F31" s="17">
        <v>0</v>
      </c>
      <c r="G31" s="27"/>
      <c r="H31" s="80"/>
    </row>
    <row r="32" spans="1:8" ht="12.75" customHeight="1" x14ac:dyDescent="0.25">
      <c r="A32" s="45" t="s">
        <v>67</v>
      </c>
      <c r="B32" s="208" t="s">
        <v>0</v>
      </c>
      <c r="C32" s="209"/>
      <c r="D32" s="209"/>
      <c r="E32" s="210"/>
      <c r="F32" s="17">
        <v>0</v>
      </c>
      <c r="G32" s="27"/>
      <c r="H32" s="80"/>
    </row>
    <row r="33" spans="1:8" ht="12.75" customHeight="1" x14ac:dyDescent="0.25">
      <c r="A33" s="45" t="s">
        <v>68</v>
      </c>
      <c r="B33" s="208" t="s">
        <v>4</v>
      </c>
      <c r="C33" s="209"/>
      <c r="D33" s="209"/>
      <c r="E33" s="210"/>
      <c r="F33" s="17">
        <v>0</v>
      </c>
      <c r="G33" s="27"/>
      <c r="H33" s="80"/>
    </row>
    <row r="34" spans="1:8" ht="12.75" customHeight="1" x14ac:dyDescent="0.3">
      <c r="A34" s="45" t="s">
        <v>70</v>
      </c>
      <c r="B34" s="208" t="s">
        <v>69</v>
      </c>
      <c r="C34" s="209"/>
      <c r="D34" s="209"/>
      <c r="E34" s="210"/>
      <c r="F34" s="17">
        <v>0</v>
      </c>
      <c r="G34" s="19"/>
      <c r="H34" s="80"/>
    </row>
    <row r="35" spans="1:8" ht="12.75" customHeight="1" x14ac:dyDescent="0.25">
      <c r="A35" s="45" t="s">
        <v>71</v>
      </c>
      <c r="B35" s="208" t="s">
        <v>6</v>
      </c>
      <c r="C35" s="209"/>
      <c r="D35" s="209"/>
      <c r="E35" s="210"/>
      <c r="F35" s="17">
        <v>0</v>
      </c>
      <c r="G35" s="27"/>
      <c r="H35" s="80"/>
    </row>
    <row r="36" spans="1:8" ht="12.75" customHeight="1" x14ac:dyDescent="0.25">
      <c r="A36" s="45" t="s">
        <v>72</v>
      </c>
      <c r="B36" s="208" t="s">
        <v>1</v>
      </c>
      <c r="C36" s="209"/>
      <c r="D36" s="209"/>
      <c r="E36" s="210"/>
      <c r="F36" s="17">
        <v>0</v>
      </c>
      <c r="G36" s="27"/>
      <c r="H36" s="80"/>
    </row>
    <row r="37" spans="1:8" ht="12.75" customHeight="1" x14ac:dyDescent="0.3">
      <c r="A37" s="44" t="s">
        <v>73</v>
      </c>
      <c r="B37" s="224" t="s">
        <v>2</v>
      </c>
      <c r="C37" s="217"/>
      <c r="D37" s="217"/>
      <c r="E37" s="218"/>
      <c r="F37" s="20">
        <f>SUM(F22:F36)</f>
        <v>0</v>
      </c>
      <c r="G37" s="27"/>
      <c r="H37" s="80"/>
    </row>
    <row r="38" spans="1:8" ht="12.75" customHeight="1" x14ac:dyDescent="0.25">
      <c r="A38" s="45" t="s">
        <v>74</v>
      </c>
      <c r="B38" s="216" t="s">
        <v>3</v>
      </c>
      <c r="C38" s="217"/>
      <c r="D38" s="217"/>
      <c r="E38" s="218"/>
      <c r="F38" s="20">
        <v>-1000</v>
      </c>
      <c r="G38" s="27"/>
      <c r="H38" s="80"/>
    </row>
    <row r="39" spans="1:8" ht="12.75" customHeight="1" x14ac:dyDescent="0.3">
      <c r="A39" s="44" t="s">
        <v>75</v>
      </c>
      <c r="B39" s="224" t="s">
        <v>2</v>
      </c>
      <c r="C39" s="217"/>
      <c r="D39" s="217"/>
      <c r="E39" s="218"/>
      <c r="F39" s="20">
        <f>IF(SUM(F37:F38)&lt;=0,0,SUM(F37:F38))</f>
        <v>0</v>
      </c>
      <c r="G39" s="20">
        <f>F39/3*2</f>
        <v>0</v>
      </c>
      <c r="H39" s="80"/>
    </row>
    <row r="40" spans="1:8" ht="12.75" customHeight="1" x14ac:dyDescent="0.25">
      <c r="A40" s="45" t="s">
        <v>76</v>
      </c>
      <c r="B40" s="216" t="s">
        <v>113</v>
      </c>
      <c r="C40" s="217"/>
      <c r="D40" s="217"/>
      <c r="E40" s="218"/>
      <c r="F40" s="27"/>
      <c r="G40" s="27"/>
      <c r="H40" s="80"/>
    </row>
    <row r="41" spans="1:8" ht="12.75" customHeight="1" x14ac:dyDescent="0.25">
      <c r="A41" s="45" t="s">
        <v>77</v>
      </c>
      <c r="B41" s="216" t="s">
        <v>114</v>
      </c>
      <c r="C41" s="217"/>
      <c r="D41" s="217"/>
      <c r="E41" s="218"/>
      <c r="F41" s="48">
        <v>0</v>
      </c>
      <c r="G41" s="81"/>
      <c r="H41" s="80"/>
    </row>
    <row r="42" spans="1:8" ht="12.75" customHeight="1" x14ac:dyDescent="0.25">
      <c r="A42" s="45" t="s">
        <v>78</v>
      </c>
      <c r="B42" s="216" t="s">
        <v>115</v>
      </c>
      <c r="C42" s="217"/>
      <c r="D42" s="217"/>
      <c r="E42" s="218"/>
      <c r="F42" s="48">
        <v>0</v>
      </c>
      <c r="G42" s="81"/>
      <c r="H42" s="80"/>
    </row>
    <row r="43" spans="1:8" ht="12.75" customHeight="1" x14ac:dyDescent="0.25">
      <c r="A43" s="45" t="s">
        <v>79</v>
      </c>
      <c r="B43" s="216" t="s">
        <v>117</v>
      </c>
      <c r="C43" s="217"/>
      <c r="D43" s="217"/>
      <c r="E43" s="218"/>
      <c r="F43" s="48">
        <v>0</v>
      </c>
      <c r="G43" s="81"/>
      <c r="H43" s="80"/>
    </row>
    <row r="44" spans="1:8" ht="12.75" customHeight="1" x14ac:dyDescent="0.25">
      <c r="A44" s="45" t="s">
        <v>82</v>
      </c>
      <c r="B44" s="216" t="s">
        <v>116</v>
      </c>
      <c r="C44" s="217"/>
      <c r="D44" s="217"/>
      <c r="E44" s="218"/>
      <c r="F44" s="48">
        <v>0</v>
      </c>
      <c r="G44" s="81"/>
      <c r="H44" s="80"/>
    </row>
    <row r="45" spans="1:8" ht="12.75" customHeight="1" x14ac:dyDescent="0.3">
      <c r="A45" s="44" t="s">
        <v>80</v>
      </c>
      <c r="B45" s="224" t="s">
        <v>2</v>
      </c>
      <c r="C45" s="217"/>
      <c r="D45" s="217"/>
      <c r="E45" s="218"/>
      <c r="F45" s="82">
        <f>SUM(F41:F44)</f>
        <v>0</v>
      </c>
      <c r="G45" s="82">
        <f>F45</f>
        <v>0</v>
      </c>
      <c r="H45" s="80"/>
    </row>
    <row r="46" spans="1:8" ht="12.75" customHeight="1" x14ac:dyDescent="0.3">
      <c r="A46" s="44" t="s">
        <v>81</v>
      </c>
      <c r="B46" s="224" t="s">
        <v>91</v>
      </c>
      <c r="C46" s="217"/>
      <c r="D46" s="217"/>
      <c r="E46" s="218"/>
      <c r="F46" s="81"/>
      <c r="G46" s="82">
        <f>G39+G45</f>
        <v>0</v>
      </c>
      <c r="H46" s="80"/>
    </row>
    <row r="47" spans="1:8" ht="13" x14ac:dyDescent="0.3">
      <c r="A47" s="44"/>
      <c r="B47" s="83"/>
      <c r="C47" s="84"/>
      <c r="D47" s="84"/>
      <c r="E47" s="84"/>
      <c r="F47" s="27"/>
      <c r="G47" s="27"/>
      <c r="H47" s="80"/>
    </row>
    <row r="48" spans="1:8" ht="12.75" customHeight="1" x14ac:dyDescent="0.25">
      <c r="A48" s="45" t="s">
        <v>83</v>
      </c>
      <c r="B48" s="92" t="s">
        <v>52</v>
      </c>
      <c r="C48" s="46"/>
      <c r="D48" s="46"/>
      <c r="E48" s="47"/>
      <c r="F48" s="42">
        <v>0</v>
      </c>
      <c r="G48" s="85"/>
      <c r="H48" s="80"/>
    </row>
    <row r="49" spans="1:8" x14ac:dyDescent="0.25">
      <c r="A49" s="45" t="s">
        <v>84</v>
      </c>
      <c r="B49" s="234" t="s">
        <v>95</v>
      </c>
      <c r="C49" s="228"/>
      <c r="D49" s="228"/>
      <c r="E49" s="229"/>
      <c r="F49" s="18">
        <v>0</v>
      </c>
      <c r="G49" s="85"/>
      <c r="H49" s="80"/>
    </row>
    <row r="50" spans="1:8" ht="38.25" customHeight="1" x14ac:dyDescent="0.25">
      <c r="A50" s="61" t="s">
        <v>85</v>
      </c>
      <c r="B50" s="227" t="s">
        <v>127</v>
      </c>
      <c r="C50" s="228"/>
      <c r="D50" s="228"/>
      <c r="E50" s="229"/>
      <c r="F50" s="64">
        <f>IF(F49-225000&lt;=0,0,F49-225000)</f>
        <v>0</v>
      </c>
      <c r="G50" s="85"/>
      <c r="H50" s="80"/>
    </row>
    <row r="51" spans="1:8" ht="12.75" customHeight="1" x14ac:dyDescent="0.25">
      <c r="A51" s="45" t="s">
        <v>86</v>
      </c>
      <c r="B51" s="234" t="s">
        <v>53</v>
      </c>
      <c r="C51" s="228"/>
      <c r="D51" s="228"/>
      <c r="E51" s="229"/>
      <c r="F51" s="18">
        <v>0</v>
      </c>
      <c r="G51" s="27"/>
      <c r="H51" s="80"/>
    </row>
    <row r="52" spans="1:8" ht="12.75" customHeight="1" x14ac:dyDescent="0.25">
      <c r="A52" s="45" t="s">
        <v>101</v>
      </c>
      <c r="B52" s="234" t="s">
        <v>96</v>
      </c>
      <c r="C52" s="228"/>
      <c r="D52" s="228"/>
      <c r="E52" s="229"/>
      <c r="F52" s="18">
        <v>0</v>
      </c>
      <c r="G52" s="27"/>
      <c r="H52" s="80"/>
    </row>
    <row r="53" spans="1:8" ht="12.75" customHeight="1" x14ac:dyDescent="0.3">
      <c r="A53" s="44" t="s">
        <v>87</v>
      </c>
      <c r="B53" s="91" t="s">
        <v>2</v>
      </c>
      <c r="C53" s="46"/>
      <c r="D53" s="46"/>
      <c r="E53" s="46"/>
      <c r="F53" s="20">
        <f>IF(F52&lt;0,F48+F50+F51+F52,F48+F50+F51-F52)</f>
        <v>0</v>
      </c>
      <c r="G53" s="27"/>
      <c r="H53" s="80"/>
    </row>
    <row r="54" spans="1:8" ht="12.75" customHeight="1" x14ac:dyDescent="0.25">
      <c r="A54" s="45" t="s">
        <v>88</v>
      </c>
      <c r="B54" s="208" t="s">
        <v>5</v>
      </c>
      <c r="C54" s="209"/>
      <c r="D54" s="209"/>
      <c r="E54" s="210"/>
      <c r="F54" s="20">
        <f>-60000</f>
        <v>-60000</v>
      </c>
      <c r="G54" s="27"/>
      <c r="H54" s="80"/>
    </row>
    <row r="55" spans="1:8" ht="12.75" customHeight="1" x14ac:dyDescent="0.3">
      <c r="A55" s="44" t="s">
        <v>89</v>
      </c>
      <c r="B55" s="235" t="s">
        <v>97</v>
      </c>
      <c r="C55" s="236"/>
      <c r="D55" s="236"/>
      <c r="E55" s="237"/>
      <c r="F55" s="20">
        <f>SUM(F53:F54)</f>
        <v>-60000</v>
      </c>
      <c r="G55" s="43">
        <f>IF(F55/10&lt;=0,0,F55/10)</f>
        <v>0</v>
      </c>
      <c r="H55" s="80"/>
    </row>
    <row r="56" spans="1:8" ht="13" x14ac:dyDescent="0.3">
      <c r="A56" s="44"/>
      <c r="B56" s="21"/>
      <c r="C56" s="86"/>
      <c r="D56" s="86"/>
      <c r="E56" s="87"/>
      <c r="F56" s="27"/>
      <c r="G56" s="81"/>
      <c r="H56" s="80"/>
    </row>
    <row r="57" spans="1:8" ht="12.75" customHeight="1" x14ac:dyDescent="0.3">
      <c r="A57" s="44" t="s">
        <v>90</v>
      </c>
      <c r="B57" s="235" t="s">
        <v>98</v>
      </c>
      <c r="C57" s="236"/>
      <c r="D57" s="236"/>
      <c r="E57" s="237"/>
      <c r="F57" s="27"/>
      <c r="G57" s="20">
        <f>G46+G55</f>
        <v>0</v>
      </c>
      <c r="H57" s="80"/>
    </row>
    <row r="58" spans="1:8" x14ac:dyDescent="0.25">
      <c r="E58" s="11"/>
    </row>
    <row r="59" spans="1:8" ht="13" x14ac:dyDescent="0.3">
      <c r="B59" s="1"/>
      <c r="E59" s="11"/>
    </row>
    <row r="60" spans="1:8" ht="15" customHeight="1" x14ac:dyDescent="0.25">
      <c r="A60" s="238" t="s">
        <v>13</v>
      </c>
      <c r="B60" s="239"/>
      <c r="C60" s="239"/>
      <c r="D60" s="239"/>
      <c r="E60" s="239"/>
    </row>
    <row r="61" spans="1:8" ht="12.75" customHeight="1" x14ac:dyDescent="0.25">
      <c r="A61" s="93"/>
      <c r="B61" s="94"/>
      <c r="C61" s="94"/>
      <c r="D61" s="94"/>
      <c r="E61" s="94"/>
    </row>
    <row r="62" spans="1:8" ht="13" x14ac:dyDescent="0.3">
      <c r="B62" s="1"/>
    </row>
    <row r="63" spans="1:8" ht="27.75" customHeight="1" x14ac:dyDescent="0.25">
      <c r="A63" s="214" t="s">
        <v>144</v>
      </c>
      <c r="B63" s="215"/>
      <c r="C63" s="215"/>
      <c r="D63" s="215"/>
      <c r="E63" s="215"/>
      <c r="F63" s="215"/>
      <c r="G63" s="215"/>
    </row>
    <row r="64" spans="1:8" x14ac:dyDescent="0.25">
      <c r="A64" s="2"/>
    </row>
    <row r="65" spans="1:8" ht="13" x14ac:dyDescent="0.3">
      <c r="B65" s="1"/>
    </row>
    <row r="66" spans="1:8" ht="13" x14ac:dyDescent="0.3">
      <c r="A66" s="95"/>
      <c r="B66" s="96"/>
      <c r="C66" s="96"/>
      <c r="D66" s="96"/>
      <c r="E66" s="96"/>
      <c r="F66" s="108" t="s">
        <v>10</v>
      </c>
      <c r="G66" s="108" t="s">
        <v>8</v>
      </c>
    </row>
    <row r="67" spans="1:8" s="104" customFormat="1" ht="15" customHeight="1" x14ac:dyDescent="0.25">
      <c r="A67" s="109" t="s">
        <v>7</v>
      </c>
      <c r="B67" s="110"/>
      <c r="C67" s="110"/>
      <c r="D67" s="110"/>
      <c r="E67" s="110"/>
      <c r="F67" s="111"/>
      <c r="G67" s="64">
        <v>20670</v>
      </c>
      <c r="H67" s="105"/>
    </row>
    <row r="68" spans="1:8" s="104" customFormat="1" ht="15" customHeight="1" x14ac:dyDescent="0.25">
      <c r="A68" s="112" t="s">
        <v>147</v>
      </c>
      <c r="B68" s="113"/>
      <c r="C68" s="113"/>
      <c r="D68" s="113"/>
      <c r="E68" s="113"/>
      <c r="F68" s="114">
        <v>2</v>
      </c>
      <c r="G68" s="205"/>
      <c r="H68" s="105"/>
    </row>
    <row r="69" spans="1:8" s="104" customFormat="1" ht="15" customHeight="1" x14ac:dyDescent="0.25">
      <c r="A69" s="112" t="s">
        <v>149</v>
      </c>
      <c r="B69" s="113"/>
      <c r="C69" s="113"/>
      <c r="D69" s="113"/>
      <c r="E69" s="113"/>
      <c r="F69" s="138">
        <v>1</v>
      </c>
      <c r="G69" s="64">
        <f>IFERROR(VLOOKUP(F69,'Tabelle Kinderentschädigungen'!A4:C12,3,FALSE)+VLOOKUP(F68+F69,'Tabelle Kinderentschädigungen'!A4:C12,2,FALSE)-VLOOKUP(F69,'Tabelle Kinderentschädigungen'!A4:C12,2,FALSE)*IF(F69=0,0,1),0)</f>
        <v>22411</v>
      </c>
      <c r="H69" s="105"/>
    </row>
    <row r="70" spans="1:8" s="104" customFormat="1" ht="15" customHeight="1" x14ac:dyDescent="0.25">
      <c r="A70" s="115" t="s">
        <v>11</v>
      </c>
      <c r="B70" s="110"/>
      <c r="C70" s="110"/>
      <c r="D70" s="110"/>
      <c r="E70" s="110"/>
      <c r="F70" s="116"/>
      <c r="G70" s="117">
        <f>G67+G68+G69</f>
        <v>43081</v>
      </c>
      <c r="H70" s="105"/>
    </row>
    <row r="71" spans="1:8" ht="13" x14ac:dyDescent="0.3">
      <c r="B71" s="23"/>
      <c r="C71" s="21"/>
      <c r="D71" s="21"/>
      <c r="E71" s="21"/>
      <c r="F71" s="21"/>
      <c r="G71" s="21"/>
      <c r="H71" s="25"/>
    </row>
    <row r="72" spans="1:8" ht="13" x14ac:dyDescent="0.3">
      <c r="B72" s="23"/>
      <c r="C72" s="21"/>
      <c r="D72" s="21"/>
      <c r="E72" s="21"/>
      <c r="F72" s="21"/>
      <c r="G72" s="21"/>
      <c r="H72" s="25"/>
    </row>
    <row r="73" spans="1:8" ht="13" x14ac:dyDescent="0.3">
      <c r="B73" s="23"/>
      <c r="C73" s="21"/>
      <c r="D73" s="21"/>
      <c r="E73" s="21"/>
      <c r="F73" s="21"/>
      <c r="G73" s="21"/>
      <c r="H73" s="25"/>
    </row>
    <row r="74" spans="1:8" ht="15" customHeight="1" x14ac:dyDescent="0.35">
      <c r="A74" s="24" t="s">
        <v>14</v>
      </c>
      <c r="E74" s="11"/>
    </row>
    <row r="75" spans="1:8" ht="12.75" customHeight="1" x14ac:dyDescent="0.35">
      <c r="A75" s="24"/>
      <c r="E75" s="11"/>
    </row>
    <row r="76" spans="1:8" ht="12.75" customHeight="1" x14ac:dyDescent="0.35">
      <c r="B76" s="24"/>
      <c r="E76" s="11"/>
    </row>
    <row r="77" spans="1:8" ht="12.75" customHeight="1" x14ac:dyDescent="0.35">
      <c r="B77" s="24"/>
      <c r="D77" s="222" t="s">
        <v>15</v>
      </c>
      <c r="E77" s="223"/>
      <c r="F77" s="223"/>
      <c r="G77" s="20">
        <f>$G$57</f>
        <v>0</v>
      </c>
    </row>
    <row r="78" spans="1:8" ht="12.75" customHeight="1" x14ac:dyDescent="0.35">
      <c r="B78" s="24"/>
      <c r="D78" s="222" t="s">
        <v>16</v>
      </c>
      <c r="E78" s="223"/>
      <c r="F78" s="223"/>
      <c r="G78" s="20">
        <f>$G$70*2</f>
        <v>86162</v>
      </c>
    </row>
    <row r="79" spans="1:8" ht="12.75" customHeight="1" x14ac:dyDescent="0.35">
      <c r="B79" s="24"/>
      <c r="D79" s="222" t="s">
        <v>17</v>
      </c>
      <c r="E79" s="223"/>
      <c r="F79" s="223"/>
      <c r="G79" s="20">
        <f>$G$70*4</f>
        <v>172324</v>
      </c>
    </row>
    <row r="80" spans="1:8" ht="12.75" customHeight="1" x14ac:dyDescent="0.35">
      <c r="A80" s="24"/>
      <c r="E80" s="11"/>
    </row>
    <row r="81" spans="1:7" ht="12.75" customHeight="1" x14ac:dyDescent="0.35">
      <c r="A81" s="24"/>
      <c r="E81" s="11"/>
    </row>
    <row r="82" spans="1:7" ht="12.75" customHeight="1" x14ac:dyDescent="0.25">
      <c r="A82" s="107" t="s">
        <v>18</v>
      </c>
      <c r="D82" s="28"/>
      <c r="E82" s="94"/>
      <c r="F82" s="94"/>
    </row>
    <row r="83" spans="1:7" ht="12.75" customHeight="1" x14ac:dyDescent="0.25">
      <c r="A83" s="2"/>
      <c r="D83" s="28"/>
      <c r="E83" s="94"/>
      <c r="F83" s="94"/>
    </row>
    <row r="84" spans="1:7" ht="12.75" customHeight="1" x14ac:dyDescent="0.35">
      <c r="B84" s="24"/>
      <c r="D84" s="28"/>
      <c r="E84" s="94"/>
      <c r="F84" s="94"/>
    </row>
    <row r="85" spans="1:7" ht="12.75" customHeight="1" x14ac:dyDescent="0.35">
      <c r="B85" s="24"/>
      <c r="C85" s="29" t="s">
        <v>19</v>
      </c>
      <c r="D85" s="30" t="str">
        <f>IF(G77&lt;G78,"ja","")</f>
        <v>ja</v>
      </c>
      <c r="E85" s="29" t="s">
        <v>21</v>
      </c>
      <c r="F85" s="29"/>
      <c r="G85" s="2"/>
    </row>
    <row r="86" spans="1:7" ht="12.75" customHeight="1" x14ac:dyDescent="0.35">
      <c r="B86" s="24"/>
      <c r="C86" s="2" t="s">
        <v>20</v>
      </c>
      <c r="D86" s="30" t="str">
        <f>IF(G77&gt;G78,"nein","")</f>
        <v/>
      </c>
      <c r="E86" s="29" t="s">
        <v>22</v>
      </c>
      <c r="F86" s="29"/>
      <c r="G86" s="2"/>
    </row>
    <row r="87" spans="1:7" ht="12.75" customHeight="1" x14ac:dyDescent="0.35">
      <c r="B87" s="24"/>
      <c r="D87" s="28"/>
      <c r="E87" s="94"/>
      <c r="F87" s="94"/>
    </row>
    <row r="88" spans="1:7" ht="12.75" customHeight="1" x14ac:dyDescent="0.35">
      <c r="B88" s="24"/>
      <c r="D88" s="28"/>
      <c r="E88" s="94"/>
      <c r="F88" s="94"/>
    </row>
    <row r="89" spans="1:7" ht="12.75" customHeight="1" x14ac:dyDescent="0.25">
      <c r="A89" s="2" t="s">
        <v>23</v>
      </c>
      <c r="D89" s="28"/>
      <c r="E89" s="94"/>
      <c r="F89" s="94"/>
    </row>
    <row r="90" spans="1:7" ht="12.75" customHeight="1" x14ac:dyDescent="0.35">
      <c r="B90" s="24"/>
      <c r="D90" s="28"/>
      <c r="E90" s="94"/>
      <c r="F90" s="94"/>
    </row>
    <row r="91" spans="1:7" ht="12.75" customHeight="1" x14ac:dyDescent="0.35">
      <c r="B91" s="24"/>
      <c r="D91" s="28"/>
      <c r="E91" s="94"/>
      <c r="F91" s="94"/>
    </row>
    <row r="92" spans="1:7" ht="12.75" customHeight="1" x14ac:dyDescent="0.35">
      <c r="B92" s="24"/>
      <c r="C92" s="29" t="s">
        <v>19</v>
      </c>
      <c r="D92" s="30" t="str">
        <f>IF(G$77&gt;G$79,"ja","")</f>
        <v/>
      </c>
      <c r="E92" s="29" t="s">
        <v>24</v>
      </c>
      <c r="F92" s="29"/>
      <c r="G92" s="2"/>
    </row>
    <row r="93" spans="1:7" ht="12.75" customHeight="1" x14ac:dyDescent="0.35">
      <c r="B93" s="24"/>
      <c r="C93" s="2" t="s">
        <v>20</v>
      </c>
      <c r="D93" s="30" t="str">
        <f>IF(D$85="ja","",IF(D92="","nein",""))</f>
        <v/>
      </c>
      <c r="E93" s="29" t="s">
        <v>25</v>
      </c>
      <c r="F93" s="29"/>
      <c r="G93" s="2"/>
    </row>
    <row r="94" spans="1:7" ht="12.75" customHeight="1" x14ac:dyDescent="0.35">
      <c r="B94" s="24"/>
      <c r="D94" s="28"/>
      <c r="E94" s="94"/>
      <c r="F94" s="94"/>
    </row>
    <row r="95" spans="1:7" ht="12.75" customHeight="1" x14ac:dyDescent="0.35">
      <c r="B95" s="24"/>
      <c r="D95" s="28"/>
      <c r="E95" s="94"/>
      <c r="F95" s="94"/>
    </row>
    <row r="96" spans="1:7" ht="30" customHeight="1" x14ac:dyDescent="0.25">
      <c r="A96" s="214" t="s">
        <v>131</v>
      </c>
      <c r="B96" s="215"/>
      <c r="C96" s="215"/>
      <c r="D96" s="215"/>
      <c r="E96" s="215"/>
      <c r="F96" s="215"/>
      <c r="G96" s="215"/>
    </row>
    <row r="97" spans="1:11" ht="12.75" customHeight="1" x14ac:dyDescent="0.35">
      <c r="B97" s="24"/>
      <c r="D97" s="28"/>
      <c r="E97" s="94"/>
      <c r="F97" s="94"/>
    </row>
    <row r="98" spans="1:11" ht="12.75" customHeight="1" x14ac:dyDescent="0.35">
      <c r="B98" s="24"/>
      <c r="D98" s="28"/>
      <c r="E98" s="94"/>
      <c r="F98" s="94"/>
    </row>
    <row r="99" spans="1:11" x14ac:dyDescent="0.25">
      <c r="B99" s="2"/>
      <c r="C99" s="29" t="s">
        <v>26</v>
      </c>
      <c r="D99" s="88" t="s">
        <v>137</v>
      </c>
      <c r="E99" s="68" t="s">
        <v>42</v>
      </c>
      <c r="F99" s="68"/>
      <c r="G99" s="68"/>
      <c r="H99" s="69"/>
      <c r="I99" s="31"/>
      <c r="J99" s="31"/>
      <c r="K99" s="31"/>
    </row>
    <row r="100" spans="1:11" ht="12.75" customHeight="1" x14ac:dyDescent="0.35">
      <c r="B100" s="24"/>
      <c r="D100" s="31"/>
      <c r="F100" s="70" t="s">
        <v>41</v>
      </c>
      <c r="G100" s="31"/>
      <c r="H100" s="69"/>
      <c r="I100" s="31"/>
      <c r="J100" s="31"/>
      <c r="K100" s="32"/>
    </row>
    <row r="101" spans="1:11" ht="12.75" customHeight="1" x14ac:dyDescent="0.35">
      <c r="B101" s="24"/>
      <c r="D101" s="31"/>
      <c r="F101" s="70"/>
      <c r="G101" s="31"/>
      <c r="H101" s="69"/>
      <c r="I101" s="31"/>
      <c r="J101" s="31"/>
      <c r="K101" s="32"/>
    </row>
    <row r="102" spans="1:11" ht="12.75" customHeight="1" x14ac:dyDescent="0.35">
      <c r="B102" s="24"/>
      <c r="D102" s="31"/>
      <c r="F102" s="70"/>
      <c r="G102" s="31"/>
      <c r="H102" s="69"/>
      <c r="I102" s="31"/>
      <c r="J102" s="31"/>
      <c r="K102" s="32"/>
    </row>
    <row r="103" spans="1:11" ht="12.75" customHeight="1" x14ac:dyDescent="0.35">
      <c r="B103" s="24"/>
      <c r="D103" s="222" t="s">
        <v>27</v>
      </c>
      <c r="E103" s="223"/>
      <c r="F103" s="223"/>
      <c r="G103" s="18">
        <v>0</v>
      </c>
    </row>
    <row r="104" spans="1:11" ht="12.75" customHeight="1" x14ac:dyDescent="0.35">
      <c r="B104" s="24"/>
      <c r="D104" s="222" t="s">
        <v>28</v>
      </c>
      <c r="E104" s="223"/>
      <c r="F104" s="223"/>
      <c r="G104" s="20">
        <f>IF(D85="ja",G103,IF(D92="ja",0,G103-(((G77-G78)*G103)/G78)))</f>
        <v>0</v>
      </c>
    </row>
    <row r="105" spans="1:11" ht="12.75" customHeight="1" x14ac:dyDescent="0.35">
      <c r="B105" s="24"/>
      <c r="D105" s="222" t="s">
        <v>35</v>
      </c>
      <c r="E105" s="223"/>
      <c r="F105" s="223"/>
      <c r="G105" s="20" t="str">
        <f>IF(G103=0,"",G104/G103*100)</f>
        <v/>
      </c>
    </row>
    <row r="106" spans="1:11" ht="12.75" customHeight="1" x14ac:dyDescent="0.35">
      <c r="B106" s="24"/>
      <c r="D106" s="31"/>
      <c r="F106" s="70"/>
      <c r="G106" s="31"/>
      <c r="H106" s="69"/>
      <c r="I106" s="31"/>
      <c r="J106" s="31"/>
      <c r="K106" s="32"/>
    </row>
    <row r="107" spans="1:11" ht="24.75" customHeight="1" x14ac:dyDescent="0.35">
      <c r="B107" s="24"/>
      <c r="D107" s="31"/>
      <c r="F107" s="70"/>
      <c r="G107" s="31"/>
      <c r="H107" s="69"/>
      <c r="I107" s="31"/>
      <c r="J107" s="31"/>
      <c r="K107" s="32"/>
    </row>
    <row r="108" spans="1:11" ht="15" customHeight="1" x14ac:dyDescent="0.35">
      <c r="A108" s="71" t="s">
        <v>29</v>
      </c>
      <c r="D108" s="31"/>
      <c r="F108" s="70"/>
      <c r="G108" s="31"/>
      <c r="H108" s="69"/>
      <c r="I108" s="31"/>
      <c r="J108" s="31"/>
      <c r="K108" s="32"/>
    </row>
    <row r="109" spans="1:11" ht="12.75" customHeight="1" x14ac:dyDescent="0.35">
      <c r="B109" s="2" t="s">
        <v>93</v>
      </c>
      <c r="D109" s="31"/>
      <c r="F109" s="70"/>
      <c r="G109" s="31"/>
      <c r="H109" s="69"/>
      <c r="I109" s="31"/>
      <c r="J109" s="31"/>
      <c r="K109" s="32"/>
    </row>
    <row r="110" spans="1:11" ht="12.75" customHeight="1" x14ac:dyDescent="0.35">
      <c r="B110" s="24"/>
      <c r="D110" s="31"/>
      <c r="F110" s="70"/>
      <c r="G110" s="31"/>
      <c r="H110" s="69"/>
      <c r="I110" s="31"/>
      <c r="J110" s="31"/>
      <c r="K110" s="32"/>
    </row>
    <row r="111" spans="1:11" ht="12.75" customHeight="1" x14ac:dyDescent="0.35">
      <c r="B111" s="24"/>
      <c r="D111" s="31"/>
      <c r="F111" s="70"/>
      <c r="G111" s="31"/>
      <c r="H111" s="69"/>
      <c r="I111" s="31"/>
      <c r="J111" s="31"/>
      <c r="K111" s="32"/>
    </row>
    <row r="112" spans="1:11" ht="12.75" customHeight="1" x14ac:dyDescent="0.35">
      <c r="B112" s="24"/>
      <c r="D112" s="222" t="s">
        <v>15</v>
      </c>
      <c r="E112" s="223"/>
      <c r="F112" s="223"/>
      <c r="G112" s="20">
        <f>$G$57</f>
        <v>0</v>
      </c>
    </row>
    <row r="113" spans="1:11" ht="12.75" customHeight="1" x14ac:dyDescent="0.35">
      <c r="B113" s="24"/>
      <c r="D113" s="222" t="s">
        <v>30</v>
      </c>
      <c r="E113" s="223"/>
      <c r="F113" s="223"/>
      <c r="G113" s="20">
        <f>$G$70</f>
        <v>43081</v>
      </c>
    </row>
    <row r="114" spans="1:11" ht="12.75" customHeight="1" x14ac:dyDescent="0.35">
      <c r="B114" s="24"/>
      <c r="D114" s="222" t="s">
        <v>17</v>
      </c>
      <c r="E114" s="223"/>
      <c r="F114" s="223"/>
      <c r="G114" s="20">
        <f>$G$70*4</f>
        <v>172324</v>
      </c>
    </row>
    <row r="115" spans="1:11" ht="12.75" customHeight="1" x14ac:dyDescent="0.35">
      <c r="B115" s="24"/>
      <c r="D115" s="31"/>
      <c r="F115" s="70"/>
      <c r="G115" s="31"/>
      <c r="H115" s="69"/>
      <c r="I115" s="31"/>
      <c r="J115" s="31"/>
      <c r="K115" s="32"/>
    </row>
    <row r="116" spans="1:11" ht="12.75" customHeight="1" x14ac:dyDescent="0.35">
      <c r="B116" s="24"/>
      <c r="D116" s="31"/>
      <c r="F116" s="70"/>
      <c r="G116" s="31"/>
      <c r="H116" s="69"/>
      <c r="I116" s="31"/>
      <c r="J116" s="31"/>
      <c r="K116" s="32"/>
    </row>
    <row r="117" spans="1:11" ht="12.75" customHeight="1" x14ac:dyDescent="0.25">
      <c r="A117" s="2" t="s">
        <v>31</v>
      </c>
      <c r="D117" s="28"/>
      <c r="E117" s="94"/>
      <c r="F117" s="94"/>
    </row>
    <row r="118" spans="1:11" ht="12.75" customHeight="1" x14ac:dyDescent="0.35">
      <c r="B118" s="24"/>
      <c r="D118" s="31"/>
      <c r="F118" s="70"/>
      <c r="G118" s="31"/>
      <c r="H118" s="69"/>
      <c r="I118" s="31"/>
      <c r="J118" s="31"/>
      <c r="K118" s="32"/>
    </row>
    <row r="119" spans="1:11" ht="12.75" customHeight="1" x14ac:dyDescent="0.35">
      <c r="B119" s="24"/>
      <c r="D119" s="31"/>
      <c r="F119" s="70"/>
      <c r="G119" s="31"/>
      <c r="H119" s="69"/>
      <c r="I119" s="31"/>
      <c r="J119" s="31"/>
      <c r="K119" s="32"/>
    </row>
    <row r="120" spans="1:11" ht="12.75" customHeight="1" x14ac:dyDescent="0.35">
      <c r="B120" s="24"/>
      <c r="C120" s="2" t="s">
        <v>19</v>
      </c>
      <c r="D120" s="30" t="str">
        <f>IF(G112&lt;G113,"ja","")</f>
        <v>ja</v>
      </c>
      <c r="E120" s="29" t="s">
        <v>36</v>
      </c>
      <c r="F120" s="29"/>
      <c r="G120" s="2"/>
    </row>
    <row r="121" spans="1:11" ht="12.75" customHeight="1" x14ac:dyDescent="0.35">
      <c r="B121" s="24"/>
      <c r="C121" s="2" t="s">
        <v>20</v>
      </c>
      <c r="D121" s="30" t="str">
        <f>IF(G112&gt;G113,"nein","")</f>
        <v/>
      </c>
      <c r="E121" s="29" t="s">
        <v>22</v>
      </c>
      <c r="F121" s="29"/>
      <c r="G121" s="2"/>
    </row>
    <row r="122" spans="1:11" ht="12.75" customHeight="1" x14ac:dyDescent="0.35">
      <c r="B122" s="24"/>
      <c r="D122" s="31"/>
      <c r="F122" s="70"/>
      <c r="G122" s="31"/>
      <c r="H122" s="69"/>
      <c r="I122" s="31"/>
      <c r="J122" s="31"/>
      <c r="K122" s="32"/>
    </row>
    <row r="123" spans="1:11" ht="12.75" customHeight="1" x14ac:dyDescent="0.35">
      <c r="B123" s="24"/>
      <c r="D123" s="31"/>
      <c r="F123" s="70"/>
      <c r="G123" s="31"/>
      <c r="H123" s="69"/>
      <c r="I123" s="31"/>
      <c r="J123" s="31"/>
      <c r="K123" s="32"/>
    </row>
    <row r="124" spans="1:11" ht="12.75" customHeight="1" x14ac:dyDescent="0.25">
      <c r="A124" s="2" t="s">
        <v>23</v>
      </c>
      <c r="D124" s="28"/>
      <c r="E124" s="94"/>
      <c r="F124" s="94"/>
    </row>
    <row r="125" spans="1:11" ht="12.75" customHeight="1" x14ac:dyDescent="0.35">
      <c r="B125" s="24"/>
      <c r="D125" s="31"/>
      <c r="F125" s="70"/>
      <c r="G125" s="31"/>
      <c r="H125" s="69"/>
      <c r="I125" s="31"/>
      <c r="J125" s="31"/>
      <c r="K125" s="32"/>
    </row>
    <row r="126" spans="1:11" ht="12.75" customHeight="1" x14ac:dyDescent="0.35">
      <c r="B126" s="24"/>
      <c r="D126" s="31"/>
      <c r="F126" s="70"/>
      <c r="G126" s="31"/>
      <c r="H126" s="69"/>
      <c r="I126" s="31"/>
      <c r="J126" s="31"/>
      <c r="K126" s="32"/>
    </row>
    <row r="127" spans="1:11" ht="12.75" customHeight="1" x14ac:dyDescent="0.35">
      <c r="B127" s="24"/>
      <c r="C127" s="2" t="s">
        <v>19</v>
      </c>
      <c r="D127" s="30" t="str">
        <f>IF(G112&gt;G114,"ja","")</f>
        <v/>
      </c>
      <c r="E127" s="29" t="s">
        <v>24</v>
      </c>
      <c r="F127" s="29"/>
      <c r="G127" s="2"/>
    </row>
    <row r="128" spans="1:11" ht="12.75" customHeight="1" x14ac:dyDescent="0.35">
      <c r="B128" s="24"/>
      <c r="C128" s="2" t="s">
        <v>20</v>
      </c>
      <c r="D128" s="30" t="str">
        <f>IF(D120="ja","",IF(D127="","nein",""))</f>
        <v/>
      </c>
      <c r="E128" s="29" t="s">
        <v>25</v>
      </c>
      <c r="F128" s="29"/>
      <c r="G128" s="2"/>
    </row>
    <row r="129" spans="1:11" ht="12.75" customHeight="1" x14ac:dyDescent="0.35">
      <c r="B129" s="24"/>
      <c r="D129" s="31"/>
      <c r="F129" s="70"/>
      <c r="G129" s="31"/>
      <c r="H129" s="69"/>
      <c r="I129" s="31"/>
      <c r="J129" s="31"/>
      <c r="K129" s="32"/>
    </row>
    <row r="130" spans="1:11" ht="12.75" customHeight="1" x14ac:dyDescent="0.35">
      <c r="B130" s="24"/>
      <c r="D130" s="31"/>
      <c r="F130" s="70"/>
      <c r="G130" s="31"/>
      <c r="H130" s="69"/>
      <c r="I130" s="31"/>
      <c r="J130" s="31"/>
      <c r="K130" s="32"/>
    </row>
    <row r="131" spans="1:11" ht="29.25" customHeight="1" x14ac:dyDescent="0.25">
      <c r="A131" s="214" t="s">
        <v>133</v>
      </c>
      <c r="B131" s="215"/>
      <c r="C131" s="215"/>
      <c r="D131" s="215"/>
      <c r="E131" s="215"/>
      <c r="F131" s="215"/>
      <c r="G131" s="215"/>
      <c r="H131" s="215"/>
    </row>
    <row r="132" spans="1:11" ht="12.75" customHeight="1" x14ac:dyDescent="0.25">
      <c r="A132" s="107" t="s">
        <v>132</v>
      </c>
      <c r="D132" s="28"/>
      <c r="E132" s="94"/>
      <c r="F132" s="94"/>
    </row>
    <row r="133" spans="1:11" ht="12.75" customHeight="1" x14ac:dyDescent="0.35">
      <c r="B133" s="24"/>
      <c r="D133" s="31"/>
      <c r="F133" s="70"/>
      <c r="G133" s="31"/>
      <c r="H133" s="69"/>
      <c r="I133" s="31"/>
      <c r="J133" s="31"/>
      <c r="K133" s="32"/>
    </row>
    <row r="134" spans="1:11" ht="12.75" customHeight="1" x14ac:dyDescent="0.35">
      <c r="B134" s="2"/>
      <c r="C134" s="88" t="s">
        <v>143</v>
      </c>
      <c r="D134" s="29" t="s">
        <v>46</v>
      </c>
      <c r="E134" s="68" t="s">
        <v>43</v>
      </c>
      <c r="F134" s="68"/>
      <c r="G134" s="68"/>
      <c r="H134" s="69"/>
      <c r="I134" s="31"/>
      <c r="J134" s="31"/>
      <c r="K134" s="32"/>
    </row>
    <row r="135" spans="1:11" ht="12.75" customHeight="1" x14ac:dyDescent="0.35">
      <c r="B135" s="24"/>
      <c r="D135" s="31"/>
      <c r="F135" s="70" t="s">
        <v>44</v>
      </c>
      <c r="G135" s="31"/>
      <c r="H135" s="69"/>
      <c r="I135" s="31"/>
      <c r="J135" s="31"/>
      <c r="K135" s="32"/>
    </row>
    <row r="136" spans="1:11" ht="12.75" customHeight="1" x14ac:dyDescent="0.35">
      <c r="B136" s="24"/>
      <c r="D136" s="31"/>
      <c r="F136" s="70"/>
      <c r="G136" s="31"/>
      <c r="H136" s="69"/>
      <c r="I136" s="31"/>
      <c r="J136" s="31"/>
      <c r="K136" s="32"/>
    </row>
    <row r="137" spans="1:11" ht="12.75" customHeight="1" x14ac:dyDescent="0.35">
      <c r="B137" s="24"/>
      <c r="D137" s="31"/>
      <c r="F137" s="70"/>
      <c r="G137" s="31"/>
      <c r="H137" s="69"/>
      <c r="I137" s="31"/>
      <c r="J137" s="31"/>
      <c r="K137" s="32"/>
    </row>
    <row r="138" spans="1:11" ht="12.75" customHeight="1" x14ac:dyDescent="0.35">
      <c r="B138" s="24"/>
      <c r="D138" s="222" t="s">
        <v>32</v>
      </c>
      <c r="E138" s="223"/>
      <c r="F138" s="223"/>
      <c r="G138" s="18">
        <v>100</v>
      </c>
    </row>
    <row r="139" spans="1:11" ht="12.75" customHeight="1" x14ac:dyDescent="0.35">
      <c r="B139" s="24"/>
      <c r="D139" s="222" t="s">
        <v>33</v>
      </c>
      <c r="E139" s="223"/>
      <c r="F139" s="223"/>
      <c r="G139" s="20">
        <f>IF(D120="ja",G138,IF(D127="ja",0,G138-(((G112-G113)*G138)/(G113*3))))</f>
        <v>100</v>
      </c>
    </row>
    <row r="140" spans="1:11" ht="12.75" customHeight="1" x14ac:dyDescent="0.35">
      <c r="B140" s="24"/>
      <c r="D140" s="222" t="s">
        <v>34</v>
      </c>
      <c r="E140" s="223"/>
      <c r="F140" s="223"/>
      <c r="G140" s="20">
        <f>IF(G138=0,"",G139/G138*100)</f>
        <v>100</v>
      </c>
    </row>
    <row r="141" spans="1:11" ht="12.75" customHeight="1" x14ac:dyDescent="0.35">
      <c r="B141" s="24"/>
      <c r="D141" s="31"/>
      <c r="F141" s="70"/>
      <c r="G141" s="31"/>
      <c r="H141" s="69"/>
      <c r="I141" s="31"/>
      <c r="J141" s="31"/>
      <c r="K141" s="32"/>
    </row>
    <row r="142" spans="1:11" ht="38.25" customHeight="1" x14ac:dyDescent="0.35">
      <c r="B142" s="24"/>
      <c r="D142" s="31"/>
      <c r="F142" s="70"/>
      <c r="G142" s="31"/>
      <c r="H142" s="69"/>
      <c r="I142" s="31"/>
      <c r="J142" s="31"/>
      <c r="K142" s="32"/>
    </row>
    <row r="143" spans="1:11" ht="15.5" x14ac:dyDescent="0.35">
      <c r="A143" s="1" t="s">
        <v>100</v>
      </c>
      <c r="D143" s="31"/>
      <c r="E143" s="21"/>
      <c r="F143" s="72"/>
      <c r="G143" s="73"/>
      <c r="H143" s="69"/>
      <c r="I143" s="31"/>
      <c r="J143" s="31"/>
      <c r="K143" s="32"/>
    </row>
    <row r="144" spans="1:11" ht="12.75" customHeight="1" x14ac:dyDescent="0.35">
      <c r="A144" s="232"/>
      <c r="B144" s="233"/>
      <c r="C144" s="233"/>
      <c r="D144" s="233"/>
      <c r="E144" s="233"/>
      <c r="F144" s="233"/>
      <c r="G144" s="233"/>
      <c r="H144" s="233"/>
      <c r="I144" s="31"/>
      <c r="J144" s="31"/>
      <c r="K144" s="32"/>
    </row>
    <row r="145" spans="1:11" ht="12.75" customHeight="1" x14ac:dyDescent="0.35">
      <c r="A145" s="233"/>
      <c r="B145" s="233"/>
      <c r="C145" s="233"/>
      <c r="D145" s="233"/>
      <c r="E145" s="233"/>
      <c r="F145" s="233"/>
      <c r="G145" s="233"/>
      <c r="H145" s="233"/>
      <c r="I145" s="31"/>
      <c r="J145" s="31"/>
      <c r="K145" s="32"/>
    </row>
    <row r="146" spans="1:11" ht="12.75" customHeight="1" x14ac:dyDescent="0.35">
      <c r="A146" s="233"/>
      <c r="B146" s="233"/>
      <c r="C146" s="233"/>
      <c r="D146" s="233"/>
      <c r="E146" s="233"/>
      <c r="F146" s="233"/>
      <c r="G146" s="233"/>
      <c r="H146" s="233"/>
      <c r="I146" s="31"/>
      <c r="J146" s="31"/>
      <c r="K146" s="32"/>
    </row>
    <row r="147" spans="1:11" ht="12.75" customHeight="1" x14ac:dyDescent="0.35">
      <c r="A147" s="233"/>
      <c r="B147" s="233"/>
      <c r="C147" s="233"/>
      <c r="D147" s="233"/>
      <c r="E147" s="233"/>
      <c r="F147" s="233"/>
      <c r="G147" s="233"/>
      <c r="H147" s="233"/>
      <c r="I147" s="31"/>
      <c r="J147" s="31"/>
      <c r="K147" s="32"/>
    </row>
    <row r="148" spans="1:11" ht="12.75" customHeight="1" x14ac:dyDescent="0.35">
      <c r="A148" s="233"/>
      <c r="B148" s="233"/>
      <c r="C148" s="233"/>
      <c r="D148" s="233"/>
      <c r="E148" s="233"/>
      <c r="F148" s="233"/>
      <c r="G148" s="233"/>
      <c r="H148" s="233"/>
      <c r="I148" s="31"/>
      <c r="J148" s="31"/>
      <c r="K148" s="32"/>
    </row>
    <row r="149" spans="1:11" ht="12.75" customHeight="1" x14ac:dyDescent="0.35">
      <c r="A149" s="233"/>
      <c r="B149" s="233"/>
      <c r="C149" s="233"/>
      <c r="D149" s="233"/>
      <c r="E149" s="233"/>
      <c r="F149" s="233"/>
      <c r="G149" s="233"/>
      <c r="H149" s="233"/>
      <c r="I149" s="31"/>
      <c r="J149" s="31"/>
      <c r="K149" s="32"/>
    </row>
    <row r="150" spans="1:11" x14ac:dyDescent="0.25">
      <c r="B150" s="74"/>
      <c r="C150" s="75"/>
      <c r="D150" s="75"/>
      <c r="E150" s="75"/>
      <c r="F150" s="75"/>
      <c r="G150" s="75"/>
      <c r="H150" s="75"/>
    </row>
    <row r="151" spans="1:11" x14ac:dyDescent="0.25">
      <c r="B151" s="74"/>
      <c r="C151" s="75"/>
      <c r="D151" s="75"/>
      <c r="E151" s="75"/>
      <c r="F151" s="75"/>
      <c r="G151" s="75"/>
      <c r="H151" s="75"/>
    </row>
    <row r="152" spans="1:11" ht="15.5" x14ac:dyDescent="0.35">
      <c r="A152" s="33" t="s">
        <v>99</v>
      </c>
      <c r="B152" s="9"/>
      <c r="C152" s="76"/>
      <c r="D152" s="9"/>
      <c r="E152" s="9"/>
    </row>
    <row r="153" spans="1:11" x14ac:dyDescent="0.25">
      <c r="A153" s="225"/>
      <c r="B153" s="226"/>
      <c r="C153" s="226"/>
      <c r="D153" s="226"/>
      <c r="E153" s="226"/>
      <c r="F153" s="226"/>
      <c r="G153" s="226"/>
      <c r="H153" s="226"/>
    </row>
    <row r="154" spans="1:11" x14ac:dyDescent="0.25">
      <c r="A154" s="226"/>
      <c r="B154" s="226"/>
      <c r="C154" s="226"/>
      <c r="D154" s="226"/>
      <c r="E154" s="226"/>
      <c r="F154" s="226"/>
      <c r="G154" s="226"/>
      <c r="H154" s="226"/>
    </row>
    <row r="155" spans="1:11" x14ac:dyDescent="0.25">
      <c r="A155" s="226"/>
      <c r="B155" s="226"/>
      <c r="C155" s="226"/>
      <c r="D155" s="226"/>
      <c r="E155" s="226"/>
      <c r="F155" s="226"/>
      <c r="G155" s="226"/>
      <c r="H155" s="226"/>
    </row>
    <row r="156" spans="1:11" x14ac:dyDescent="0.25">
      <c r="A156" s="226"/>
      <c r="B156" s="226"/>
      <c r="C156" s="226"/>
      <c r="D156" s="226"/>
      <c r="E156" s="226"/>
      <c r="F156" s="226"/>
      <c r="G156" s="226"/>
      <c r="H156" s="226"/>
    </row>
    <row r="157" spans="1:11" x14ac:dyDescent="0.25">
      <c r="A157" s="226"/>
      <c r="B157" s="226"/>
      <c r="C157" s="226"/>
      <c r="D157" s="226"/>
      <c r="E157" s="226"/>
      <c r="F157" s="226"/>
      <c r="G157" s="226"/>
      <c r="H157" s="226"/>
    </row>
    <row r="158" spans="1:11" ht="12.75" customHeight="1" x14ac:dyDescent="0.25">
      <c r="A158" s="226"/>
      <c r="B158" s="226"/>
      <c r="C158" s="226"/>
      <c r="D158" s="226"/>
      <c r="E158" s="226"/>
      <c r="F158" s="226"/>
      <c r="G158" s="226"/>
      <c r="H158" s="226"/>
    </row>
    <row r="159" spans="1:11" x14ac:dyDescent="0.25">
      <c r="B159" s="74"/>
      <c r="C159" s="75"/>
      <c r="D159" s="75"/>
      <c r="E159" s="75"/>
      <c r="F159" s="75"/>
      <c r="G159" s="75"/>
      <c r="H159" s="75"/>
    </row>
    <row r="160" spans="1:11" x14ac:dyDescent="0.25">
      <c r="B160" s="74"/>
      <c r="C160" s="75"/>
      <c r="D160" s="75"/>
      <c r="E160" s="75"/>
      <c r="F160" s="75"/>
      <c r="G160" s="75"/>
      <c r="H160" s="75"/>
    </row>
    <row r="161" spans="1:8" ht="15" customHeight="1" x14ac:dyDescent="0.3">
      <c r="A161" s="1" t="s">
        <v>47</v>
      </c>
      <c r="C161" s="75"/>
      <c r="D161" s="75"/>
      <c r="E161" s="75"/>
      <c r="F161" s="75"/>
      <c r="G161" s="75"/>
      <c r="H161" s="75"/>
    </row>
    <row r="162" spans="1:8" ht="18" customHeight="1" x14ac:dyDescent="0.25">
      <c r="A162" s="219"/>
      <c r="B162" s="220"/>
      <c r="C162" s="221"/>
      <c r="D162" s="75"/>
      <c r="E162" s="75"/>
      <c r="F162" s="75"/>
      <c r="G162" s="75"/>
      <c r="H162" s="75"/>
    </row>
  </sheetData>
  <sheetProtection selectLockedCells="1"/>
  <mergeCells count="57">
    <mergeCell ref="A144:H149"/>
    <mergeCell ref="B52:E52"/>
    <mergeCell ref="B51:E51"/>
    <mergeCell ref="B23:E23"/>
    <mergeCell ref="D140:F140"/>
    <mergeCell ref="D113:F113"/>
    <mergeCell ref="D77:F77"/>
    <mergeCell ref="D114:F114"/>
    <mergeCell ref="B46:E46"/>
    <mergeCell ref="B55:E55"/>
    <mergeCell ref="B57:E57"/>
    <mergeCell ref="A60:E60"/>
    <mergeCell ref="B49:E49"/>
    <mergeCell ref="B54:E54"/>
    <mergeCell ref="B37:E37"/>
    <mergeCell ref="B39:E39"/>
    <mergeCell ref="A8:G8"/>
    <mergeCell ref="A9:G9"/>
    <mergeCell ref="A10:G10"/>
    <mergeCell ref="A11:G11"/>
    <mergeCell ref="A12:G12"/>
    <mergeCell ref="B20:E20"/>
    <mergeCell ref="B21:E21"/>
    <mergeCell ref="B43:E43"/>
    <mergeCell ref="A162:C162"/>
    <mergeCell ref="D78:F78"/>
    <mergeCell ref="D79:F79"/>
    <mergeCell ref="D103:F103"/>
    <mergeCell ref="D104:F104"/>
    <mergeCell ref="D105:F105"/>
    <mergeCell ref="D112:F112"/>
    <mergeCell ref="B45:E45"/>
    <mergeCell ref="B44:E44"/>
    <mergeCell ref="A153:H158"/>
    <mergeCell ref="D139:F139"/>
    <mergeCell ref="B50:E50"/>
    <mergeCell ref="D138:F138"/>
    <mergeCell ref="B28:E28"/>
    <mergeCell ref="B30:E30"/>
    <mergeCell ref="B31:E31"/>
    <mergeCell ref="B24:E24"/>
    <mergeCell ref="B25:E25"/>
    <mergeCell ref="B26:E26"/>
    <mergeCell ref="B27:E27"/>
    <mergeCell ref="B32:E32"/>
    <mergeCell ref="B29:E29"/>
    <mergeCell ref="A63:G63"/>
    <mergeCell ref="A96:G96"/>
    <mergeCell ref="A131:H131"/>
    <mergeCell ref="B38:E38"/>
    <mergeCell ref="B42:E42"/>
    <mergeCell ref="B40:E40"/>
    <mergeCell ref="B41:E41"/>
    <mergeCell ref="B33:E33"/>
    <mergeCell ref="B35:E35"/>
    <mergeCell ref="B36:E36"/>
    <mergeCell ref="B34:E34"/>
  </mergeCells>
  <phoneticPr fontId="2" type="noConversion"/>
  <pageMargins left="0.59055118110236227" right="0.39370078740157483" top="0.51181102362204722" bottom="0.51181102362204722" header="0.31496062992125984" footer="0.31496062992125984"/>
  <pageSetup paperSize="9" scale="85" orientation="portrait" r:id="rId1"/>
  <headerFooter alignWithMargins="0">
    <oddHeader>&amp;R&amp;9Seite &amp;P von &amp;N</oddHeader>
    <oddFooter>&amp;L&amp;9GEF/Sozialamt/Opferhilfe/Version 4 (Stand Januar 2015)</oddFooter>
  </headerFooter>
  <rowBreaks count="2" manualBreakCount="2">
    <brk id="59" max="16383" man="1"/>
    <brk id="123" max="16383" man="1"/>
  </rowBreaks>
  <ignoredErrors>
    <ignoredError sqref="A20:A21 A41:A44 A24:A28" twoDigitTextYear="1"/>
    <ignoredError sqref="F45:G45 G139:G140 F39:G39 F53 G46 G55 G57 G77 D85:D86 D92:D93 G104:G105 G112:G114 D120:D121 D127:D128 F55 G79" unlockedFormula="1"/>
    <ignoredError sqref="A32:A40 A45:A46 A48:A55 A57 A22" numberStoredAsText="1"/>
    <ignoredError sqref="F37" formulaRange="1" unlockedFormula="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55"/>
  <sheetViews>
    <sheetView showGridLines="0" zoomScale="112" zoomScaleNormal="112" workbookViewId="0">
      <selection activeCell="I58" sqref="I58"/>
    </sheetView>
  </sheetViews>
  <sheetFormatPr baseColWidth="10" defaultColWidth="11.453125" defaultRowHeight="12.5" x14ac:dyDescent="0.25"/>
  <cols>
    <col min="1" max="1" width="6.7265625" style="8" customWidth="1"/>
    <col min="2" max="2" width="9.7265625" style="8" customWidth="1"/>
    <col min="3" max="3" width="20.7265625" style="8" customWidth="1"/>
    <col min="4" max="4" width="14.453125" style="8" customWidth="1"/>
    <col min="5" max="5" width="13.7265625" style="8" customWidth="1"/>
    <col min="6" max="7" width="12.7265625" style="8" customWidth="1"/>
    <col min="8" max="8" width="14" style="8" customWidth="1"/>
    <col min="9" max="9" width="13.7265625" style="8" customWidth="1"/>
    <col min="10" max="16384" width="11.453125" style="8"/>
  </cols>
  <sheetData>
    <row r="1" spans="1:9" ht="20" x14ac:dyDescent="0.4">
      <c r="A1" s="16" t="s">
        <v>151</v>
      </c>
    </row>
    <row r="2" spans="1:9" s="2" customFormat="1" ht="13" x14ac:dyDescent="0.3">
      <c r="B2" s="1"/>
      <c r="C2" s="94"/>
      <c r="E2" s="1"/>
      <c r="F2" s="3"/>
      <c r="G2" s="1"/>
      <c r="I2" s="4"/>
    </row>
    <row r="3" spans="1:9" s="7" customFormat="1" ht="57.75" customHeight="1" x14ac:dyDescent="0.35">
      <c r="A3" s="240" t="s">
        <v>153</v>
      </c>
      <c r="B3" s="241"/>
      <c r="C3" s="241"/>
      <c r="D3" s="241"/>
      <c r="E3" s="241"/>
      <c r="F3" s="241"/>
      <c r="G3" s="241"/>
      <c r="H3" s="241"/>
      <c r="I3" s="241"/>
    </row>
    <row r="4" spans="1:9" s="2" customFormat="1" ht="12" customHeight="1" x14ac:dyDescent="0.35">
      <c r="A4" s="5"/>
      <c r="C4" s="5"/>
    </row>
    <row r="5" spans="1:9" ht="12" customHeight="1" x14ac:dyDescent="0.25">
      <c r="B5" s="10"/>
      <c r="E5" s="9"/>
    </row>
    <row r="6" spans="1:9" s="2" customFormat="1" ht="15" customHeight="1" x14ac:dyDescent="0.25">
      <c r="A6" s="242" t="s">
        <v>48</v>
      </c>
      <c r="B6" s="243"/>
      <c r="C6" s="243"/>
      <c r="D6" s="243"/>
      <c r="E6" s="243"/>
      <c r="F6" s="243"/>
      <c r="G6" s="243"/>
      <c r="H6" s="243"/>
      <c r="I6" s="243"/>
    </row>
    <row r="7" spans="1:9" ht="13" x14ac:dyDescent="0.25">
      <c r="A7" s="230"/>
      <c r="B7" s="231"/>
      <c r="C7" s="231"/>
      <c r="D7" s="231"/>
      <c r="E7" s="231"/>
      <c r="F7" s="231"/>
      <c r="G7" s="231"/>
    </row>
    <row r="8" spans="1:9" ht="13" x14ac:dyDescent="0.25">
      <c r="A8" s="230"/>
      <c r="B8" s="231"/>
      <c r="C8" s="231"/>
      <c r="D8" s="231"/>
      <c r="E8" s="231"/>
      <c r="F8" s="231"/>
      <c r="G8" s="231"/>
      <c r="H8" s="39"/>
      <c r="I8" s="39"/>
    </row>
    <row r="9" spans="1:9" ht="13" x14ac:dyDescent="0.25">
      <c r="A9" s="230"/>
      <c r="B9" s="231"/>
      <c r="C9" s="231"/>
      <c r="D9" s="231"/>
      <c r="E9" s="231"/>
      <c r="F9" s="231"/>
      <c r="G9" s="231"/>
      <c r="H9" s="39"/>
      <c r="I9" s="39"/>
    </row>
    <row r="10" spans="1:9" ht="13" x14ac:dyDescent="0.25">
      <c r="A10" s="230"/>
      <c r="B10" s="231"/>
      <c r="C10" s="231"/>
      <c r="D10" s="231"/>
      <c r="E10" s="231"/>
      <c r="F10" s="231"/>
      <c r="G10" s="231"/>
      <c r="H10" s="39"/>
      <c r="I10" s="39"/>
    </row>
    <row r="11" spans="1:9" ht="13" x14ac:dyDescent="0.25">
      <c r="A11" s="230"/>
      <c r="B11" s="231"/>
      <c r="C11" s="231"/>
      <c r="D11" s="231"/>
      <c r="E11" s="231"/>
      <c r="F11" s="231"/>
      <c r="G11" s="231"/>
      <c r="H11" s="39"/>
      <c r="I11" s="39"/>
    </row>
    <row r="12" spans="1:9" ht="13" x14ac:dyDescent="0.3">
      <c r="B12" s="53"/>
      <c r="C12" s="54"/>
      <c r="D12" s="54"/>
      <c r="E12" s="54"/>
      <c r="F12" s="55"/>
      <c r="G12" s="55"/>
      <c r="H12" s="39"/>
      <c r="I12" s="39"/>
    </row>
    <row r="13" spans="1:9" ht="13" x14ac:dyDescent="0.3">
      <c r="B13" s="53"/>
      <c r="C13" s="54"/>
      <c r="D13" s="54"/>
      <c r="E13" s="54"/>
      <c r="F13" s="55"/>
      <c r="G13" s="55"/>
      <c r="H13" s="39"/>
      <c r="I13" s="39"/>
    </row>
    <row r="14" spans="1:9" ht="13" x14ac:dyDescent="0.3">
      <c r="B14" s="33"/>
      <c r="C14" s="39"/>
      <c r="D14" s="39"/>
      <c r="E14" s="39"/>
      <c r="F14" s="94"/>
      <c r="G14" s="33"/>
      <c r="H14" s="39"/>
      <c r="I14" s="39"/>
    </row>
    <row r="15" spans="1:9" ht="15.5" x14ac:dyDescent="0.25">
      <c r="A15" s="238" t="s">
        <v>12</v>
      </c>
      <c r="B15" s="239"/>
      <c r="C15" s="239"/>
      <c r="D15" s="239"/>
      <c r="E15" s="239"/>
      <c r="F15" s="239"/>
      <c r="G15" s="239"/>
      <c r="H15" s="239"/>
      <c r="I15" s="239"/>
    </row>
    <row r="16" spans="1:9" ht="13" x14ac:dyDescent="0.3">
      <c r="B16" s="1"/>
    </row>
    <row r="17" spans="1:9" ht="40.5" customHeight="1" x14ac:dyDescent="0.25">
      <c r="A17" s="123"/>
      <c r="B17" s="121"/>
      <c r="C17" s="121"/>
      <c r="D17" s="121"/>
      <c r="E17" s="122"/>
      <c r="F17" s="118" t="s">
        <v>134</v>
      </c>
      <c r="G17" s="119" t="s">
        <v>37</v>
      </c>
      <c r="H17" s="100" t="s">
        <v>8</v>
      </c>
      <c r="I17" s="118" t="s">
        <v>49</v>
      </c>
    </row>
    <row r="18" spans="1:9" s="2" customFormat="1" x14ac:dyDescent="0.25">
      <c r="A18" s="52">
        <v>1.1000000000000001</v>
      </c>
      <c r="B18" s="12" t="s">
        <v>104</v>
      </c>
      <c r="C18" s="12"/>
      <c r="D18" s="13"/>
      <c r="E18" s="13"/>
      <c r="F18" s="40"/>
      <c r="G18" s="40"/>
      <c r="H18" s="40"/>
      <c r="I18" s="26"/>
    </row>
    <row r="19" spans="1:9" ht="13.5" customHeight="1" x14ac:dyDescent="0.25">
      <c r="A19" s="45" t="s">
        <v>58</v>
      </c>
      <c r="B19" s="208" t="s">
        <v>102</v>
      </c>
      <c r="C19" s="209"/>
      <c r="D19" s="209"/>
      <c r="E19" s="210"/>
      <c r="F19" s="17">
        <v>0</v>
      </c>
      <c r="G19" s="17">
        <v>0</v>
      </c>
      <c r="H19" s="40"/>
      <c r="I19" s="27"/>
    </row>
    <row r="20" spans="1:9" x14ac:dyDescent="0.25">
      <c r="A20" s="45" t="s">
        <v>59</v>
      </c>
      <c r="B20" s="208" t="s">
        <v>103</v>
      </c>
      <c r="C20" s="209"/>
      <c r="D20" s="209"/>
      <c r="E20" s="210"/>
      <c r="F20" s="17">
        <v>0</v>
      </c>
      <c r="G20" s="17">
        <v>0</v>
      </c>
      <c r="H20" s="40"/>
      <c r="I20" s="27"/>
    </row>
    <row r="21" spans="1:9" ht="13" x14ac:dyDescent="0.3">
      <c r="A21" s="44" t="s">
        <v>118</v>
      </c>
      <c r="B21" s="91" t="s">
        <v>142</v>
      </c>
      <c r="C21" s="65"/>
      <c r="D21" s="66"/>
      <c r="E21" s="66"/>
      <c r="F21" s="51">
        <f>SUM(F19:F20)</f>
        <v>0</v>
      </c>
      <c r="G21" s="51">
        <f>SUM(G19:G20)</f>
        <v>0</v>
      </c>
      <c r="H21" s="175">
        <f>SUM(F21:G21)</f>
        <v>0</v>
      </c>
      <c r="I21" s="27"/>
    </row>
    <row r="22" spans="1:9" ht="13" x14ac:dyDescent="0.3">
      <c r="A22" s="44" t="s">
        <v>154</v>
      </c>
      <c r="B22" s="235" t="s">
        <v>2</v>
      </c>
      <c r="C22" s="209"/>
      <c r="D22" s="209"/>
      <c r="E22" s="210"/>
      <c r="F22" s="40"/>
      <c r="G22" s="40"/>
      <c r="H22" s="200">
        <f>IF(SUM(H21:H21)&lt;=0,0,SUM(H21:H21))</f>
        <v>0</v>
      </c>
      <c r="I22" s="176">
        <f>H22/5*4</f>
        <v>0</v>
      </c>
    </row>
    <row r="23" spans="1:9" x14ac:dyDescent="0.25">
      <c r="A23" s="90" t="s">
        <v>67</v>
      </c>
      <c r="B23" s="174" t="s">
        <v>105</v>
      </c>
      <c r="C23" s="172"/>
      <c r="D23" s="172"/>
      <c r="E23" s="173"/>
      <c r="F23" s="177"/>
      <c r="G23" s="177"/>
      <c r="H23" s="40"/>
      <c r="I23" s="27"/>
    </row>
    <row r="24" spans="1:9" x14ac:dyDescent="0.25">
      <c r="A24" s="90" t="s">
        <v>155</v>
      </c>
      <c r="B24" s="208" t="s">
        <v>106</v>
      </c>
      <c r="C24" s="247"/>
      <c r="D24" s="247"/>
      <c r="E24" s="248"/>
      <c r="F24" s="17">
        <v>0</v>
      </c>
      <c r="G24" s="17">
        <v>0</v>
      </c>
      <c r="H24" s="40"/>
      <c r="I24" s="27"/>
    </row>
    <row r="25" spans="1:9" x14ac:dyDescent="0.25">
      <c r="A25" s="90" t="s">
        <v>156</v>
      </c>
      <c r="B25" s="208" t="s">
        <v>107</v>
      </c>
      <c r="C25" s="247"/>
      <c r="D25" s="247"/>
      <c r="E25" s="248"/>
      <c r="F25" s="17">
        <v>0</v>
      </c>
      <c r="G25" s="17">
        <v>0</v>
      </c>
      <c r="H25" s="40"/>
      <c r="I25" s="27"/>
    </row>
    <row r="26" spans="1:9" x14ac:dyDescent="0.25">
      <c r="A26" s="90" t="s">
        <v>157</v>
      </c>
      <c r="B26" s="208" t="s">
        <v>108</v>
      </c>
      <c r="C26" s="247"/>
      <c r="D26" s="247"/>
      <c r="E26" s="248"/>
      <c r="F26" s="17">
        <v>0</v>
      </c>
      <c r="G26" s="17">
        <v>0</v>
      </c>
      <c r="H26" s="40"/>
      <c r="I26" s="27"/>
    </row>
    <row r="27" spans="1:9" x14ac:dyDescent="0.25">
      <c r="A27" s="90" t="s">
        <v>158</v>
      </c>
      <c r="B27" s="208" t="s">
        <v>109</v>
      </c>
      <c r="C27" s="247"/>
      <c r="D27" s="247"/>
      <c r="E27" s="248"/>
      <c r="F27" s="17">
        <v>0</v>
      </c>
      <c r="G27" s="17">
        <v>0</v>
      </c>
      <c r="H27" s="40"/>
      <c r="I27" s="27"/>
    </row>
    <row r="28" spans="1:9" x14ac:dyDescent="0.25">
      <c r="A28" s="90" t="s">
        <v>159</v>
      </c>
      <c r="B28" s="208" t="s">
        <v>110</v>
      </c>
      <c r="C28" s="247"/>
      <c r="D28" s="247"/>
      <c r="E28" s="248"/>
      <c r="F28" s="17">
        <v>0</v>
      </c>
      <c r="G28" s="17">
        <v>0</v>
      </c>
      <c r="H28" s="40"/>
      <c r="I28" s="27"/>
    </row>
    <row r="29" spans="1:9" x14ac:dyDescent="0.25">
      <c r="A29" s="90" t="s">
        <v>160</v>
      </c>
      <c r="B29" s="211" t="s">
        <v>128</v>
      </c>
      <c r="C29" s="212"/>
      <c r="D29" s="212"/>
      <c r="E29" s="213"/>
      <c r="F29" s="17">
        <v>0</v>
      </c>
      <c r="G29" s="17">
        <v>0</v>
      </c>
      <c r="H29" s="40"/>
      <c r="I29" s="27"/>
    </row>
    <row r="30" spans="1:9" x14ac:dyDescent="0.25">
      <c r="A30" s="90" t="s">
        <v>161</v>
      </c>
      <c r="B30" s="208" t="s">
        <v>111</v>
      </c>
      <c r="C30" s="247"/>
      <c r="D30" s="247"/>
      <c r="E30" s="248"/>
      <c r="F30" s="17">
        <v>0</v>
      </c>
      <c r="G30" s="17">
        <v>0</v>
      </c>
      <c r="H30" s="40"/>
      <c r="I30" s="27"/>
    </row>
    <row r="31" spans="1:9" x14ac:dyDescent="0.25">
      <c r="A31" s="90" t="s">
        <v>162</v>
      </c>
      <c r="B31" s="208" t="s">
        <v>112</v>
      </c>
      <c r="C31" s="247"/>
      <c r="D31" s="247"/>
      <c r="E31" s="248"/>
      <c r="F31" s="17">
        <v>0</v>
      </c>
      <c r="G31" s="17">
        <v>0</v>
      </c>
      <c r="H31" s="40"/>
      <c r="I31" s="27"/>
    </row>
    <row r="32" spans="1:9" x14ac:dyDescent="0.25">
      <c r="A32" s="90" t="s">
        <v>68</v>
      </c>
      <c r="B32" s="208" t="s">
        <v>4</v>
      </c>
      <c r="C32" s="247"/>
      <c r="D32" s="247"/>
      <c r="E32" s="248"/>
      <c r="F32" s="17">
        <v>0</v>
      </c>
      <c r="G32" s="17">
        <v>0</v>
      </c>
      <c r="H32" s="40"/>
      <c r="I32" s="27"/>
    </row>
    <row r="33" spans="1:9" x14ac:dyDescent="0.25">
      <c r="A33" s="90" t="s">
        <v>70</v>
      </c>
      <c r="B33" s="208" t="s">
        <v>69</v>
      </c>
      <c r="C33" s="247"/>
      <c r="D33" s="247"/>
      <c r="E33" s="248"/>
      <c r="F33" s="17">
        <v>0</v>
      </c>
      <c r="G33" s="17">
        <v>0</v>
      </c>
      <c r="H33" s="40"/>
      <c r="I33" s="27"/>
    </row>
    <row r="34" spans="1:9" ht="13" x14ac:dyDescent="0.3">
      <c r="A34" s="90" t="s">
        <v>71</v>
      </c>
      <c r="B34" s="208" t="s">
        <v>6</v>
      </c>
      <c r="C34" s="247"/>
      <c r="D34" s="247"/>
      <c r="E34" s="248"/>
      <c r="F34" s="17">
        <v>0</v>
      </c>
      <c r="G34" s="17">
        <v>0</v>
      </c>
      <c r="H34" s="40"/>
      <c r="I34" s="19"/>
    </row>
    <row r="35" spans="1:9" ht="13" x14ac:dyDescent="0.3">
      <c r="A35" s="90" t="s">
        <v>72</v>
      </c>
      <c r="B35" s="208" t="s">
        <v>1</v>
      </c>
      <c r="C35" s="247"/>
      <c r="D35" s="247"/>
      <c r="E35" s="248"/>
      <c r="F35" s="17">
        <v>0</v>
      </c>
      <c r="G35" s="17">
        <v>0</v>
      </c>
      <c r="H35" s="40"/>
      <c r="I35" s="19"/>
    </row>
    <row r="36" spans="1:9" ht="13" x14ac:dyDescent="0.3">
      <c r="A36" s="44" t="s">
        <v>163</v>
      </c>
      <c r="B36" s="224" t="s">
        <v>2</v>
      </c>
      <c r="C36" s="217"/>
      <c r="D36" s="217"/>
      <c r="E36" s="218"/>
      <c r="F36" s="20">
        <f>SUM(F24:F35)</f>
        <v>0</v>
      </c>
      <c r="G36" s="20">
        <f>SUM(G24:G35)</f>
        <v>0</v>
      </c>
      <c r="H36" s="175">
        <f>SUM(F36:G36)</f>
        <v>0</v>
      </c>
      <c r="I36" s="27"/>
    </row>
    <row r="37" spans="1:9" ht="13" x14ac:dyDescent="0.3">
      <c r="A37" s="90" t="s">
        <v>164</v>
      </c>
      <c r="B37" s="254" t="s">
        <v>3</v>
      </c>
      <c r="C37" s="255"/>
      <c r="D37" s="255"/>
      <c r="E37" s="256"/>
      <c r="F37" s="199"/>
      <c r="G37" s="199"/>
      <c r="H37" s="175">
        <v>-1500</v>
      </c>
      <c r="I37" s="27"/>
    </row>
    <row r="38" spans="1:9" ht="13" x14ac:dyDescent="0.3">
      <c r="A38" s="44" t="s">
        <v>75</v>
      </c>
      <c r="B38" s="257" t="s">
        <v>2</v>
      </c>
      <c r="C38" s="258"/>
      <c r="D38" s="258"/>
      <c r="E38" s="259"/>
      <c r="F38" s="199"/>
      <c r="G38" s="199"/>
      <c r="H38" s="20">
        <f>IF(SUM(H36:H37)&lt;=0,0,SUM(H36:H37))</f>
        <v>0</v>
      </c>
      <c r="I38" s="176">
        <f>H38/3*2</f>
        <v>0</v>
      </c>
    </row>
    <row r="39" spans="1:9" x14ac:dyDescent="0.25">
      <c r="A39" s="45" t="s">
        <v>76</v>
      </c>
      <c r="B39" s="253" t="s">
        <v>113</v>
      </c>
      <c r="C39" s="217"/>
      <c r="D39" s="217"/>
      <c r="E39" s="218"/>
      <c r="F39" s="27"/>
      <c r="G39" s="27"/>
      <c r="H39" s="27"/>
      <c r="I39" s="27"/>
    </row>
    <row r="40" spans="1:9" x14ac:dyDescent="0.25">
      <c r="A40" s="45" t="s">
        <v>77</v>
      </c>
      <c r="B40" s="216" t="s">
        <v>114</v>
      </c>
      <c r="C40" s="217"/>
      <c r="D40" s="217"/>
      <c r="E40" s="218"/>
      <c r="F40" s="48">
        <v>0</v>
      </c>
      <c r="G40" s="48">
        <v>0</v>
      </c>
      <c r="H40" s="27"/>
      <c r="I40" s="27"/>
    </row>
    <row r="41" spans="1:9" x14ac:dyDescent="0.25">
      <c r="A41" s="45" t="s">
        <v>78</v>
      </c>
      <c r="B41" s="216" t="s">
        <v>115</v>
      </c>
      <c r="C41" s="217"/>
      <c r="D41" s="217"/>
      <c r="E41" s="218"/>
      <c r="F41" s="48">
        <v>0</v>
      </c>
      <c r="G41" s="48">
        <v>0</v>
      </c>
      <c r="H41" s="27"/>
      <c r="I41" s="27"/>
    </row>
    <row r="42" spans="1:9" x14ac:dyDescent="0.25">
      <c r="A42" s="45" t="s">
        <v>79</v>
      </c>
      <c r="B42" s="216" t="s">
        <v>117</v>
      </c>
      <c r="C42" s="217"/>
      <c r="D42" s="217"/>
      <c r="E42" s="218"/>
      <c r="F42" s="48">
        <v>0</v>
      </c>
      <c r="G42" s="48">
        <v>0</v>
      </c>
      <c r="H42" s="27"/>
      <c r="I42" s="27"/>
    </row>
    <row r="43" spans="1:9" x14ac:dyDescent="0.25">
      <c r="A43" s="45" t="s">
        <v>82</v>
      </c>
      <c r="B43" s="216" t="s">
        <v>116</v>
      </c>
      <c r="C43" s="217"/>
      <c r="D43" s="217"/>
      <c r="E43" s="218"/>
      <c r="F43" s="48">
        <v>0</v>
      </c>
      <c r="G43" s="48">
        <v>0</v>
      </c>
      <c r="I43" s="27"/>
    </row>
    <row r="44" spans="1:9" ht="13" x14ac:dyDescent="0.3">
      <c r="A44" s="44" t="s">
        <v>80</v>
      </c>
      <c r="B44" s="224" t="s">
        <v>2</v>
      </c>
      <c r="C44" s="217"/>
      <c r="D44" s="217"/>
      <c r="E44" s="218"/>
      <c r="F44" s="20">
        <f>SUM(F40:F43)</f>
        <v>0</v>
      </c>
      <c r="G44" s="20">
        <f>SUM(G40:G43)</f>
        <v>0</v>
      </c>
      <c r="H44" s="20">
        <f>SUM(F44:G44)</f>
        <v>0</v>
      </c>
      <c r="I44" s="20">
        <f>H44</f>
        <v>0</v>
      </c>
    </row>
    <row r="45" spans="1:9" ht="13" x14ac:dyDescent="0.3">
      <c r="A45" s="44" t="s">
        <v>81</v>
      </c>
      <c r="B45" s="224" t="s">
        <v>91</v>
      </c>
      <c r="C45" s="217"/>
      <c r="D45" s="217"/>
      <c r="E45" s="218"/>
      <c r="F45" s="34"/>
      <c r="G45" s="34"/>
      <c r="H45" s="27"/>
      <c r="I45" s="20">
        <f>I22+I38+I44</f>
        <v>0</v>
      </c>
    </row>
    <row r="46" spans="1:9" ht="13" x14ac:dyDescent="0.3">
      <c r="A46" s="44"/>
      <c r="B46" s="41"/>
      <c r="C46" s="36"/>
      <c r="D46" s="36"/>
      <c r="E46" s="35"/>
      <c r="F46" s="34"/>
      <c r="G46" s="34"/>
      <c r="H46" s="27"/>
      <c r="I46" s="27"/>
    </row>
    <row r="47" spans="1:9" x14ac:dyDescent="0.25">
      <c r="A47" s="45" t="s">
        <v>83</v>
      </c>
      <c r="B47" s="92" t="s">
        <v>52</v>
      </c>
      <c r="C47" s="46"/>
      <c r="D47" s="46"/>
      <c r="E47" s="47"/>
      <c r="F47" s="42">
        <v>0</v>
      </c>
      <c r="G47" s="18"/>
      <c r="H47" s="27"/>
      <c r="I47" s="27"/>
    </row>
    <row r="48" spans="1:9" ht="38.25" customHeight="1" x14ac:dyDescent="0.25">
      <c r="A48" s="45" t="s">
        <v>84</v>
      </c>
      <c r="B48" s="234" t="s">
        <v>95</v>
      </c>
      <c r="C48" s="228"/>
      <c r="D48" s="228"/>
      <c r="E48" s="229"/>
      <c r="F48" s="42">
        <v>0</v>
      </c>
      <c r="G48" s="18">
        <v>0</v>
      </c>
      <c r="H48" s="27"/>
      <c r="I48" s="27"/>
    </row>
    <row r="49" spans="1:9" ht="12.75" customHeight="1" x14ac:dyDescent="0.25">
      <c r="A49" s="61" t="s">
        <v>85</v>
      </c>
      <c r="B49" s="244" t="s">
        <v>127</v>
      </c>
      <c r="C49" s="245"/>
      <c r="D49" s="245"/>
      <c r="E49" s="246"/>
      <c r="F49" s="20">
        <f>IF(F48-225000&lt;=0,0,F48-225000)</f>
        <v>0</v>
      </c>
      <c r="G49" s="20">
        <f>IF(G48-225000&lt;=0,0,G48-225000)</f>
        <v>0</v>
      </c>
      <c r="H49" s="27"/>
      <c r="I49" s="27"/>
    </row>
    <row r="50" spans="1:9" ht="12.75" customHeight="1" x14ac:dyDescent="0.25">
      <c r="A50" s="45" t="s">
        <v>86</v>
      </c>
      <c r="B50" s="234" t="s">
        <v>53</v>
      </c>
      <c r="C50" s="228"/>
      <c r="D50" s="228"/>
      <c r="E50" s="229"/>
      <c r="F50" s="18">
        <v>0</v>
      </c>
      <c r="G50" s="18">
        <v>0</v>
      </c>
      <c r="H50" s="27"/>
      <c r="I50" s="27"/>
    </row>
    <row r="51" spans="1:9" x14ac:dyDescent="0.25">
      <c r="A51" s="45" t="s">
        <v>101</v>
      </c>
      <c r="B51" s="234" t="s">
        <v>96</v>
      </c>
      <c r="C51" s="228"/>
      <c r="D51" s="228"/>
      <c r="E51" s="229"/>
      <c r="F51" s="18">
        <v>0</v>
      </c>
      <c r="G51" s="18">
        <v>0</v>
      </c>
      <c r="H51" s="27"/>
      <c r="I51" s="27"/>
    </row>
    <row r="52" spans="1:9" ht="13" x14ac:dyDescent="0.3">
      <c r="A52" s="44" t="s">
        <v>87</v>
      </c>
      <c r="B52" s="97" t="s">
        <v>2</v>
      </c>
      <c r="C52" s="13"/>
      <c r="D52" s="13"/>
      <c r="E52" s="14"/>
      <c r="F52" s="20">
        <f>IF(F51&lt;0,F47+F49+F50+F51,F47+F49+F50-F51)</f>
        <v>0</v>
      </c>
      <c r="G52" s="20">
        <f>IF(G51&lt;0,G47+G49+G50+G51,G47+G49+G50-G51)</f>
        <v>0</v>
      </c>
      <c r="H52" s="20">
        <f>SUM(F52:G52)</f>
        <v>0</v>
      </c>
      <c r="I52" s="27"/>
    </row>
    <row r="53" spans="1:9" ht="12.75" customHeight="1" x14ac:dyDescent="0.25">
      <c r="A53" s="45" t="s">
        <v>88</v>
      </c>
      <c r="B53" s="208" t="s">
        <v>5</v>
      </c>
      <c r="C53" s="209"/>
      <c r="D53" s="209"/>
      <c r="E53" s="210"/>
      <c r="F53" s="34"/>
      <c r="G53" s="34"/>
      <c r="H53" s="20">
        <f>-100000</f>
        <v>-100000</v>
      </c>
      <c r="I53" s="27"/>
    </row>
    <row r="54" spans="1:9" ht="13" x14ac:dyDescent="0.3">
      <c r="A54" s="44" t="s">
        <v>89</v>
      </c>
      <c r="B54" s="235" t="s">
        <v>97</v>
      </c>
      <c r="C54" s="236"/>
      <c r="D54" s="236"/>
      <c r="E54" s="237"/>
      <c r="F54" s="34"/>
      <c r="G54" s="34"/>
      <c r="H54" s="20">
        <f>SUM(H52:H53)</f>
        <v>-100000</v>
      </c>
      <c r="I54" s="20">
        <f>IF(H54/10&lt;=0,0,H54/10)</f>
        <v>0</v>
      </c>
    </row>
    <row r="55" spans="1:9" ht="12.75" customHeight="1" x14ac:dyDescent="0.3">
      <c r="A55" s="44"/>
      <c r="B55" s="97"/>
      <c r="C55" s="13"/>
      <c r="D55" s="13"/>
      <c r="E55" s="14"/>
      <c r="F55" s="34"/>
      <c r="G55" s="34"/>
      <c r="H55" s="27"/>
      <c r="I55" s="27"/>
    </row>
    <row r="56" spans="1:9" ht="24" customHeight="1" x14ac:dyDescent="0.3">
      <c r="A56" s="44" t="s">
        <v>90</v>
      </c>
      <c r="B56" s="235" t="s">
        <v>98</v>
      </c>
      <c r="C56" s="236"/>
      <c r="D56" s="236"/>
      <c r="E56" s="237"/>
      <c r="F56" s="34"/>
      <c r="G56" s="34"/>
      <c r="H56" s="27"/>
      <c r="I56" s="20">
        <f>SUM(I45+I54)</f>
        <v>0</v>
      </c>
    </row>
    <row r="57" spans="1:9" ht="15" customHeight="1" x14ac:dyDescent="0.25">
      <c r="E57" s="11"/>
      <c r="H57" s="9"/>
    </row>
    <row r="58" spans="1:9" ht="12.75" customHeight="1" x14ac:dyDescent="0.25">
      <c r="A58" s="238" t="s">
        <v>13</v>
      </c>
      <c r="B58" s="239"/>
      <c r="C58" s="239"/>
      <c r="D58" s="239"/>
      <c r="E58" s="239"/>
      <c r="H58" s="9"/>
    </row>
    <row r="59" spans="1:9" ht="30.75" customHeight="1" x14ac:dyDescent="0.25">
      <c r="A59" s="93"/>
      <c r="B59" s="94"/>
      <c r="C59" s="94"/>
      <c r="D59" s="94"/>
      <c r="E59" s="94"/>
      <c r="H59" s="9"/>
    </row>
    <row r="60" spans="1:9" ht="12.75" customHeight="1" x14ac:dyDescent="0.25">
      <c r="A60" s="196" t="s">
        <v>145</v>
      </c>
      <c r="B60" s="197"/>
      <c r="C60" s="197"/>
      <c r="D60" s="197"/>
      <c r="E60" s="197"/>
      <c r="F60" s="197"/>
      <c r="G60" s="197"/>
      <c r="H60" s="197"/>
      <c r="I60" s="197"/>
    </row>
    <row r="61" spans="1:9" ht="13" x14ac:dyDescent="0.3">
      <c r="B61" s="1"/>
      <c r="H61" s="9"/>
    </row>
    <row r="62" spans="1:9" ht="13" x14ac:dyDescent="0.3">
      <c r="A62" s="260"/>
      <c r="B62" s="260"/>
      <c r="C62" s="260"/>
      <c r="D62" s="260"/>
      <c r="E62" s="260"/>
      <c r="F62" s="260"/>
      <c r="G62" s="261"/>
      <c r="H62" s="120" t="s">
        <v>10</v>
      </c>
      <c r="I62" s="108" t="s">
        <v>8</v>
      </c>
    </row>
    <row r="63" spans="1:9" x14ac:dyDescent="0.25">
      <c r="A63" s="185" t="s">
        <v>39</v>
      </c>
      <c r="B63" s="186"/>
      <c r="C63" s="186"/>
      <c r="D63" s="186"/>
      <c r="E63" s="186"/>
      <c r="F63" s="186"/>
      <c r="G63" s="186"/>
      <c r="H63" s="187"/>
      <c r="I63" s="43">
        <v>31005</v>
      </c>
    </row>
    <row r="64" spans="1:9" x14ac:dyDescent="0.25">
      <c r="A64" s="250" t="s">
        <v>147</v>
      </c>
      <c r="B64" s="251"/>
      <c r="C64" s="251"/>
      <c r="D64" s="251"/>
      <c r="E64" s="251"/>
      <c r="F64" s="251"/>
      <c r="G64" s="252"/>
      <c r="H64" s="50"/>
      <c r="I64" s="27"/>
    </row>
    <row r="65" spans="1:9" x14ac:dyDescent="0.25">
      <c r="A65" s="250" t="s">
        <v>148</v>
      </c>
      <c r="B65" s="251"/>
      <c r="C65" s="251"/>
      <c r="D65" s="251"/>
      <c r="E65" s="251"/>
      <c r="F65" s="251"/>
      <c r="G65" s="252"/>
      <c r="H65" s="139"/>
      <c r="I65" s="20">
        <f>IFERROR(VLOOKUP(H65,'Tabelle Kinderentschädigungen'!A4:C12,3,FALSE)+VLOOKUP(H64+H65,'Tabelle Kinderentschädigungen'!A4:C12,2,FALSE)-VLOOKUP(H65,'Tabelle Kinderentschädigungen'!A4:C12,2,FALSE),0)</f>
        <v>0</v>
      </c>
    </row>
    <row r="66" spans="1:9" ht="13" x14ac:dyDescent="0.3">
      <c r="A66" s="188" t="s">
        <v>11</v>
      </c>
      <c r="B66" s="189"/>
      <c r="C66" s="189"/>
      <c r="D66" s="189"/>
      <c r="E66" s="189"/>
      <c r="F66" s="189"/>
      <c r="G66" s="189"/>
      <c r="H66" s="190"/>
      <c r="I66" s="43">
        <f>I63+I64+I65</f>
        <v>31005</v>
      </c>
    </row>
    <row r="67" spans="1:9" ht="29.25" customHeight="1" x14ac:dyDescent="0.3">
      <c r="B67" s="23"/>
      <c r="C67" s="21"/>
      <c r="D67" s="21"/>
      <c r="E67" s="21"/>
      <c r="F67" s="21"/>
      <c r="G67" s="21"/>
      <c r="H67" s="25"/>
    </row>
    <row r="68" spans="1:9" ht="15" customHeight="1" x14ac:dyDescent="0.3">
      <c r="B68" s="23"/>
      <c r="C68" s="21"/>
      <c r="D68" s="21"/>
      <c r="E68" s="21"/>
      <c r="F68" s="21"/>
      <c r="G68" s="21"/>
      <c r="H68" s="25"/>
    </row>
    <row r="69" spans="1:9" ht="12.75" customHeight="1" x14ac:dyDescent="0.35">
      <c r="A69" s="198" t="s">
        <v>14</v>
      </c>
      <c r="B69" s="180"/>
      <c r="C69" s="180"/>
      <c r="D69" s="180"/>
      <c r="E69" s="180"/>
      <c r="F69" s="180"/>
      <c r="G69" s="180"/>
      <c r="H69" s="180"/>
      <c r="I69" s="180"/>
    </row>
    <row r="70" spans="1:9" ht="12.75" customHeight="1" x14ac:dyDescent="0.35">
      <c r="A70" s="24"/>
      <c r="E70" s="11"/>
      <c r="H70" s="9"/>
    </row>
    <row r="71" spans="1:9" ht="12.75" customHeight="1" x14ac:dyDescent="0.35">
      <c r="B71" s="24"/>
      <c r="D71" s="222" t="s">
        <v>15</v>
      </c>
      <c r="E71" s="223"/>
      <c r="F71" s="223"/>
      <c r="G71" s="20">
        <f>$I$56</f>
        <v>0</v>
      </c>
      <c r="H71" s="9"/>
    </row>
    <row r="72" spans="1:9" ht="12.75" customHeight="1" x14ac:dyDescent="0.35">
      <c r="B72" s="24"/>
      <c r="D72" s="222" t="s">
        <v>16</v>
      </c>
      <c r="E72" s="223"/>
      <c r="F72" s="223"/>
      <c r="G72" s="20">
        <f>$I$66*2</f>
        <v>62010</v>
      </c>
      <c r="H72" s="9"/>
    </row>
    <row r="73" spans="1:9" ht="12.75" customHeight="1" x14ac:dyDescent="0.35">
      <c r="B73" s="24"/>
      <c r="D73" s="222" t="s">
        <v>17</v>
      </c>
      <c r="E73" s="223"/>
      <c r="F73" s="223"/>
      <c r="G73" s="20">
        <f>$I$66*4</f>
        <v>124020</v>
      </c>
      <c r="H73" s="9"/>
    </row>
    <row r="74" spans="1:9" ht="12.75" customHeight="1" x14ac:dyDescent="0.35">
      <c r="A74" s="24"/>
      <c r="E74" s="11"/>
      <c r="H74" s="9"/>
    </row>
    <row r="75" spans="1:9" ht="12.75" customHeight="1" x14ac:dyDescent="0.35">
      <c r="A75" s="24"/>
      <c r="E75" s="11"/>
      <c r="H75" s="9"/>
    </row>
    <row r="76" spans="1:9" ht="12.75" customHeight="1" x14ac:dyDescent="0.25">
      <c r="A76" s="2" t="s">
        <v>18</v>
      </c>
      <c r="D76" s="28"/>
      <c r="E76" s="94"/>
      <c r="F76" s="94"/>
      <c r="H76" s="9"/>
    </row>
    <row r="77" spans="1:9" ht="12.75" customHeight="1" x14ac:dyDescent="0.25">
      <c r="A77" s="2"/>
      <c r="D77" s="28"/>
      <c r="E77" s="94"/>
      <c r="F77" s="94"/>
      <c r="H77" s="9"/>
    </row>
    <row r="78" spans="1:9" ht="12.75" customHeight="1" x14ac:dyDescent="0.35">
      <c r="B78" s="24"/>
      <c r="D78" s="28"/>
      <c r="E78" s="94"/>
      <c r="F78" s="94"/>
      <c r="H78" s="9"/>
    </row>
    <row r="79" spans="1:9" ht="12.75" customHeight="1" x14ac:dyDescent="0.35">
      <c r="B79" s="24"/>
      <c r="C79" s="29" t="s">
        <v>19</v>
      </c>
      <c r="D79" s="30" t="str">
        <f>IF(G$71&lt;G$72,"ja","")</f>
        <v>ja</v>
      </c>
      <c r="E79" s="29" t="s">
        <v>21</v>
      </c>
      <c r="F79" s="29"/>
      <c r="G79" s="2"/>
      <c r="H79" s="9"/>
    </row>
    <row r="80" spans="1:9" ht="12.75" customHeight="1" x14ac:dyDescent="0.35">
      <c r="B80" s="24"/>
      <c r="C80" s="2" t="s">
        <v>20</v>
      </c>
      <c r="D80" s="30" t="str">
        <f>IF(G$71&gt;G$72,"nein","")</f>
        <v/>
      </c>
      <c r="E80" s="29" t="s">
        <v>22</v>
      </c>
      <c r="F80" s="29"/>
      <c r="G80" s="2"/>
      <c r="H80" s="9"/>
    </row>
    <row r="81" spans="1:11" ht="12.75" customHeight="1" x14ac:dyDescent="0.35">
      <c r="B81" s="24"/>
      <c r="D81" s="28"/>
      <c r="E81" s="94"/>
      <c r="F81" s="94"/>
      <c r="H81" s="9"/>
    </row>
    <row r="82" spans="1:11" ht="12.75" customHeight="1" x14ac:dyDescent="0.35">
      <c r="B82" s="24"/>
      <c r="D82" s="28"/>
      <c r="E82" s="94"/>
      <c r="F82" s="94"/>
      <c r="H82" s="9"/>
    </row>
    <row r="83" spans="1:11" ht="12.75" customHeight="1" x14ac:dyDescent="0.25">
      <c r="A83" s="2" t="s">
        <v>23</v>
      </c>
      <c r="D83" s="28"/>
      <c r="E83" s="94"/>
      <c r="F83" s="94"/>
      <c r="H83" s="9"/>
    </row>
    <row r="84" spans="1:11" ht="12.75" customHeight="1" x14ac:dyDescent="0.35">
      <c r="B84" s="24"/>
      <c r="D84" s="28"/>
      <c r="E84" s="94"/>
      <c r="F84" s="94"/>
      <c r="H84" s="9"/>
    </row>
    <row r="85" spans="1:11" ht="12.75" customHeight="1" x14ac:dyDescent="0.35">
      <c r="B85" s="24"/>
      <c r="D85" s="28"/>
      <c r="E85" s="94"/>
      <c r="F85" s="94"/>
      <c r="H85" s="9"/>
    </row>
    <row r="86" spans="1:11" ht="12.75" customHeight="1" x14ac:dyDescent="0.35">
      <c r="B86" s="24"/>
      <c r="C86" s="29" t="s">
        <v>19</v>
      </c>
      <c r="D86" s="30" t="str">
        <f>IF(G$71&gt;G$73,"ja","")</f>
        <v/>
      </c>
      <c r="E86" s="29" t="s">
        <v>24</v>
      </c>
      <c r="F86" s="29"/>
      <c r="G86" s="2"/>
      <c r="H86" s="9"/>
    </row>
    <row r="87" spans="1:11" ht="12.75" customHeight="1" x14ac:dyDescent="0.35">
      <c r="B87" s="24"/>
      <c r="C87" s="2" t="s">
        <v>20</v>
      </c>
      <c r="D87" s="30" t="str">
        <f>IF(D$79="ja","",IF(D86="","nein",""))</f>
        <v/>
      </c>
      <c r="E87" s="29" t="s">
        <v>25</v>
      </c>
      <c r="F87" s="29"/>
      <c r="G87" s="2"/>
      <c r="H87" s="9"/>
    </row>
    <row r="88" spans="1:11" ht="12.75" customHeight="1" x14ac:dyDescent="0.35">
      <c r="B88" s="24"/>
      <c r="D88" s="28"/>
      <c r="E88" s="94"/>
      <c r="F88" s="94"/>
      <c r="H88" s="9"/>
    </row>
    <row r="89" spans="1:11" ht="30" customHeight="1" x14ac:dyDescent="0.35">
      <c r="B89" s="24"/>
      <c r="D89" s="28"/>
      <c r="E89" s="94"/>
      <c r="F89" s="94"/>
      <c r="H89" s="9"/>
    </row>
    <row r="90" spans="1:11" ht="12.75" customHeight="1" x14ac:dyDescent="0.25">
      <c r="A90" s="183" t="s">
        <v>135</v>
      </c>
      <c r="B90" s="184"/>
      <c r="C90" s="184"/>
      <c r="D90" s="184"/>
      <c r="E90" s="184"/>
      <c r="F90" s="184"/>
      <c r="G90" s="184"/>
      <c r="H90" s="184"/>
      <c r="I90" s="184"/>
    </row>
    <row r="91" spans="1:11" ht="15.5" x14ac:dyDescent="0.35">
      <c r="B91" s="24"/>
      <c r="D91" s="28"/>
      <c r="E91" s="94"/>
      <c r="F91" s="94"/>
      <c r="H91" s="9"/>
      <c r="J91" s="31"/>
      <c r="K91" s="31"/>
    </row>
    <row r="92" spans="1:11" ht="12.75" customHeight="1" x14ac:dyDescent="0.35">
      <c r="B92" s="2"/>
      <c r="C92" s="29" t="s">
        <v>26</v>
      </c>
      <c r="D92" s="29" t="s">
        <v>45</v>
      </c>
      <c r="E92" s="68" t="s">
        <v>42</v>
      </c>
      <c r="F92" s="68"/>
      <c r="G92" s="68"/>
      <c r="H92" s="69"/>
      <c r="I92" s="31"/>
      <c r="J92" s="31"/>
      <c r="K92" s="32"/>
    </row>
    <row r="93" spans="1:11" ht="12.75" customHeight="1" x14ac:dyDescent="0.35">
      <c r="B93" s="24"/>
      <c r="D93" s="31"/>
      <c r="F93" s="70" t="s">
        <v>41</v>
      </c>
      <c r="G93" s="31"/>
      <c r="H93" s="69"/>
      <c r="I93" s="31"/>
      <c r="J93" s="31"/>
      <c r="K93" s="32"/>
    </row>
    <row r="94" spans="1:11" ht="12.75" customHeight="1" x14ac:dyDescent="0.35">
      <c r="B94" s="24"/>
      <c r="D94" s="31"/>
      <c r="F94" s="70"/>
      <c r="G94" s="31"/>
      <c r="H94" s="69"/>
      <c r="I94" s="31"/>
      <c r="J94" s="31"/>
      <c r="K94" s="32"/>
    </row>
    <row r="95" spans="1:11" ht="12.75" customHeight="1" x14ac:dyDescent="0.35">
      <c r="B95" s="24"/>
      <c r="D95" s="31"/>
      <c r="F95" s="70"/>
      <c r="G95" s="31"/>
      <c r="H95" s="69"/>
      <c r="I95" s="31"/>
    </row>
    <row r="96" spans="1:11" ht="12.75" customHeight="1" x14ac:dyDescent="0.35">
      <c r="B96" s="24"/>
      <c r="D96" s="222" t="s">
        <v>27</v>
      </c>
      <c r="E96" s="223"/>
      <c r="F96" s="223"/>
      <c r="G96" s="18">
        <v>0</v>
      </c>
      <c r="H96" s="9"/>
    </row>
    <row r="97" spans="1:11" ht="12.75" customHeight="1" x14ac:dyDescent="0.35">
      <c r="B97" s="24"/>
      <c r="D97" s="222" t="s">
        <v>28</v>
      </c>
      <c r="E97" s="223"/>
      <c r="F97" s="223"/>
      <c r="G97" s="20">
        <f>IF(D79="ja",G96,IF(D86="ja",0,G96-(((G71-G72)*G96)/G72)))</f>
        <v>0</v>
      </c>
      <c r="H97" s="9"/>
    </row>
    <row r="98" spans="1:11" ht="12.75" customHeight="1" x14ac:dyDescent="0.35">
      <c r="B98" s="24"/>
      <c r="D98" s="222" t="s">
        <v>35</v>
      </c>
      <c r="E98" s="223"/>
      <c r="F98" s="223"/>
      <c r="G98" s="20" t="str">
        <f>IF(G96=0,"",G97/G96*100)</f>
        <v/>
      </c>
      <c r="H98" s="9"/>
      <c r="J98" s="31"/>
      <c r="K98" s="32"/>
    </row>
    <row r="99" spans="1:11" ht="29.25" customHeight="1" x14ac:dyDescent="0.35">
      <c r="B99" s="24"/>
      <c r="D99" s="31"/>
      <c r="F99" s="70"/>
      <c r="G99" s="31"/>
      <c r="H99" s="69"/>
      <c r="I99" s="31"/>
      <c r="J99" s="31"/>
      <c r="K99" s="32"/>
    </row>
    <row r="100" spans="1:11" ht="15" customHeight="1" x14ac:dyDescent="0.35">
      <c r="B100" s="24"/>
      <c r="D100" s="31"/>
      <c r="F100" s="70"/>
      <c r="G100" s="31"/>
      <c r="H100" s="69"/>
      <c r="I100" s="31"/>
      <c r="J100" s="31"/>
      <c r="K100" s="32"/>
    </row>
    <row r="101" spans="1:11" ht="12.75" customHeight="1" x14ac:dyDescent="0.35">
      <c r="A101" s="71" t="s">
        <v>29</v>
      </c>
      <c r="D101" s="31"/>
      <c r="F101" s="70"/>
      <c r="G101" s="31"/>
      <c r="H101" s="69"/>
      <c r="I101" s="31"/>
      <c r="J101" s="31"/>
      <c r="K101" s="32"/>
    </row>
    <row r="102" spans="1:11" ht="12.75" customHeight="1" x14ac:dyDescent="0.35">
      <c r="B102" s="2" t="s">
        <v>93</v>
      </c>
      <c r="D102" s="31"/>
      <c r="F102" s="70"/>
      <c r="G102" s="31"/>
      <c r="H102" s="69"/>
      <c r="I102" s="31"/>
      <c r="J102" s="31"/>
      <c r="K102" s="32"/>
    </row>
    <row r="103" spans="1:11" ht="12.75" customHeight="1" x14ac:dyDescent="0.35">
      <c r="B103" s="24"/>
      <c r="D103" s="31"/>
      <c r="F103" s="70"/>
      <c r="G103" s="31"/>
      <c r="H103" s="69"/>
      <c r="I103" s="31"/>
      <c r="J103" s="31"/>
      <c r="K103" s="32"/>
    </row>
    <row r="104" spans="1:11" ht="12.75" customHeight="1" x14ac:dyDescent="0.35">
      <c r="B104" s="24"/>
      <c r="D104" s="31"/>
      <c r="F104" s="70"/>
      <c r="G104" s="31"/>
      <c r="H104" s="69"/>
      <c r="I104" s="31"/>
    </row>
    <row r="105" spans="1:11" ht="12.75" customHeight="1" x14ac:dyDescent="0.35">
      <c r="B105" s="24"/>
      <c r="D105" s="222" t="s">
        <v>15</v>
      </c>
      <c r="E105" s="223"/>
      <c r="F105" s="223"/>
      <c r="G105" s="20">
        <f>$I$56</f>
        <v>0</v>
      </c>
      <c r="H105" s="9"/>
    </row>
    <row r="106" spans="1:11" ht="12.75" customHeight="1" x14ac:dyDescent="0.35">
      <c r="B106" s="24"/>
      <c r="D106" s="222" t="s">
        <v>30</v>
      </c>
      <c r="E106" s="223"/>
      <c r="F106" s="223"/>
      <c r="G106" s="20">
        <f>$I$66</f>
        <v>31005</v>
      </c>
      <c r="H106" s="9"/>
    </row>
    <row r="107" spans="1:11" ht="12.75" customHeight="1" x14ac:dyDescent="0.35">
      <c r="B107" s="24"/>
      <c r="D107" s="222" t="s">
        <v>17</v>
      </c>
      <c r="E107" s="223"/>
      <c r="F107" s="223"/>
      <c r="G107" s="20">
        <f>$I$66*4</f>
        <v>124020</v>
      </c>
      <c r="H107" s="9"/>
      <c r="J107" s="31"/>
      <c r="K107" s="32"/>
    </row>
    <row r="108" spans="1:11" ht="12.75" customHeight="1" x14ac:dyDescent="0.35">
      <c r="B108" s="24"/>
      <c r="D108" s="31"/>
      <c r="F108" s="70"/>
      <c r="G108" s="31"/>
      <c r="H108" s="69"/>
      <c r="I108" s="31"/>
      <c r="J108" s="31"/>
      <c r="K108" s="32"/>
    </row>
    <row r="109" spans="1:11" ht="12.75" customHeight="1" x14ac:dyDescent="0.35">
      <c r="B109" s="24"/>
      <c r="D109" s="31"/>
      <c r="F109" s="70"/>
      <c r="G109" s="31"/>
      <c r="H109" s="69"/>
      <c r="I109" s="31"/>
    </row>
    <row r="110" spans="1:11" ht="12.75" customHeight="1" x14ac:dyDescent="0.35">
      <c r="A110" s="2" t="s">
        <v>31</v>
      </c>
      <c r="D110" s="28"/>
      <c r="E110" s="94"/>
      <c r="F110" s="94"/>
      <c r="H110" s="9"/>
      <c r="J110" s="31"/>
      <c r="K110" s="32"/>
    </row>
    <row r="111" spans="1:11" ht="12.75" customHeight="1" x14ac:dyDescent="0.35">
      <c r="B111" s="24"/>
      <c r="D111" s="31"/>
      <c r="F111" s="70"/>
      <c r="G111" s="31"/>
      <c r="H111" s="69"/>
      <c r="I111" s="31"/>
      <c r="J111" s="31"/>
      <c r="K111" s="32"/>
    </row>
    <row r="112" spans="1:11" ht="12.75" customHeight="1" x14ac:dyDescent="0.35">
      <c r="B112" s="24"/>
      <c r="D112" s="31"/>
      <c r="F112" s="70"/>
      <c r="G112" s="31"/>
      <c r="H112" s="69"/>
      <c r="I112" s="31"/>
    </row>
    <row r="113" spans="1:11" ht="12.75" customHeight="1" x14ac:dyDescent="0.35">
      <c r="B113" s="24"/>
      <c r="C113" s="2" t="s">
        <v>19</v>
      </c>
      <c r="D113" s="30" t="str">
        <f>IF(G105&lt;G106,"ja","")</f>
        <v>ja</v>
      </c>
      <c r="E113" s="29" t="s">
        <v>36</v>
      </c>
      <c r="F113" s="29"/>
      <c r="G113" s="2"/>
      <c r="H113" s="9"/>
    </row>
    <row r="114" spans="1:11" ht="12.75" customHeight="1" x14ac:dyDescent="0.35">
      <c r="B114" s="24"/>
      <c r="C114" s="2" t="s">
        <v>20</v>
      </c>
      <c r="D114" s="30" t="str">
        <f>IF(G105&gt;G106,"nein","")</f>
        <v/>
      </c>
      <c r="E114" s="29" t="s">
        <v>22</v>
      </c>
      <c r="F114" s="29"/>
      <c r="G114" s="2"/>
      <c r="H114" s="9"/>
      <c r="J114" s="31"/>
      <c r="K114" s="32"/>
    </row>
    <row r="115" spans="1:11" ht="12.75" customHeight="1" x14ac:dyDescent="0.35">
      <c r="B115" s="24"/>
      <c r="D115" s="31"/>
      <c r="F115" s="70"/>
      <c r="G115" s="31"/>
      <c r="H115" s="69"/>
      <c r="I115" s="31"/>
      <c r="J115" s="31"/>
      <c r="K115" s="32"/>
    </row>
    <row r="116" spans="1:11" ht="12.75" customHeight="1" x14ac:dyDescent="0.35">
      <c r="B116" s="24"/>
      <c r="D116" s="31"/>
      <c r="F116" s="70"/>
      <c r="G116" s="31"/>
      <c r="H116" s="69"/>
      <c r="I116" s="31"/>
    </row>
    <row r="117" spans="1:11" ht="12.75" customHeight="1" x14ac:dyDescent="0.35">
      <c r="A117" s="2" t="s">
        <v>23</v>
      </c>
      <c r="D117" s="28"/>
      <c r="E117" s="94"/>
      <c r="F117" s="94"/>
      <c r="H117" s="9"/>
      <c r="J117" s="31"/>
      <c r="K117" s="32"/>
    </row>
    <row r="118" spans="1:11" ht="12.75" customHeight="1" x14ac:dyDescent="0.35">
      <c r="B118" s="24"/>
      <c r="D118" s="31"/>
      <c r="F118" s="70"/>
      <c r="G118" s="31"/>
      <c r="H118" s="69"/>
      <c r="I118" s="31"/>
      <c r="J118" s="31"/>
      <c r="K118" s="32"/>
    </row>
    <row r="119" spans="1:11" ht="12.75" customHeight="1" x14ac:dyDescent="0.35">
      <c r="B119" s="24"/>
      <c r="D119" s="31"/>
      <c r="F119" s="70"/>
      <c r="G119" s="31"/>
      <c r="H119" s="69"/>
      <c r="I119" s="31"/>
    </row>
    <row r="120" spans="1:11" ht="12.75" customHeight="1" x14ac:dyDescent="0.35">
      <c r="B120" s="24"/>
      <c r="C120" s="2" t="s">
        <v>19</v>
      </c>
      <c r="D120" s="30" t="str">
        <f>IF(G105&gt;G107,"ja","")</f>
        <v/>
      </c>
      <c r="E120" s="29" t="s">
        <v>24</v>
      </c>
      <c r="F120" s="29"/>
      <c r="G120" s="2"/>
      <c r="H120" s="9"/>
    </row>
    <row r="121" spans="1:11" ht="12.75" customHeight="1" x14ac:dyDescent="0.35">
      <c r="B121" s="24"/>
      <c r="C121" s="2" t="s">
        <v>20</v>
      </c>
      <c r="D121" s="30" t="str">
        <f>IF(D113="ja","",IF(D120="","nein",""))</f>
        <v/>
      </c>
      <c r="E121" s="29" t="s">
        <v>25</v>
      </c>
      <c r="F121" s="29"/>
      <c r="G121" s="2"/>
      <c r="H121" s="9"/>
      <c r="J121" s="31"/>
      <c r="K121" s="32"/>
    </row>
    <row r="122" spans="1:11" ht="12.75" customHeight="1" x14ac:dyDescent="0.35">
      <c r="B122" s="24"/>
      <c r="D122" s="31"/>
      <c r="F122" s="70"/>
      <c r="G122" s="31"/>
      <c r="H122" s="69"/>
      <c r="I122" s="31"/>
      <c r="J122" s="31"/>
      <c r="K122" s="32"/>
    </row>
    <row r="123" spans="1:11" ht="25.5" customHeight="1" x14ac:dyDescent="0.35">
      <c r="B123" s="24"/>
      <c r="D123" s="31"/>
      <c r="F123" s="70"/>
      <c r="G123" s="31"/>
      <c r="H123" s="69"/>
      <c r="I123" s="31"/>
    </row>
    <row r="124" spans="1:11" ht="12.75" customHeight="1" x14ac:dyDescent="0.35">
      <c r="A124" s="191" t="s">
        <v>136</v>
      </c>
      <c r="B124" s="192"/>
      <c r="C124" s="192"/>
      <c r="D124" s="192"/>
      <c r="E124" s="192"/>
      <c r="F124" s="192"/>
      <c r="G124" s="192"/>
      <c r="H124" s="192"/>
      <c r="I124" s="192"/>
      <c r="J124" s="31"/>
      <c r="K124" s="32"/>
    </row>
    <row r="125" spans="1:11" ht="12.75" customHeight="1" x14ac:dyDescent="0.35">
      <c r="B125" s="24"/>
      <c r="D125" s="31"/>
      <c r="F125" s="70"/>
      <c r="G125" s="31"/>
      <c r="H125" s="69"/>
      <c r="I125" s="31"/>
      <c r="J125" s="31"/>
      <c r="K125" s="32"/>
    </row>
    <row r="126" spans="1:11" ht="12.75" customHeight="1" x14ac:dyDescent="0.35">
      <c r="B126" s="24"/>
      <c r="D126" s="31"/>
      <c r="F126" s="70"/>
      <c r="G126" s="31"/>
      <c r="H126" s="69"/>
      <c r="I126" s="31"/>
      <c r="J126" s="31"/>
      <c r="K126" s="32"/>
    </row>
    <row r="127" spans="1:11" ht="12.75" customHeight="1" x14ac:dyDescent="0.35">
      <c r="B127" s="2"/>
      <c r="C127" s="88" t="s">
        <v>125</v>
      </c>
      <c r="D127" s="29" t="s">
        <v>46</v>
      </c>
      <c r="E127" s="68" t="s">
        <v>43</v>
      </c>
      <c r="F127" s="68"/>
      <c r="G127" s="68"/>
      <c r="H127" s="69"/>
      <c r="I127" s="31"/>
      <c r="J127" s="31"/>
      <c r="K127" s="32"/>
    </row>
    <row r="128" spans="1:11" ht="12.75" customHeight="1" x14ac:dyDescent="0.35">
      <c r="B128" s="24"/>
      <c r="D128" s="31"/>
      <c r="F128" s="70" t="s">
        <v>44</v>
      </c>
      <c r="G128" s="31"/>
      <c r="H128" s="69"/>
      <c r="I128" s="31"/>
      <c r="J128" s="31"/>
      <c r="K128" s="32"/>
    </row>
    <row r="129" spans="1:11" ht="12.75" customHeight="1" x14ac:dyDescent="0.35">
      <c r="B129" s="24"/>
      <c r="D129" s="31"/>
      <c r="F129" s="70"/>
      <c r="G129" s="31"/>
      <c r="H129" s="69"/>
      <c r="I129" s="31"/>
      <c r="J129" s="31"/>
      <c r="K129" s="32"/>
    </row>
    <row r="130" spans="1:11" ht="12.75" customHeight="1" x14ac:dyDescent="0.35">
      <c r="B130" s="24"/>
      <c r="D130" s="31"/>
      <c r="F130" s="70"/>
      <c r="G130" s="31"/>
      <c r="H130" s="69"/>
      <c r="I130" s="31"/>
    </row>
    <row r="131" spans="1:11" ht="12.75" customHeight="1" x14ac:dyDescent="0.35">
      <c r="B131" s="24"/>
      <c r="D131" s="222" t="s">
        <v>32</v>
      </c>
      <c r="E131" s="223"/>
      <c r="F131" s="223"/>
      <c r="G131" s="18"/>
      <c r="H131" s="9"/>
    </row>
    <row r="132" spans="1:11" ht="12.75" customHeight="1" x14ac:dyDescent="0.35">
      <c r="B132" s="24"/>
      <c r="D132" s="222" t="s">
        <v>33</v>
      </c>
      <c r="E132" s="223"/>
      <c r="F132" s="223"/>
      <c r="G132" s="20">
        <f>IF(D113="ja",G131,IF(D120="ja",0,G131-(((G105-G106)*G131)/(G106*3))))</f>
        <v>0</v>
      </c>
      <c r="H132" s="9"/>
    </row>
    <row r="133" spans="1:11" ht="12.75" customHeight="1" x14ac:dyDescent="0.35">
      <c r="B133" s="24"/>
      <c r="D133" s="222" t="s">
        <v>34</v>
      </c>
      <c r="E133" s="223"/>
      <c r="F133" s="223"/>
      <c r="G133" s="20" t="str">
        <f>IF(G131=0,"",G132/G131*100)</f>
        <v/>
      </c>
      <c r="H133" s="9"/>
      <c r="J133" s="31"/>
      <c r="K133" s="32"/>
    </row>
    <row r="134" spans="1:11" ht="35.25" customHeight="1" x14ac:dyDescent="0.35">
      <c r="B134" s="24"/>
      <c r="D134" s="31"/>
      <c r="F134" s="70"/>
      <c r="G134" s="31"/>
      <c r="H134" s="69"/>
      <c r="I134" s="31"/>
      <c r="K134" s="32"/>
    </row>
    <row r="135" spans="1:11" s="104" customFormat="1" ht="15.5" x14ac:dyDescent="0.35">
      <c r="A135" s="8"/>
      <c r="B135" s="24"/>
      <c r="C135" s="8"/>
      <c r="D135" s="31"/>
      <c r="E135" s="8"/>
      <c r="F135" s="70"/>
      <c r="G135" s="31"/>
      <c r="H135" s="8"/>
      <c r="I135" s="31"/>
      <c r="J135" s="124"/>
      <c r="K135" s="8"/>
    </row>
    <row r="136" spans="1:11" ht="12.75" customHeight="1" x14ac:dyDescent="0.35">
      <c r="A136" s="193" t="s">
        <v>100</v>
      </c>
      <c r="B136" s="194"/>
      <c r="C136" s="194"/>
      <c r="D136" s="194"/>
      <c r="E136" s="194"/>
      <c r="F136" s="194"/>
      <c r="G136" s="194"/>
      <c r="H136" s="194"/>
      <c r="I136" s="194"/>
      <c r="J136" s="31"/>
      <c r="K136" s="32"/>
    </row>
    <row r="137" spans="1:11" ht="12.75" customHeight="1" x14ac:dyDescent="0.35">
      <c r="A137" s="178"/>
      <c r="B137" s="179"/>
      <c r="C137" s="179"/>
      <c r="D137" s="179"/>
      <c r="E137" s="179"/>
      <c r="F137" s="179"/>
      <c r="G137" s="179"/>
      <c r="H137" s="179"/>
      <c r="I137" s="195"/>
      <c r="J137" s="31"/>
      <c r="K137" s="32"/>
    </row>
    <row r="138" spans="1:11" ht="12.75" customHeight="1" x14ac:dyDescent="0.35">
      <c r="A138" s="179"/>
      <c r="B138" s="179"/>
      <c r="C138" s="179"/>
      <c r="D138" s="179"/>
      <c r="E138" s="179"/>
      <c r="F138" s="179"/>
      <c r="G138" s="179"/>
      <c r="H138" s="179"/>
      <c r="I138" s="195"/>
      <c r="J138" s="31"/>
      <c r="K138" s="32"/>
    </row>
    <row r="139" spans="1:11" ht="12.75" customHeight="1" x14ac:dyDescent="0.35">
      <c r="A139" s="179"/>
      <c r="B139" s="179"/>
      <c r="C139" s="179"/>
      <c r="D139" s="179"/>
      <c r="E139" s="179"/>
      <c r="F139" s="179"/>
      <c r="G139" s="179"/>
      <c r="H139" s="179"/>
      <c r="I139" s="195"/>
      <c r="J139" s="31"/>
      <c r="K139" s="32"/>
    </row>
    <row r="140" spans="1:11" ht="12.75" customHeight="1" x14ac:dyDescent="0.35">
      <c r="A140" s="179"/>
      <c r="B140" s="179"/>
      <c r="C140" s="179"/>
      <c r="D140" s="179"/>
      <c r="E140" s="179"/>
      <c r="F140" s="179"/>
      <c r="G140" s="179"/>
      <c r="H140" s="179"/>
      <c r="I140" s="195"/>
      <c r="J140" s="31"/>
      <c r="K140" s="32"/>
    </row>
    <row r="141" spans="1:11" ht="12.75" customHeight="1" x14ac:dyDescent="0.35">
      <c r="A141" s="179"/>
      <c r="B141" s="179"/>
      <c r="C141" s="179"/>
      <c r="D141" s="179"/>
      <c r="E141" s="179"/>
      <c r="F141" s="179"/>
      <c r="G141" s="179"/>
      <c r="H141" s="179"/>
      <c r="I141" s="195"/>
      <c r="J141" s="31"/>
      <c r="K141" s="32"/>
    </row>
    <row r="142" spans="1:11" x14ac:dyDescent="0.25">
      <c r="A142" s="179"/>
      <c r="B142" s="179"/>
      <c r="C142" s="179"/>
      <c r="D142" s="179"/>
      <c r="E142" s="179"/>
      <c r="F142" s="179"/>
      <c r="G142" s="179"/>
      <c r="H142" s="179"/>
      <c r="I142" s="195"/>
    </row>
    <row r="143" spans="1:11" x14ac:dyDescent="0.25">
      <c r="B143" s="74"/>
      <c r="C143" s="75"/>
      <c r="D143" s="75"/>
      <c r="E143" s="75"/>
      <c r="F143" s="75"/>
      <c r="G143" s="75"/>
      <c r="H143" s="75"/>
    </row>
    <row r="144" spans="1:11" s="104" customFormat="1" ht="15" customHeight="1" x14ac:dyDescent="0.25">
      <c r="A144" s="8"/>
      <c r="B144" s="74"/>
      <c r="C144" s="75"/>
      <c r="D144" s="75"/>
      <c r="E144" s="75"/>
      <c r="F144" s="75"/>
      <c r="G144" s="75"/>
      <c r="H144" s="75"/>
      <c r="I144" s="8"/>
    </row>
    <row r="145" spans="1:9" ht="15.5" x14ac:dyDescent="0.25">
      <c r="A145" s="125" t="s">
        <v>99</v>
      </c>
      <c r="B145" s="105"/>
      <c r="C145" s="126"/>
      <c r="D145" s="105"/>
      <c r="E145" s="105"/>
      <c r="F145" s="104"/>
      <c r="G145" s="104"/>
      <c r="H145" s="105"/>
      <c r="I145" s="104"/>
    </row>
    <row r="146" spans="1:9" x14ac:dyDescent="0.25">
      <c r="A146" s="181"/>
      <c r="B146" s="182"/>
      <c r="C146" s="182"/>
      <c r="D146" s="182"/>
      <c r="E146" s="182"/>
      <c r="F146" s="182"/>
      <c r="G146" s="182"/>
      <c r="H146" s="182"/>
      <c r="I146" s="195"/>
    </row>
    <row r="147" spans="1:9" x14ac:dyDescent="0.25">
      <c r="A147" s="182"/>
      <c r="B147" s="182"/>
      <c r="C147" s="182"/>
      <c r="D147" s="182"/>
      <c r="E147" s="182"/>
      <c r="F147" s="182"/>
      <c r="G147" s="182"/>
      <c r="H147" s="182"/>
      <c r="I147" s="195"/>
    </row>
    <row r="148" spans="1:9" x14ac:dyDescent="0.25">
      <c r="A148" s="182"/>
      <c r="B148" s="182"/>
      <c r="C148" s="182"/>
      <c r="D148" s="182"/>
      <c r="E148" s="182"/>
      <c r="F148" s="182"/>
      <c r="G148" s="182"/>
      <c r="H148" s="182"/>
      <c r="I148" s="195"/>
    </row>
    <row r="149" spans="1:9" x14ac:dyDescent="0.25">
      <c r="A149" s="182"/>
      <c r="B149" s="182"/>
      <c r="C149" s="182"/>
      <c r="D149" s="182"/>
      <c r="E149" s="182"/>
      <c r="F149" s="182"/>
      <c r="G149" s="182"/>
      <c r="H149" s="182"/>
      <c r="I149" s="195"/>
    </row>
    <row r="150" spans="1:9" ht="12.75" customHeight="1" x14ac:dyDescent="0.25">
      <c r="A150" s="182"/>
      <c r="B150" s="182"/>
      <c r="C150" s="182"/>
      <c r="D150" s="182"/>
      <c r="E150" s="182"/>
      <c r="F150" s="182"/>
      <c r="G150" s="182"/>
      <c r="H150" s="182"/>
      <c r="I150" s="195"/>
    </row>
    <row r="151" spans="1:9" x14ac:dyDescent="0.25">
      <c r="A151" s="182"/>
      <c r="B151" s="182"/>
      <c r="C151" s="182"/>
      <c r="D151" s="182"/>
      <c r="E151" s="182"/>
      <c r="F151" s="182"/>
      <c r="G151" s="182"/>
      <c r="H151" s="182"/>
      <c r="I151" s="195"/>
    </row>
    <row r="152" spans="1:9" x14ac:dyDescent="0.25">
      <c r="B152" s="74"/>
      <c r="C152" s="75"/>
      <c r="D152" s="75"/>
      <c r="E152" s="75"/>
      <c r="F152" s="75"/>
      <c r="G152" s="75"/>
      <c r="H152" s="75"/>
    </row>
    <row r="153" spans="1:9" ht="15" customHeight="1" x14ac:dyDescent="0.25">
      <c r="B153" s="74"/>
      <c r="C153" s="75"/>
      <c r="D153" s="75"/>
      <c r="E153" s="75"/>
      <c r="F153" s="75"/>
      <c r="G153" s="75"/>
      <c r="H153" s="75"/>
    </row>
    <row r="154" spans="1:9" ht="20.25" customHeight="1" x14ac:dyDescent="0.3">
      <c r="A154" s="1" t="s">
        <v>47</v>
      </c>
      <c r="C154" s="75"/>
      <c r="D154" s="75"/>
      <c r="E154" s="75"/>
      <c r="F154" s="75"/>
      <c r="G154" s="75"/>
      <c r="H154" s="75"/>
    </row>
    <row r="155" spans="1:9" x14ac:dyDescent="0.25">
      <c r="A155" s="249"/>
      <c r="B155" s="220"/>
      <c r="C155" s="220"/>
      <c r="D155" s="75"/>
      <c r="E155" s="75"/>
      <c r="F155" s="75"/>
      <c r="G155" s="75"/>
      <c r="H155" s="75"/>
    </row>
  </sheetData>
  <sheetProtection selectLockedCells="1"/>
  <mergeCells count="57">
    <mergeCell ref="B50:E50"/>
    <mergeCell ref="B51:E51"/>
    <mergeCell ref="D72:F72"/>
    <mergeCell ref="B53:E53"/>
    <mergeCell ref="A62:G62"/>
    <mergeCell ref="A58:E58"/>
    <mergeCell ref="D71:F71"/>
    <mergeCell ref="B54:E54"/>
    <mergeCell ref="B56:E56"/>
    <mergeCell ref="A65:G65"/>
    <mergeCell ref="A10:G10"/>
    <mergeCell ref="A11:G11"/>
    <mergeCell ref="B31:E31"/>
    <mergeCell ref="B32:E32"/>
    <mergeCell ref="B29:E29"/>
    <mergeCell ref="B25:E25"/>
    <mergeCell ref="B26:E26"/>
    <mergeCell ref="B27:E27"/>
    <mergeCell ref="B20:E20"/>
    <mergeCell ref="B22:E22"/>
    <mergeCell ref="B24:E24"/>
    <mergeCell ref="B35:E35"/>
    <mergeCell ref="B36:E36"/>
    <mergeCell ref="B43:E43"/>
    <mergeCell ref="B39:E39"/>
    <mergeCell ref="B40:E40"/>
    <mergeCell ref="B41:E41"/>
    <mergeCell ref="B37:E37"/>
    <mergeCell ref="B38:E38"/>
    <mergeCell ref="A155:C155"/>
    <mergeCell ref="A64:G64"/>
    <mergeCell ref="D98:F98"/>
    <mergeCell ref="D133:F133"/>
    <mergeCell ref="D96:F96"/>
    <mergeCell ref="D106:F106"/>
    <mergeCell ref="D73:F73"/>
    <mergeCell ref="D131:F131"/>
    <mergeCell ref="D132:F132"/>
    <mergeCell ref="D105:F105"/>
    <mergeCell ref="D107:F107"/>
    <mergeCell ref="D97:F97"/>
    <mergeCell ref="A3:I3"/>
    <mergeCell ref="A6:I6"/>
    <mergeCell ref="A15:I15"/>
    <mergeCell ref="B45:E45"/>
    <mergeCell ref="B49:E49"/>
    <mergeCell ref="B48:E48"/>
    <mergeCell ref="B44:E44"/>
    <mergeCell ref="B28:E28"/>
    <mergeCell ref="B33:E33"/>
    <mergeCell ref="B30:E30"/>
    <mergeCell ref="B42:E42"/>
    <mergeCell ref="A7:G7"/>
    <mergeCell ref="A8:G8"/>
    <mergeCell ref="A9:G9"/>
    <mergeCell ref="B19:E19"/>
    <mergeCell ref="B34:E34"/>
  </mergeCells>
  <phoneticPr fontId="2" type="noConversion"/>
  <pageMargins left="0.59055118110236227" right="0.39370078740157483" top="0.51181102362204722" bottom="0.51181102362204722" header="0.31496062992125984" footer="0.31496062992125984"/>
  <pageSetup paperSize="9" scale="80" orientation="portrait" r:id="rId1"/>
  <headerFooter alignWithMargins="0">
    <oddHeader>&amp;RSeite &amp;P von &amp;N</oddHeader>
    <oddFooter>&amp;LGEF/Sozialamt/Opferhilfe/Version 4 (Stand Januar 2015)</oddFooter>
  </headerFooter>
  <rowBreaks count="2" manualBreakCount="2">
    <brk id="56" max="8" man="1"/>
    <brk id="122" max="16383" man="1"/>
  </rowBreaks>
  <ignoredErrors>
    <ignoredError sqref="G44 D79:D80 D86:D87 G97:G98 D113:D114 D120:D121 G132:G133 G71:G73 G105:G107" unlockedFormula="1"/>
    <ignoredError sqref="A19:A20 A40:A43 J22:XFD22 A24:A31" twoDigitTextYear="1"/>
    <ignoredError sqref="A44:A45 A47:A54 A56 A21:A23 A39 A32:A35" numberStoredAsText="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55"/>
  <sheetViews>
    <sheetView showGridLines="0" topLeftCell="A2" zoomScale="120" zoomScaleNormal="120" workbookViewId="0">
      <selection activeCell="A69" sqref="A69:I69"/>
    </sheetView>
  </sheetViews>
  <sheetFormatPr baseColWidth="10" defaultColWidth="11.453125" defaultRowHeight="12.5" x14ac:dyDescent="0.25"/>
  <cols>
    <col min="1" max="1" width="6.7265625" style="8" customWidth="1"/>
    <col min="2" max="2" width="9.7265625" style="8" customWidth="1"/>
    <col min="3" max="3" width="20.7265625" style="8" customWidth="1"/>
    <col min="4" max="4" width="14.453125" style="8" customWidth="1"/>
    <col min="5" max="5" width="13.7265625" style="8" customWidth="1"/>
    <col min="6" max="6" width="12.81640625" style="8" customWidth="1"/>
    <col min="7" max="7" width="12.7265625" style="8" customWidth="1"/>
    <col min="8" max="9" width="13.7265625" style="8" customWidth="1"/>
    <col min="10" max="16384" width="11.453125" style="8"/>
  </cols>
  <sheetData>
    <row r="1" spans="1:9" ht="20" x14ac:dyDescent="0.4">
      <c r="A1" s="16" t="s">
        <v>150</v>
      </c>
    </row>
    <row r="2" spans="1:9" s="107" customFormat="1" ht="13" x14ac:dyDescent="0.3">
      <c r="B2" s="1"/>
      <c r="C2" s="146"/>
      <c r="E2" s="1"/>
      <c r="F2" s="151"/>
      <c r="G2" s="1"/>
      <c r="I2" s="4"/>
    </row>
    <row r="3" spans="1:9" s="7" customFormat="1" ht="58.5" customHeight="1" x14ac:dyDescent="0.35">
      <c r="A3" s="240" t="s">
        <v>152</v>
      </c>
      <c r="B3" s="241"/>
      <c r="C3" s="241"/>
      <c r="D3" s="241"/>
      <c r="E3" s="241"/>
      <c r="F3" s="241"/>
      <c r="G3" s="241"/>
      <c r="H3" s="241"/>
      <c r="I3" s="241"/>
    </row>
    <row r="4" spans="1:9" s="107" customFormat="1" ht="12" customHeight="1" x14ac:dyDescent="0.35">
      <c r="A4" s="5"/>
      <c r="C4" s="5"/>
    </row>
    <row r="5" spans="1:9" ht="12" customHeight="1" x14ac:dyDescent="0.25">
      <c r="B5" s="152"/>
      <c r="E5" s="9"/>
    </row>
    <row r="6" spans="1:9" s="107" customFormat="1" ht="15" customHeight="1" x14ac:dyDescent="0.25">
      <c r="A6" s="242" t="s">
        <v>48</v>
      </c>
      <c r="B6" s="243"/>
      <c r="C6" s="243"/>
      <c r="D6" s="243"/>
      <c r="E6" s="243"/>
      <c r="F6" s="243"/>
      <c r="G6" s="243"/>
      <c r="H6" s="243"/>
      <c r="I6" s="243"/>
    </row>
    <row r="7" spans="1:9" ht="13" x14ac:dyDescent="0.25">
      <c r="A7" s="230"/>
      <c r="B7" s="231"/>
      <c r="C7" s="231"/>
      <c r="D7" s="231"/>
      <c r="E7" s="231"/>
      <c r="F7" s="231"/>
      <c r="G7" s="231"/>
    </row>
    <row r="8" spans="1:9" ht="13" x14ac:dyDescent="0.25">
      <c r="A8" s="230"/>
      <c r="B8" s="231"/>
      <c r="C8" s="231"/>
      <c r="D8" s="231"/>
      <c r="E8" s="231"/>
      <c r="F8" s="231"/>
      <c r="G8" s="231"/>
      <c r="H8" s="39"/>
      <c r="I8" s="39"/>
    </row>
    <row r="9" spans="1:9" ht="13" x14ac:dyDescent="0.25">
      <c r="A9" s="230"/>
      <c r="B9" s="231"/>
      <c r="C9" s="231"/>
      <c r="D9" s="231"/>
      <c r="E9" s="231"/>
      <c r="F9" s="231"/>
      <c r="G9" s="231"/>
      <c r="H9" s="39"/>
      <c r="I9" s="39"/>
    </row>
    <row r="10" spans="1:9" ht="13" x14ac:dyDescent="0.25">
      <c r="A10" s="230"/>
      <c r="B10" s="231"/>
      <c r="C10" s="231"/>
      <c r="D10" s="231"/>
      <c r="E10" s="231"/>
      <c r="F10" s="231"/>
      <c r="G10" s="231"/>
      <c r="H10" s="39"/>
      <c r="I10" s="39"/>
    </row>
    <row r="11" spans="1:9" ht="13" x14ac:dyDescent="0.25">
      <c r="A11" s="230"/>
      <c r="B11" s="231"/>
      <c r="C11" s="231"/>
      <c r="D11" s="231"/>
      <c r="E11" s="231"/>
      <c r="F11" s="231"/>
      <c r="G11" s="231"/>
      <c r="H11" s="39"/>
      <c r="I11" s="39"/>
    </row>
    <row r="12" spans="1:9" ht="13" x14ac:dyDescent="0.3">
      <c r="B12" s="53"/>
      <c r="C12" s="54"/>
      <c r="D12" s="54"/>
      <c r="E12" s="54"/>
      <c r="F12" s="55"/>
      <c r="G12" s="55"/>
      <c r="H12" s="39"/>
      <c r="I12" s="39"/>
    </row>
    <row r="13" spans="1:9" ht="13" x14ac:dyDescent="0.3">
      <c r="B13" s="53"/>
      <c r="C13" s="54"/>
      <c r="D13" s="54"/>
      <c r="E13" s="54"/>
      <c r="F13" s="55"/>
      <c r="G13" s="55"/>
      <c r="H13" s="39"/>
      <c r="I13" s="39"/>
    </row>
    <row r="14" spans="1:9" ht="13" x14ac:dyDescent="0.3">
      <c r="B14" s="33"/>
      <c r="C14" s="39"/>
      <c r="D14" s="39"/>
      <c r="E14" s="39"/>
      <c r="F14" s="146"/>
      <c r="G14" s="33"/>
      <c r="H14" s="39"/>
      <c r="I14" s="39"/>
    </row>
    <row r="15" spans="1:9" ht="15.5" x14ac:dyDescent="0.25">
      <c r="A15" s="238" t="s">
        <v>12</v>
      </c>
      <c r="B15" s="239"/>
      <c r="C15" s="239"/>
      <c r="D15" s="239"/>
      <c r="E15" s="239"/>
      <c r="F15" s="239"/>
      <c r="G15" s="239"/>
      <c r="H15" s="239"/>
      <c r="I15" s="239"/>
    </row>
    <row r="16" spans="1:9" ht="13" x14ac:dyDescent="0.3">
      <c r="B16" s="1"/>
    </row>
    <row r="17" spans="1:9" ht="40.5" customHeight="1" x14ac:dyDescent="0.25">
      <c r="A17" s="153"/>
      <c r="B17" s="154"/>
      <c r="C17" s="154"/>
      <c r="D17" s="154"/>
      <c r="E17" s="155"/>
      <c r="F17" s="118" t="s">
        <v>134</v>
      </c>
      <c r="G17" s="119" t="s">
        <v>37</v>
      </c>
      <c r="H17" s="100" t="s">
        <v>8</v>
      </c>
      <c r="I17" s="118" t="s">
        <v>49</v>
      </c>
    </row>
    <row r="18" spans="1:9" s="107" customFormat="1" x14ac:dyDescent="0.25">
      <c r="A18" s="156">
        <v>1.1000000000000001</v>
      </c>
      <c r="B18" s="157" t="s">
        <v>104</v>
      </c>
      <c r="C18" s="157"/>
      <c r="D18" s="158"/>
      <c r="E18" s="158"/>
      <c r="F18" s="159"/>
      <c r="G18" s="159"/>
      <c r="H18" s="159"/>
      <c r="I18" s="160"/>
    </row>
    <row r="19" spans="1:9" ht="13.5" customHeight="1" x14ac:dyDescent="0.25">
      <c r="A19" s="90" t="s">
        <v>58</v>
      </c>
      <c r="B19" s="268" t="s">
        <v>102</v>
      </c>
      <c r="C19" s="269"/>
      <c r="D19" s="269"/>
      <c r="E19" s="270"/>
      <c r="F19" s="161">
        <v>0</v>
      </c>
      <c r="G19" s="161">
        <v>0</v>
      </c>
      <c r="H19" s="159"/>
      <c r="I19" s="27"/>
    </row>
    <row r="20" spans="1:9" x14ac:dyDescent="0.25">
      <c r="A20" s="90" t="s">
        <v>59</v>
      </c>
      <c r="B20" s="268" t="s">
        <v>103</v>
      </c>
      <c r="C20" s="269"/>
      <c r="D20" s="269"/>
      <c r="E20" s="270"/>
      <c r="F20" s="161">
        <v>0</v>
      </c>
      <c r="G20" s="161">
        <v>0</v>
      </c>
      <c r="H20" s="159"/>
      <c r="I20" s="27"/>
    </row>
    <row r="21" spans="1:9" ht="13" x14ac:dyDescent="0.3">
      <c r="A21" s="44" t="s">
        <v>118</v>
      </c>
      <c r="B21" s="144" t="s">
        <v>142</v>
      </c>
      <c r="C21" s="65"/>
      <c r="D21" s="66"/>
      <c r="E21" s="66"/>
      <c r="F21" s="162">
        <f>SUM(F19:F20)</f>
        <v>0</v>
      </c>
      <c r="G21" s="162">
        <f>SUM(G19:G20)</f>
        <v>0</v>
      </c>
      <c r="H21" s="159"/>
      <c r="I21" s="27"/>
    </row>
    <row r="22" spans="1:9" x14ac:dyDescent="0.25">
      <c r="A22" s="90">
        <v>1.2</v>
      </c>
      <c r="B22" s="268" t="s">
        <v>105</v>
      </c>
      <c r="C22" s="269"/>
      <c r="D22" s="269"/>
      <c r="E22" s="270"/>
      <c r="F22" s="159"/>
      <c r="G22" s="159"/>
      <c r="H22" s="159"/>
      <c r="I22" s="27"/>
    </row>
    <row r="23" spans="1:9" x14ac:dyDescent="0.25">
      <c r="A23" s="90" t="s">
        <v>60</v>
      </c>
      <c r="B23" s="268" t="s">
        <v>106</v>
      </c>
      <c r="C23" s="247"/>
      <c r="D23" s="247"/>
      <c r="E23" s="248"/>
      <c r="F23" s="161">
        <v>0</v>
      </c>
      <c r="G23" s="161">
        <v>0</v>
      </c>
      <c r="H23" s="159"/>
      <c r="I23" s="27"/>
    </row>
    <row r="24" spans="1:9" x14ac:dyDescent="0.25">
      <c r="A24" s="90" t="s">
        <v>61</v>
      </c>
      <c r="B24" s="268" t="s">
        <v>107</v>
      </c>
      <c r="C24" s="247"/>
      <c r="D24" s="247"/>
      <c r="E24" s="248"/>
      <c r="F24" s="161">
        <v>0</v>
      </c>
      <c r="G24" s="161">
        <v>0</v>
      </c>
      <c r="H24" s="159"/>
      <c r="I24" s="27"/>
    </row>
    <row r="25" spans="1:9" x14ac:dyDescent="0.25">
      <c r="A25" s="90" t="s">
        <v>62</v>
      </c>
      <c r="B25" s="268" t="s">
        <v>108</v>
      </c>
      <c r="C25" s="247"/>
      <c r="D25" s="247"/>
      <c r="E25" s="248"/>
      <c r="F25" s="161">
        <v>0</v>
      </c>
      <c r="G25" s="161">
        <v>0</v>
      </c>
      <c r="H25" s="159"/>
      <c r="I25" s="27"/>
    </row>
    <row r="26" spans="1:9" x14ac:dyDescent="0.25">
      <c r="A26" s="90" t="s">
        <v>63</v>
      </c>
      <c r="B26" s="268" t="s">
        <v>109</v>
      </c>
      <c r="C26" s="247"/>
      <c r="D26" s="247"/>
      <c r="E26" s="248"/>
      <c r="F26" s="161">
        <v>0</v>
      </c>
      <c r="G26" s="161">
        <v>0</v>
      </c>
      <c r="H26" s="159"/>
      <c r="I26" s="27"/>
    </row>
    <row r="27" spans="1:9" x14ac:dyDescent="0.25">
      <c r="A27" s="90" t="s">
        <v>64</v>
      </c>
      <c r="B27" s="268" t="s">
        <v>110</v>
      </c>
      <c r="C27" s="247"/>
      <c r="D27" s="247"/>
      <c r="E27" s="248"/>
      <c r="F27" s="161">
        <v>0</v>
      </c>
      <c r="G27" s="161">
        <v>0</v>
      </c>
      <c r="H27" s="159"/>
      <c r="I27" s="27"/>
    </row>
    <row r="28" spans="1:9" x14ac:dyDescent="0.25">
      <c r="A28" s="90" t="s">
        <v>65</v>
      </c>
      <c r="B28" s="211" t="s">
        <v>128</v>
      </c>
      <c r="C28" s="281"/>
      <c r="D28" s="281"/>
      <c r="E28" s="282"/>
      <c r="F28" s="161">
        <v>0</v>
      </c>
      <c r="G28" s="161">
        <v>0</v>
      </c>
      <c r="H28" s="159"/>
      <c r="I28" s="27"/>
    </row>
    <row r="29" spans="1:9" x14ac:dyDescent="0.25">
      <c r="A29" s="90" t="s">
        <v>66</v>
      </c>
      <c r="B29" s="268" t="s">
        <v>111</v>
      </c>
      <c r="C29" s="247"/>
      <c r="D29" s="247"/>
      <c r="E29" s="248"/>
      <c r="F29" s="161">
        <v>0</v>
      </c>
      <c r="G29" s="161">
        <v>0</v>
      </c>
      <c r="H29" s="159"/>
      <c r="I29" s="27"/>
    </row>
    <row r="30" spans="1:9" x14ac:dyDescent="0.25">
      <c r="A30" s="90" t="s">
        <v>129</v>
      </c>
      <c r="B30" s="268" t="s">
        <v>112</v>
      </c>
      <c r="C30" s="247"/>
      <c r="D30" s="247"/>
      <c r="E30" s="248"/>
      <c r="F30" s="161">
        <v>0</v>
      </c>
      <c r="G30" s="161">
        <v>0</v>
      </c>
      <c r="H30" s="159"/>
      <c r="I30" s="27"/>
    </row>
    <row r="31" spans="1:9" x14ac:dyDescent="0.25">
      <c r="A31" s="90" t="s">
        <v>67</v>
      </c>
      <c r="B31" s="268" t="s">
        <v>0</v>
      </c>
      <c r="C31" s="247"/>
      <c r="D31" s="247"/>
      <c r="E31" s="248"/>
      <c r="F31" s="161">
        <v>0</v>
      </c>
      <c r="G31" s="161">
        <v>0</v>
      </c>
      <c r="H31" s="159"/>
      <c r="I31" s="27"/>
    </row>
    <row r="32" spans="1:9" x14ac:dyDescent="0.25">
      <c r="A32" s="90" t="s">
        <v>68</v>
      </c>
      <c r="B32" s="268" t="s">
        <v>4</v>
      </c>
      <c r="C32" s="247"/>
      <c r="D32" s="247"/>
      <c r="E32" s="248"/>
      <c r="F32" s="161">
        <v>0</v>
      </c>
      <c r="G32" s="161">
        <v>0</v>
      </c>
      <c r="H32" s="159"/>
      <c r="I32" s="27"/>
    </row>
    <row r="33" spans="1:9" ht="13" x14ac:dyDescent="0.3">
      <c r="A33" s="90" t="s">
        <v>70</v>
      </c>
      <c r="B33" s="268" t="s">
        <v>69</v>
      </c>
      <c r="C33" s="247"/>
      <c r="D33" s="247"/>
      <c r="E33" s="248"/>
      <c r="F33" s="161">
        <v>0</v>
      </c>
      <c r="G33" s="161">
        <v>0</v>
      </c>
      <c r="H33" s="159"/>
      <c r="I33" s="19"/>
    </row>
    <row r="34" spans="1:9" x14ac:dyDescent="0.25">
      <c r="A34" s="90" t="s">
        <v>71</v>
      </c>
      <c r="B34" s="268" t="s">
        <v>6</v>
      </c>
      <c r="C34" s="247"/>
      <c r="D34" s="247"/>
      <c r="E34" s="248"/>
      <c r="F34" s="161">
        <v>0</v>
      </c>
      <c r="G34" s="161">
        <v>0</v>
      </c>
      <c r="H34" s="159"/>
      <c r="I34" s="27"/>
    </row>
    <row r="35" spans="1:9" x14ac:dyDescent="0.25">
      <c r="A35" s="90" t="s">
        <v>72</v>
      </c>
      <c r="B35" s="268" t="s">
        <v>1</v>
      </c>
      <c r="C35" s="247"/>
      <c r="D35" s="247"/>
      <c r="E35" s="248"/>
      <c r="F35" s="161">
        <v>0</v>
      </c>
      <c r="G35" s="161">
        <v>0</v>
      </c>
      <c r="H35" s="159"/>
      <c r="I35" s="27"/>
    </row>
    <row r="36" spans="1:9" ht="13" x14ac:dyDescent="0.3">
      <c r="A36" s="44" t="s">
        <v>73</v>
      </c>
      <c r="B36" s="224" t="s">
        <v>2</v>
      </c>
      <c r="C36" s="217"/>
      <c r="D36" s="217"/>
      <c r="E36" s="218"/>
      <c r="F36" s="20">
        <f>SUM(F21:F35)</f>
        <v>0</v>
      </c>
      <c r="G36" s="20">
        <f>SUM(G21:G35)</f>
        <v>0</v>
      </c>
      <c r="H36" s="20">
        <f>SUM(F36:G36)</f>
        <v>0</v>
      </c>
      <c r="I36" s="27"/>
    </row>
    <row r="37" spans="1:9" x14ac:dyDescent="0.25">
      <c r="A37" s="90" t="s">
        <v>74</v>
      </c>
      <c r="B37" s="157" t="s">
        <v>3</v>
      </c>
      <c r="C37" s="149"/>
      <c r="D37" s="149"/>
      <c r="E37" s="15"/>
      <c r="F37" s="27"/>
      <c r="G37" s="27"/>
      <c r="H37" s="20">
        <v>-1500</v>
      </c>
      <c r="I37" s="27"/>
    </row>
    <row r="38" spans="1:9" ht="13" x14ac:dyDescent="0.3">
      <c r="A38" s="44" t="s">
        <v>75</v>
      </c>
      <c r="B38" s="150" t="s">
        <v>2</v>
      </c>
      <c r="C38" s="149"/>
      <c r="D38" s="149"/>
      <c r="E38" s="15"/>
      <c r="F38" s="27"/>
      <c r="G38" s="27"/>
      <c r="H38" s="20">
        <f>IF(SUM(H36:H37)&lt;=0,0,SUM(H36:H37))</f>
        <v>0</v>
      </c>
      <c r="I38" s="20">
        <f>H38/3*2</f>
        <v>0</v>
      </c>
    </row>
    <row r="39" spans="1:9" x14ac:dyDescent="0.25">
      <c r="A39" s="90" t="s">
        <v>76</v>
      </c>
      <c r="B39" s="253" t="s">
        <v>113</v>
      </c>
      <c r="C39" s="217"/>
      <c r="D39" s="217"/>
      <c r="E39" s="218"/>
      <c r="F39" s="48">
        <v>0</v>
      </c>
      <c r="G39" s="48">
        <v>0</v>
      </c>
      <c r="H39" s="27"/>
      <c r="I39" s="27"/>
    </row>
    <row r="40" spans="1:9" x14ac:dyDescent="0.25">
      <c r="A40" s="90" t="s">
        <v>77</v>
      </c>
      <c r="B40" s="253" t="s">
        <v>114</v>
      </c>
      <c r="C40" s="217"/>
      <c r="D40" s="217"/>
      <c r="E40" s="218"/>
      <c r="F40" s="48">
        <v>0</v>
      </c>
      <c r="G40" s="48">
        <v>0</v>
      </c>
      <c r="H40" s="27"/>
      <c r="I40" s="27"/>
    </row>
    <row r="41" spans="1:9" x14ac:dyDescent="0.25">
      <c r="A41" s="90" t="s">
        <v>78</v>
      </c>
      <c r="B41" s="253" t="s">
        <v>115</v>
      </c>
      <c r="C41" s="217"/>
      <c r="D41" s="217"/>
      <c r="E41" s="218"/>
      <c r="F41" s="48">
        <v>0</v>
      </c>
      <c r="G41" s="48">
        <v>0</v>
      </c>
      <c r="H41" s="27"/>
      <c r="I41" s="27"/>
    </row>
    <row r="42" spans="1:9" x14ac:dyDescent="0.25">
      <c r="A42" s="90" t="s">
        <v>79</v>
      </c>
      <c r="B42" s="253" t="s">
        <v>117</v>
      </c>
      <c r="C42" s="217"/>
      <c r="D42" s="217"/>
      <c r="E42" s="218"/>
      <c r="F42" s="48">
        <v>0</v>
      </c>
      <c r="G42" s="48">
        <v>0</v>
      </c>
      <c r="H42" s="27"/>
      <c r="I42" s="27"/>
    </row>
    <row r="43" spans="1:9" x14ac:dyDescent="0.25">
      <c r="A43" s="90" t="s">
        <v>82</v>
      </c>
      <c r="B43" s="253" t="s">
        <v>116</v>
      </c>
      <c r="C43" s="217"/>
      <c r="D43" s="217"/>
      <c r="E43" s="218"/>
      <c r="F43" s="48">
        <v>0</v>
      </c>
      <c r="G43" s="48">
        <v>0</v>
      </c>
      <c r="I43" s="27"/>
    </row>
    <row r="44" spans="1:9" ht="13" x14ac:dyDescent="0.3">
      <c r="A44" s="44" t="s">
        <v>80</v>
      </c>
      <c r="B44" s="224" t="s">
        <v>2</v>
      </c>
      <c r="C44" s="217"/>
      <c r="D44" s="217"/>
      <c r="E44" s="218"/>
      <c r="F44" s="20">
        <f>SUM(F39:F43)</f>
        <v>0</v>
      </c>
      <c r="G44" s="20">
        <f>SUM(G39:G43)</f>
        <v>0</v>
      </c>
      <c r="H44" s="20">
        <f>SUM(F44:G44)</f>
        <v>0</v>
      </c>
      <c r="I44" s="20">
        <f>H44</f>
        <v>0</v>
      </c>
    </row>
    <row r="45" spans="1:9" ht="13" x14ac:dyDescent="0.3">
      <c r="A45" s="44" t="s">
        <v>81</v>
      </c>
      <c r="B45" s="224" t="s">
        <v>91</v>
      </c>
      <c r="C45" s="217"/>
      <c r="D45" s="217"/>
      <c r="E45" s="218"/>
      <c r="F45" s="163"/>
      <c r="G45" s="163"/>
      <c r="H45" s="27"/>
      <c r="I45" s="20">
        <f>I38+I44</f>
        <v>0</v>
      </c>
    </row>
    <row r="46" spans="1:9" ht="13" x14ac:dyDescent="0.3">
      <c r="A46" s="44"/>
      <c r="B46" s="41"/>
      <c r="C46" s="164"/>
      <c r="D46" s="164"/>
      <c r="E46" s="165"/>
      <c r="F46" s="163"/>
      <c r="G46" s="163"/>
      <c r="H46" s="27"/>
      <c r="I46" s="27"/>
    </row>
    <row r="47" spans="1:9" x14ac:dyDescent="0.25">
      <c r="A47" s="90" t="s">
        <v>83</v>
      </c>
      <c r="B47" s="166" t="s">
        <v>52</v>
      </c>
      <c r="C47" s="167"/>
      <c r="D47" s="167"/>
      <c r="E47" s="168"/>
      <c r="F47" s="42">
        <v>0</v>
      </c>
      <c r="G47" s="18">
        <v>0</v>
      </c>
      <c r="H47" s="27"/>
      <c r="I47" s="27"/>
    </row>
    <row r="48" spans="1:9" x14ac:dyDescent="0.25">
      <c r="A48" s="90" t="s">
        <v>84</v>
      </c>
      <c r="B48" s="227" t="s">
        <v>95</v>
      </c>
      <c r="C48" s="277"/>
      <c r="D48" s="277"/>
      <c r="E48" s="278"/>
      <c r="F48" s="42">
        <v>0</v>
      </c>
      <c r="G48" s="18">
        <v>0</v>
      </c>
      <c r="H48" s="27"/>
      <c r="I48" s="27"/>
    </row>
    <row r="49" spans="1:9" ht="38.25" customHeight="1" x14ac:dyDescent="0.25">
      <c r="A49" s="169" t="s">
        <v>85</v>
      </c>
      <c r="B49" s="244" t="s">
        <v>127</v>
      </c>
      <c r="C49" s="279"/>
      <c r="D49" s="279"/>
      <c r="E49" s="280"/>
      <c r="F49" s="20">
        <f>IF(F48-225000&lt;=0,0,F48-225000)</f>
        <v>0</v>
      </c>
      <c r="G49" s="20">
        <f>IF(G48-225000&lt;=0,0,G48-225000)</f>
        <v>0</v>
      </c>
      <c r="H49" s="27"/>
      <c r="I49" s="27"/>
    </row>
    <row r="50" spans="1:9" ht="12.75" customHeight="1" x14ac:dyDescent="0.25">
      <c r="A50" s="90" t="s">
        <v>86</v>
      </c>
      <c r="B50" s="227" t="s">
        <v>53</v>
      </c>
      <c r="C50" s="277"/>
      <c r="D50" s="277"/>
      <c r="E50" s="278"/>
      <c r="F50" s="18">
        <v>0</v>
      </c>
      <c r="G50" s="18">
        <v>0</v>
      </c>
      <c r="H50" s="27"/>
      <c r="I50" s="27"/>
    </row>
    <row r="51" spans="1:9" ht="12.75" customHeight="1" x14ac:dyDescent="0.25">
      <c r="A51" s="90" t="s">
        <v>101</v>
      </c>
      <c r="B51" s="227" t="s">
        <v>96</v>
      </c>
      <c r="C51" s="277"/>
      <c r="D51" s="277"/>
      <c r="E51" s="278"/>
      <c r="F51" s="18">
        <v>0</v>
      </c>
      <c r="G51" s="18">
        <v>0</v>
      </c>
      <c r="H51" s="27"/>
      <c r="I51" s="27"/>
    </row>
    <row r="52" spans="1:9" ht="13" x14ac:dyDescent="0.3">
      <c r="A52" s="44" t="s">
        <v>87</v>
      </c>
      <c r="B52" s="150" t="s">
        <v>2</v>
      </c>
      <c r="C52" s="158"/>
      <c r="D52" s="158"/>
      <c r="E52" s="170"/>
      <c r="F52" s="20">
        <f>IF(F51&lt;0,F47+F49+F50+F51,F47+F49+F50-F51)</f>
        <v>0</v>
      </c>
      <c r="G52" s="20">
        <f>IF(G51&lt;0,G47+G49+G50+G51,G47+G49+G50-G51)</f>
        <v>0</v>
      </c>
      <c r="H52" s="20">
        <f>SUM(F52:G52)</f>
        <v>0</v>
      </c>
      <c r="I52" s="27"/>
    </row>
    <row r="53" spans="1:9" x14ac:dyDescent="0.25">
      <c r="A53" s="90" t="s">
        <v>88</v>
      </c>
      <c r="B53" s="268" t="s">
        <v>5</v>
      </c>
      <c r="C53" s="269"/>
      <c r="D53" s="269"/>
      <c r="E53" s="270"/>
      <c r="F53" s="163"/>
      <c r="G53" s="163"/>
      <c r="H53" s="20">
        <f>-100000</f>
        <v>-100000</v>
      </c>
      <c r="I53" s="27"/>
    </row>
    <row r="54" spans="1:9" ht="12.75" customHeight="1" x14ac:dyDescent="0.3">
      <c r="A54" s="44" t="s">
        <v>89</v>
      </c>
      <c r="B54" s="235" t="s">
        <v>97</v>
      </c>
      <c r="C54" s="236"/>
      <c r="D54" s="236"/>
      <c r="E54" s="237"/>
      <c r="F54" s="163"/>
      <c r="G54" s="163"/>
      <c r="H54" s="20">
        <f>SUM(H52:H53)</f>
        <v>-100000</v>
      </c>
      <c r="I54" s="20">
        <f>IF(H54/10&lt;=0,0,H54/10)</f>
        <v>0</v>
      </c>
    </row>
    <row r="55" spans="1:9" ht="13" x14ac:dyDescent="0.3">
      <c r="A55" s="44"/>
      <c r="B55" s="150"/>
      <c r="C55" s="158"/>
      <c r="D55" s="158"/>
      <c r="E55" s="170"/>
      <c r="F55" s="163"/>
      <c r="G55" s="163"/>
      <c r="H55" s="27"/>
      <c r="I55" s="27"/>
    </row>
    <row r="56" spans="1:9" ht="12.75" customHeight="1" x14ac:dyDescent="0.3">
      <c r="A56" s="44" t="s">
        <v>90</v>
      </c>
      <c r="B56" s="235" t="s">
        <v>98</v>
      </c>
      <c r="C56" s="236"/>
      <c r="D56" s="236"/>
      <c r="E56" s="237"/>
      <c r="F56" s="163"/>
      <c r="G56" s="163"/>
      <c r="H56" s="27"/>
      <c r="I56" s="20">
        <f>SUM(I45+I54)</f>
        <v>0</v>
      </c>
    </row>
    <row r="57" spans="1:9" ht="24" customHeight="1" x14ac:dyDescent="0.25">
      <c r="E57" s="11"/>
      <c r="H57" s="9"/>
    </row>
    <row r="58" spans="1:9" ht="15" customHeight="1" x14ac:dyDescent="0.25">
      <c r="A58" s="238" t="s">
        <v>13</v>
      </c>
      <c r="B58" s="239"/>
      <c r="C58" s="239"/>
      <c r="D58" s="239"/>
      <c r="E58" s="239"/>
      <c r="H58" s="9"/>
    </row>
    <row r="59" spans="1:9" ht="12.75" customHeight="1" x14ac:dyDescent="0.25">
      <c r="A59" s="145"/>
      <c r="B59" s="146"/>
      <c r="C59" s="146"/>
      <c r="D59" s="146"/>
      <c r="E59" s="146"/>
      <c r="H59" s="9"/>
    </row>
    <row r="60" spans="1:9" ht="30.75" customHeight="1" x14ac:dyDescent="0.25">
      <c r="A60" s="271" t="s">
        <v>145</v>
      </c>
      <c r="B60" s="272"/>
      <c r="C60" s="272"/>
      <c r="D60" s="272"/>
      <c r="E60" s="272"/>
      <c r="F60" s="272"/>
      <c r="G60" s="272"/>
      <c r="H60" s="272"/>
      <c r="I60" s="272"/>
    </row>
    <row r="61" spans="1:9" ht="13" x14ac:dyDescent="0.3">
      <c r="B61" s="1"/>
      <c r="H61" s="9"/>
    </row>
    <row r="62" spans="1:9" ht="13" x14ac:dyDescent="0.3">
      <c r="A62" s="260"/>
      <c r="B62" s="260"/>
      <c r="C62" s="260"/>
      <c r="D62" s="260"/>
      <c r="E62" s="260"/>
      <c r="F62" s="260"/>
      <c r="G62" s="261"/>
      <c r="H62" s="120" t="s">
        <v>10</v>
      </c>
      <c r="I62" s="108" t="s">
        <v>8</v>
      </c>
    </row>
    <row r="63" spans="1:9" x14ac:dyDescent="0.25">
      <c r="A63" s="250" t="s">
        <v>39</v>
      </c>
      <c r="B63" s="251"/>
      <c r="C63" s="251"/>
      <c r="D63" s="251"/>
      <c r="E63" s="251"/>
      <c r="F63" s="251"/>
      <c r="G63" s="251"/>
      <c r="H63" s="252"/>
      <c r="I63" s="43">
        <v>31005</v>
      </c>
    </row>
    <row r="64" spans="1:9" x14ac:dyDescent="0.25">
      <c r="A64" s="250" t="s">
        <v>147</v>
      </c>
      <c r="B64" s="251"/>
      <c r="C64" s="251"/>
      <c r="D64" s="251"/>
      <c r="E64" s="251"/>
      <c r="F64" s="251"/>
      <c r="G64" s="252"/>
      <c r="H64" s="50"/>
      <c r="I64" s="27"/>
    </row>
    <row r="65" spans="1:9" x14ac:dyDescent="0.25">
      <c r="A65" s="250" t="s">
        <v>148</v>
      </c>
      <c r="B65" s="251"/>
      <c r="C65" s="251"/>
      <c r="D65" s="251"/>
      <c r="E65" s="251"/>
      <c r="F65" s="251"/>
      <c r="G65" s="252"/>
      <c r="H65" s="139"/>
      <c r="I65" s="20">
        <f>IFERROR(VLOOKUP(H65,'Tabelle Kinderentschädigungen'!A4:C12,3,FALSE)+VLOOKUP(H64+H65,'Tabelle Kinderentschädigungen'!A4:C12,2,FALSE)-VLOOKUP(H65,'Tabelle Kinderentschädigungen'!A4:C12,2,FALSE),0)</f>
        <v>0</v>
      </c>
    </row>
    <row r="66" spans="1:9" ht="13" x14ac:dyDescent="0.3">
      <c r="A66" s="273">
        <v>1</v>
      </c>
      <c r="B66" s="274"/>
      <c r="C66" s="274"/>
      <c r="D66" s="274"/>
      <c r="E66" s="274"/>
      <c r="F66" s="274"/>
      <c r="G66" s="274"/>
      <c r="H66" s="275"/>
      <c r="I66" s="43">
        <f>I65+I63+I64</f>
        <v>31005</v>
      </c>
    </row>
    <row r="67" spans="1:9" ht="13" x14ac:dyDescent="0.3">
      <c r="B67" s="23"/>
      <c r="C67" s="21"/>
      <c r="D67" s="21"/>
      <c r="E67" s="21"/>
      <c r="F67" s="21"/>
      <c r="G67" s="21"/>
      <c r="H67" s="25"/>
    </row>
    <row r="68" spans="1:9" ht="29.25" customHeight="1" x14ac:dyDescent="0.3">
      <c r="B68" s="23"/>
      <c r="C68" s="21"/>
      <c r="D68" s="21"/>
      <c r="E68" s="21"/>
      <c r="F68" s="21"/>
      <c r="G68" s="21"/>
      <c r="H68" s="25"/>
    </row>
    <row r="69" spans="1:9" ht="15" customHeight="1" x14ac:dyDescent="0.35">
      <c r="A69" s="276" t="s">
        <v>14</v>
      </c>
      <c r="B69" s="239"/>
      <c r="C69" s="239"/>
      <c r="D69" s="239"/>
      <c r="E69" s="239"/>
      <c r="F69" s="239"/>
      <c r="G69" s="239"/>
      <c r="H69" s="239"/>
      <c r="I69" s="239"/>
    </row>
    <row r="70" spans="1:9" ht="12.75" customHeight="1" x14ac:dyDescent="0.35">
      <c r="A70" s="148"/>
      <c r="E70" s="11"/>
      <c r="H70" s="9"/>
    </row>
    <row r="71" spans="1:9" ht="12.75" customHeight="1" x14ac:dyDescent="0.35">
      <c r="B71" s="148"/>
      <c r="D71" s="262" t="s">
        <v>15</v>
      </c>
      <c r="E71" s="263"/>
      <c r="F71" s="263"/>
      <c r="G71" s="20">
        <f>$I$56</f>
        <v>0</v>
      </c>
      <c r="H71" s="9"/>
    </row>
    <row r="72" spans="1:9" ht="12.75" customHeight="1" x14ac:dyDescent="0.35">
      <c r="B72" s="148"/>
      <c r="D72" s="262" t="s">
        <v>16</v>
      </c>
      <c r="E72" s="263"/>
      <c r="F72" s="263"/>
      <c r="G72" s="20">
        <f>$I$66*2</f>
        <v>62010</v>
      </c>
      <c r="H72" s="9"/>
    </row>
    <row r="73" spans="1:9" ht="12.75" customHeight="1" x14ac:dyDescent="0.35">
      <c r="B73" s="148"/>
      <c r="D73" s="262" t="s">
        <v>17</v>
      </c>
      <c r="E73" s="263"/>
      <c r="F73" s="263"/>
      <c r="G73" s="20">
        <f>$I$66*4</f>
        <v>124020</v>
      </c>
      <c r="H73" s="9"/>
    </row>
    <row r="74" spans="1:9" ht="12.75" customHeight="1" x14ac:dyDescent="0.35">
      <c r="A74" s="148"/>
      <c r="E74" s="11"/>
      <c r="H74" s="9"/>
    </row>
    <row r="75" spans="1:9" ht="12.75" customHeight="1" x14ac:dyDescent="0.35">
      <c r="A75" s="148"/>
      <c r="E75" s="11"/>
      <c r="H75" s="9"/>
    </row>
    <row r="76" spans="1:9" ht="12.75" customHeight="1" x14ac:dyDescent="0.25">
      <c r="A76" s="107" t="s">
        <v>18</v>
      </c>
      <c r="D76" s="28"/>
      <c r="E76" s="146"/>
      <c r="F76" s="146"/>
      <c r="H76" s="9"/>
    </row>
    <row r="77" spans="1:9" ht="12.75" customHeight="1" x14ac:dyDescent="0.25">
      <c r="A77" s="107"/>
      <c r="D77" s="28"/>
      <c r="E77" s="146"/>
      <c r="F77" s="146"/>
      <c r="H77" s="9"/>
    </row>
    <row r="78" spans="1:9" ht="12.75" customHeight="1" x14ac:dyDescent="0.35">
      <c r="B78" s="148"/>
      <c r="D78" s="28"/>
      <c r="E78" s="146"/>
      <c r="F78" s="146"/>
      <c r="H78" s="9"/>
    </row>
    <row r="79" spans="1:9" ht="12.75" customHeight="1" x14ac:dyDescent="0.35">
      <c r="B79" s="148"/>
      <c r="C79" s="88" t="s">
        <v>19</v>
      </c>
      <c r="D79" s="30" t="str">
        <f>IF(G$71&lt;G$72,"ja","")</f>
        <v>ja</v>
      </c>
      <c r="E79" s="88" t="s">
        <v>21</v>
      </c>
      <c r="F79" s="88"/>
      <c r="G79" s="107"/>
      <c r="H79" s="9"/>
    </row>
    <row r="80" spans="1:9" ht="12.75" customHeight="1" x14ac:dyDescent="0.35">
      <c r="B80" s="148"/>
      <c r="C80" s="107" t="s">
        <v>20</v>
      </c>
      <c r="D80" s="30" t="str">
        <f>IF(G$71&gt;G$72,"nein","")</f>
        <v/>
      </c>
      <c r="E80" s="88" t="s">
        <v>22</v>
      </c>
      <c r="F80" s="88"/>
      <c r="G80" s="107"/>
      <c r="H80" s="9"/>
    </row>
    <row r="81" spans="1:11" ht="12.75" customHeight="1" x14ac:dyDescent="0.35">
      <c r="B81" s="148"/>
      <c r="D81" s="28"/>
      <c r="E81" s="146"/>
      <c r="F81" s="146"/>
      <c r="H81" s="9"/>
    </row>
    <row r="82" spans="1:11" ht="12.75" customHeight="1" x14ac:dyDescent="0.35">
      <c r="B82" s="148"/>
      <c r="D82" s="28"/>
      <c r="E82" s="146"/>
      <c r="F82" s="146"/>
      <c r="H82" s="9"/>
    </row>
    <row r="83" spans="1:11" ht="12.75" customHeight="1" x14ac:dyDescent="0.25">
      <c r="A83" s="107" t="s">
        <v>23</v>
      </c>
      <c r="D83" s="28"/>
      <c r="E83" s="146"/>
      <c r="F83" s="146"/>
      <c r="H83" s="9"/>
    </row>
    <row r="84" spans="1:11" ht="12.75" customHeight="1" x14ac:dyDescent="0.35">
      <c r="B84" s="148"/>
      <c r="D84" s="28"/>
      <c r="E84" s="146"/>
      <c r="F84" s="146"/>
      <c r="H84" s="9"/>
    </row>
    <row r="85" spans="1:11" ht="12.75" customHeight="1" x14ac:dyDescent="0.35">
      <c r="B85" s="148"/>
      <c r="D85" s="28"/>
      <c r="E85" s="146"/>
      <c r="F85" s="146"/>
      <c r="H85" s="9"/>
    </row>
    <row r="86" spans="1:11" ht="12.75" customHeight="1" x14ac:dyDescent="0.35">
      <c r="B86" s="148"/>
      <c r="C86" s="88" t="s">
        <v>19</v>
      </c>
      <c r="D86" s="30" t="str">
        <f>IF(G$71&gt;G$73,"ja","")</f>
        <v/>
      </c>
      <c r="E86" s="88" t="s">
        <v>24</v>
      </c>
      <c r="F86" s="88"/>
      <c r="G86" s="107"/>
      <c r="H86" s="9"/>
    </row>
    <row r="87" spans="1:11" ht="12.75" customHeight="1" x14ac:dyDescent="0.35">
      <c r="B87" s="148"/>
      <c r="C87" s="107" t="s">
        <v>20</v>
      </c>
      <c r="D87" s="30" t="str">
        <f>IF(D$79="ja","",IF(D86="","nein",""))</f>
        <v/>
      </c>
      <c r="E87" s="88" t="s">
        <v>25</v>
      </c>
      <c r="F87" s="88"/>
      <c r="G87" s="107"/>
      <c r="H87" s="9"/>
    </row>
    <row r="88" spans="1:11" ht="12.75" customHeight="1" x14ac:dyDescent="0.35">
      <c r="B88" s="148"/>
      <c r="D88" s="28"/>
      <c r="E88" s="146"/>
      <c r="F88" s="146"/>
      <c r="H88" s="9"/>
    </row>
    <row r="89" spans="1:11" ht="12.75" customHeight="1" x14ac:dyDescent="0.35">
      <c r="B89" s="148"/>
      <c r="D89" s="28"/>
      <c r="E89" s="146"/>
      <c r="F89" s="146"/>
      <c r="H89" s="9"/>
    </row>
    <row r="90" spans="1:11" ht="30" customHeight="1" x14ac:dyDescent="0.25">
      <c r="A90" s="214" t="s">
        <v>135</v>
      </c>
      <c r="B90" s="215"/>
      <c r="C90" s="215"/>
      <c r="D90" s="215"/>
      <c r="E90" s="215"/>
      <c r="F90" s="215"/>
      <c r="G90" s="215"/>
      <c r="H90" s="215"/>
      <c r="I90" s="215"/>
    </row>
    <row r="91" spans="1:11" ht="12.75" customHeight="1" x14ac:dyDescent="0.35">
      <c r="B91" s="148"/>
      <c r="D91" s="28"/>
      <c r="E91" s="146"/>
      <c r="F91" s="146"/>
      <c r="H91" s="9"/>
    </row>
    <row r="92" spans="1:11" x14ac:dyDescent="0.25">
      <c r="B92" s="107"/>
      <c r="C92" s="88" t="s">
        <v>26</v>
      </c>
      <c r="D92" s="88" t="s">
        <v>45</v>
      </c>
      <c r="E92" s="68" t="s">
        <v>42</v>
      </c>
      <c r="F92" s="68"/>
      <c r="G92" s="68"/>
      <c r="H92" s="69"/>
      <c r="I92" s="31"/>
      <c r="J92" s="31"/>
      <c r="K92" s="31"/>
    </row>
    <row r="93" spans="1:11" ht="12.75" customHeight="1" x14ac:dyDescent="0.35">
      <c r="B93" s="148"/>
      <c r="D93" s="31"/>
      <c r="F93" s="70" t="s">
        <v>41</v>
      </c>
      <c r="G93" s="31"/>
      <c r="H93" s="69"/>
      <c r="I93" s="31"/>
      <c r="J93" s="31"/>
      <c r="K93" s="32"/>
    </row>
    <row r="94" spans="1:11" ht="12.75" customHeight="1" x14ac:dyDescent="0.35">
      <c r="B94" s="148"/>
      <c r="D94" s="31"/>
      <c r="F94" s="70"/>
      <c r="G94" s="31"/>
      <c r="H94" s="69"/>
      <c r="I94" s="31"/>
      <c r="J94" s="31"/>
      <c r="K94" s="32"/>
    </row>
    <row r="95" spans="1:11" ht="12.75" customHeight="1" x14ac:dyDescent="0.35">
      <c r="B95" s="148"/>
      <c r="D95" s="31"/>
      <c r="F95" s="70"/>
      <c r="G95" s="31"/>
      <c r="H95" s="69"/>
      <c r="I95" s="31"/>
      <c r="J95" s="31"/>
      <c r="K95" s="32"/>
    </row>
    <row r="96" spans="1:11" ht="12.75" customHeight="1" x14ac:dyDescent="0.35">
      <c r="B96" s="148"/>
      <c r="D96" s="262" t="s">
        <v>27</v>
      </c>
      <c r="E96" s="263"/>
      <c r="F96" s="263"/>
      <c r="G96" s="18">
        <v>0</v>
      </c>
      <c r="H96" s="9"/>
    </row>
    <row r="97" spans="1:11" ht="12.75" customHeight="1" x14ac:dyDescent="0.35">
      <c r="B97" s="148"/>
      <c r="D97" s="262" t="s">
        <v>28</v>
      </c>
      <c r="E97" s="263"/>
      <c r="F97" s="263"/>
      <c r="G97" s="20">
        <f>IF(D79="ja",G96,IF(D86="ja",0,G96-(((G71-G72)*G96)/G72)))</f>
        <v>0</v>
      </c>
      <c r="H97" s="9"/>
    </row>
    <row r="98" spans="1:11" ht="12.75" customHeight="1" x14ac:dyDescent="0.35">
      <c r="B98" s="148"/>
      <c r="D98" s="262" t="s">
        <v>35</v>
      </c>
      <c r="E98" s="263"/>
      <c r="F98" s="263"/>
      <c r="G98" s="20" t="str">
        <f>IF(G96=0,"",G97/G96*100)</f>
        <v/>
      </c>
      <c r="H98" s="9"/>
    </row>
    <row r="99" spans="1:11" ht="12.75" customHeight="1" x14ac:dyDescent="0.35">
      <c r="B99" s="148"/>
      <c r="D99" s="31"/>
      <c r="F99" s="70"/>
      <c r="G99" s="31"/>
      <c r="H99" s="69"/>
      <c r="I99" s="31"/>
      <c r="J99" s="31"/>
      <c r="K99" s="32"/>
    </row>
    <row r="100" spans="1:11" ht="29.25" customHeight="1" x14ac:dyDescent="0.35">
      <c r="B100" s="148"/>
      <c r="D100" s="31"/>
      <c r="F100" s="70"/>
      <c r="G100" s="31"/>
      <c r="H100" s="69"/>
      <c r="I100" s="31"/>
      <c r="J100" s="31"/>
      <c r="K100" s="32"/>
    </row>
    <row r="101" spans="1:11" ht="15" customHeight="1" x14ac:dyDescent="0.35">
      <c r="A101" s="71" t="s">
        <v>29</v>
      </c>
      <c r="D101" s="31"/>
      <c r="F101" s="70"/>
      <c r="G101" s="31"/>
      <c r="H101" s="69"/>
      <c r="I101" s="31"/>
      <c r="J101" s="31"/>
      <c r="K101" s="32"/>
    </row>
    <row r="102" spans="1:11" ht="12.75" customHeight="1" x14ac:dyDescent="0.35">
      <c r="B102" s="107" t="s">
        <v>93</v>
      </c>
      <c r="D102" s="31"/>
      <c r="F102" s="70"/>
      <c r="G102" s="31"/>
      <c r="H102" s="69"/>
      <c r="I102" s="31"/>
      <c r="J102" s="31"/>
      <c r="K102" s="32"/>
    </row>
    <row r="103" spans="1:11" ht="12.75" customHeight="1" x14ac:dyDescent="0.35">
      <c r="B103" s="148"/>
      <c r="D103" s="31"/>
      <c r="F103" s="70"/>
      <c r="G103" s="31"/>
      <c r="H103" s="69"/>
      <c r="I103" s="31"/>
      <c r="J103" s="31"/>
      <c r="K103" s="32"/>
    </row>
    <row r="104" spans="1:11" ht="12.75" customHeight="1" x14ac:dyDescent="0.35">
      <c r="B104" s="148"/>
      <c r="D104" s="31"/>
      <c r="F104" s="70"/>
      <c r="G104" s="31"/>
      <c r="H104" s="69"/>
      <c r="I104" s="31"/>
      <c r="J104" s="31"/>
      <c r="K104" s="32"/>
    </row>
    <row r="105" spans="1:11" ht="12.75" customHeight="1" x14ac:dyDescent="0.35">
      <c r="B105" s="148"/>
      <c r="D105" s="262" t="s">
        <v>15</v>
      </c>
      <c r="E105" s="263"/>
      <c r="F105" s="263"/>
      <c r="G105" s="20">
        <f>$I$56</f>
        <v>0</v>
      </c>
      <c r="H105" s="9"/>
    </row>
    <row r="106" spans="1:11" ht="12.75" customHeight="1" x14ac:dyDescent="0.35">
      <c r="B106" s="148"/>
      <c r="D106" s="262" t="s">
        <v>30</v>
      </c>
      <c r="E106" s="263"/>
      <c r="F106" s="263"/>
      <c r="G106" s="20">
        <f>$I$66</f>
        <v>31005</v>
      </c>
      <c r="H106" s="9"/>
    </row>
    <row r="107" spans="1:11" ht="12.75" customHeight="1" x14ac:dyDescent="0.35">
      <c r="B107" s="148"/>
      <c r="D107" s="262" t="s">
        <v>17</v>
      </c>
      <c r="E107" s="263"/>
      <c r="F107" s="263"/>
      <c r="G107" s="20">
        <f>$I$66*4</f>
        <v>124020</v>
      </c>
      <c r="H107" s="9"/>
    </row>
    <row r="108" spans="1:11" ht="12.75" customHeight="1" x14ac:dyDescent="0.35">
      <c r="B108" s="148"/>
      <c r="D108" s="31"/>
      <c r="F108" s="70"/>
      <c r="G108" s="31"/>
      <c r="H108" s="69"/>
      <c r="I108" s="31"/>
      <c r="J108" s="31"/>
      <c r="K108" s="32"/>
    </row>
    <row r="109" spans="1:11" ht="12.75" customHeight="1" x14ac:dyDescent="0.35">
      <c r="B109" s="148"/>
      <c r="D109" s="31"/>
      <c r="F109" s="70"/>
      <c r="G109" s="31"/>
      <c r="H109" s="69"/>
      <c r="I109" s="31"/>
      <c r="J109" s="31"/>
      <c r="K109" s="32"/>
    </row>
    <row r="110" spans="1:11" ht="12.75" customHeight="1" x14ac:dyDescent="0.25">
      <c r="A110" s="107" t="s">
        <v>31</v>
      </c>
      <c r="D110" s="28"/>
      <c r="E110" s="146"/>
      <c r="F110" s="146"/>
      <c r="H110" s="9"/>
    </row>
    <row r="111" spans="1:11" ht="12.75" customHeight="1" x14ac:dyDescent="0.35">
      <c r="B111" s="148"/>
      <c r="D111" s="31"/>
      <c r="F111" s="70"/>
      <c r="G111" s="31"/>
      <c r="H111" s="69"/>
      <c r="I111" s="31"/>
      <c r="J111" s="31"/>
      <c r="K111" s="32"/>
    </row>
    <row r="112" spans="1:11" ht="12.75" customHeight="1" x14ac:dyDescent="0.35">
      <c r="B112" s="148"/>
      <c r="D112" s="31"/>
      <c r="F112" s="70"/>
      <c r="G112" s="31"/>
      <c r="H112" s="69"/>
      <c r="I112" s="31"/>
      <c r="J112" s="31"/>
      <c r="K112" s="32"/>
    </row>
    <row r="113" spans="1:11" ht="12.75" customHeight="1" x14ac:dyDescent="0.35">
      <c r="B113" s="148"/>
      <c r="C113" s="107" t="s">
        <v>19</v>
      </c>
      <c r="D113" s="30" t="str">
        <f>IF(G105&lt;G106,"ja","")</f>
        <v>ja</v>
      </c>
      <c r="E113" s="88" t="s">
        <v>36</v>
      </c>
      <c r="F113" s="88"/>
      <c r="G113" s="107"/>
      <c r="H113" s="9"/>
    </row>
    <row r="114" spans="1:11" ht="12.75" customHeight="1" x14ac:dyDescent="0.35">
      <c r="B114" s="148"/>
      <c r="C114" s="107" t="s">
        <v>20</v>
      </c>
      <c r="D114" s="30" t="str">
        <f>IF(G105&gt;G106,"nein","")</f>
        <v/>
      </c>
      <c r="E114" s="88" t="s">
        <v>22</v>
      </c>
      <c r="F114" s="88"/>
      <c r="G114" s="107"/>
      <c r="H114" s="9"/>
    </row>
    <row r="115" spans="1:11" ht="12.75" customHeight="1" x14ac:dyDescent="0.35">
      <c r="B115" s="148"/>
      <c r="D115" s="31"/>
      <c r="F115" s="70"/>
      <c r="G115" s="31"/>
      <c r="H115" s="69"/>
      <c r="I115" s="31"/>
      <c r="J115" s="31"/>
      <c r="K115" s="32"/>
    </row>
    <row r="116" spans="1:11" ht="12.75" customHeight="1" x14ac:dyDescent="0.35">
      <c r="B116" s="148"/>
      <c r="D116" s="31"/>
      <c r="F116" s="70"/>
      <c r="G116" s="31"/>
      <c r="H116" s="69"/>
      <c r="I116" s="31"/>
      <c r="J116" s="31"/>
      <c r="K116" s="32"/>
    </row>
    <row r="117" spans="1:11" ht="12.75" customHeight="1" x14ac:dyDescent="0.25">
      <c r="A117" s="107" t="s">
        <v>23</v>
      </c>
      <c r="D117" s="28"/>
      <c r="E117" s="146"/>
      <c r="F117" s="146"/>
      <c r="H117" s="9"/>
    </row>
    <row r="118" spans="1:11" ht="12.75" customHeight="1" x14ac:dyDescent="0.35">
      <c r="B118" s="148"/>
      <c r="D118" s="31"/>
      <c r="F118" s="70"/>
      <c r="G118" s="31"/>
      <c r="H118" s="69"/>
      <c r="I118" s="31"/>
      <c r="J118" s="31"/>
      <c r="K118" s="32"/>
    </row>
    <row r="119" spans="1:11" ht="12.75" customHeight="1" x14ac:dyDescent="0.35">
      <c r="B119" s="148"/>
      <c r="D119" s="31"/>
      <c r="F119" s="70"/>
      <c r="G119" s="31"/>
      <c r="H119" s="69"/>
      <c r="I119" s="31"/>
      <c r="J119" s="31"/>
      <c r="K119" s="32"/>
    </row>
    <row r="120" spans="1:11" ht="12.75" customHeight="1" x14ac:dyDescent="0.35">
      <c r="B120" s="148"/>
      <c r="C120" s="107" t="s">
        <v>19</v>
      </c>
      <c r="D120" s="30" t="str">
        <f>IF(G105&gt;G107,"ja","")</f>
        <v/>
      </c>
      <c r="E120" s="88" t="s">
        <v>24</v>
      </c>
      <c r="F120" s="88"/>
      <c r="G120" s="107"/>
      <c r="H120" s="9"/>
    </row>
    <row r="121" spans="1:11" ht="12.75" customHeight="1" x14ac:dyDescent="0.35">
      <c r="B121" s="148"/>
      <c r="C121" s="107" t="s">
        <v>20</v>
      </c>
      <c r="D121" s="30" t="str">
        <f>IF(D113="ja","",IF(D120="","nein",""))</f>
        <v/>
      </c>
      <c r="E121" s="88" t="s">
        <v>25</v>
      </c>
      <c r="F121" s="88"/>
      <c r="G121" s="107"/>
      <c r="H121" s="9"/>
    </row>
    <row r="122" spans="1:11" ht="12.75" customHeight="1" x14ac:dyDescent="0.35">
      <c r="B122" s="148"/>
      <c r="D122" s="31"/>
      <c r="F122" s="70"/>
      <c r="G122" s="31"/>
      <c r="H122" s="69"/>
      <c r="I122" s="31"/>
      <c r="J122" s="31"/>
      <c r="K122" s="32"/>
    </row>
    <row r="123" spans="1:11" ht="12.75" customHeight="1" x14ac:dyDescent="0.35">
      <c r="B123" s="148"/>
      <c r="D123" s="31"/>
      <c r="F123" s="70"/>
      <c r="G123" s="31"/>
      <c r="H123" s="69"/>
      <c r="I123" s="31"/>
      <c r="J123" s="31"/>
      <c r="K123" s="32"/>
    </row>
    <row r="124" spans="1:11" ht="25.5" customHeight="1" x14ac:dyDescent="0.25">
      <c r="A124" s="266" t="s">
        <v>136</v>
      </c>
      <c r="B124" s="267"/>
      <c r="C124" s="267"/>
      <c r="D124" s="267"/>
      <c r="E124" s="267"/>
      <c r="F124" s="267"/>
      <c r="G124" s="267"/>
      <c r="H124" s="267"/>
      <c r="I124" s="267"/>
    </row>
    <row r="125" spans="1:11" ht="12.75" customHeight="1" x14ac:dyDescent="0.35">
      <c r="B125" s="148"/>
      <c r="D125" s="31"/>
      <c r="F125" s="70"/>
      <c r="G125" s="31"/>
      <c r="H125" s="69"/>
      <c r="I125" s="31"/>
      <c r="J125" s="31"/>
      <c r="K125" s="32"/>
    </row>
    <row r="126" spans="1:11" ht="12.75" customHeight="1" x14ac:dyDescent="0.35">
      <c r="B126" s="148"/>
      <c r="D126" s="31"/>
      <c r="F126" s="70"/>
      <c r="G126" s="31"/>
      <c r="H126" s="69"/>
      <c r="I126" s="31"/>
      <c r="J126" s="31"/>
      <c r="K126" s="32"/>
    </row>
    <row r="127" spans="1:11" ht="12.75" customHeight="1" x14ac:dyDescent="0.35">
      <c r="B127" s="107"/>
      <c r="C127" s="88" t="s">
        <v>125</v>
      </c>
      <c r="D127" s="88" t="s">
        <v>46</v>
      </c>
      <c r="E127" s="68" t="s">
        <v>43</v>
      </c>
      <c r="F127" s="68"/>
      <c r="G127" s="68"/>
      <c r="H127" s="69"/>
      <c r="I127" s="31"/>
      <c r="J127" s="31"/>
      <c r="K127" s="32"/>
    </row>
    <row r="128" spans="1:11" ht="12.75" customHeight="1" x14ac:dyDescent="0.35">
      <c r="B128" s="148"/>
      <c r="D128" s="31"/>
      <c r="F128" s="70" t="s">
        <v>44</v>
      </c>
      <c r="G128" s="31"/>
      <c r="H128" s="69"/>
      <c r="I128" s="31"/>
      <c r="J128" s="31"/>
      <c r="K128" s="32"/>
    </row>
    <row r="129" spans="1:11" ht="12.75" customHeight="1" x14ac:dyDescent="0.35">
      <c r="B129" s="148"/>
      <c r="D129" s="31"/>
      <c r="F129" s="70"/>
      <c r="G129" s="31"/>
      <c r="H129" s="69"/>
      <c r="I129" s="31"/>
      <c r="J129" s="31"/>
      <c r="K129" s="32"/>
    </row>
    <row r="130" spans="1:11" ht="12.75" customHeight="1" x14ac:dyDescent="0.35">
      <c r="B130" s="148"/>
      <c r="D130" s="31"/>
      <c r="F130" s="70"/>
      <c r="G130" s="31"/>
      <c r="H130" s="69"/>
      <c r="I130" s="31"/>
      <c r="J130" s="31"/>
      <c r="K130" s="32"/>
    </row>
    <row r="131" spans="1:11" ht="12.75" customHeight="1" x14ac:dyDescent="0.35">
      <c r="B131" s="148"/>
      <c r="D131" s="262" t="s">
        <v>32</v>
      </c>
      <c r="E131" s="263"/>
      <c r="F131" s="263"/>
      <c r="G131" s="18">
        <v>0</v>
      </c>
      <c r="H131" s="9"/>
    </row>
    <row r="132" spans="1:11" ht="12.75" customHeight="1" x14ac:dyDescent="0.35">
      <c r="B132" s="148"/>
      <c r="D132" s="262" t="s">
        <v>33</v>
      </c>
      <c r="E132" s="263"/>
      <c r="F132" s="263"/>
      <c r="G132" s="20">
        <f>IF(D113="ja",G131,IF(D120="ja",0,G131-(((G105-G106)*G131)/(G106*3))))</f>
        <v>0</v>
      </c>
      <c r="H132" s="9"/>
    </row>
    <row r="133" spans="1:11" ht="12.75" customHeight="1" x14ac:dyDescent="0.35">
      <c r="B133" s="148"/>
      <c r="D133" s="262" t="s">
        <v>34</v>
      </c>
      <c r="E133" s="263"/>
      <c r="F133" s="263"/>
      <c r="G133" s="20" t="str">
        <f>IF(G131=0,"",G132/G131*100)</f>
        <v/>
      </c>
      <c r="H133" s="9"/>
    </row>
    <row r="134" spans="1:11" ht="12.75" customHeight="1" x14ac:dyDescent="0.35">
      <c r="B134" s="148"/>
      <c r="D134" s="31"/>
      <c r="F134" s="70"/>
      <c r="G134" s="31"/>
      <c r="H134" s="69"/>
      <c r="I134" s="31"/>
      <c r="J134" s="31"/>
      <c r="K134" s="32"/>
    </row>
    <row r="135" spans="1:11" ht="35.25" customHeight="1" x14ac:dyDescent="0.35">
      <c r="B135" s="148"/>
      <c r="D135" s="31"/>
      <c r="F135" s="70"/>
      <c r="G135" s="31"/>
      <c r="I135" s="31"/>
      <c r="K135" s="32"/>
    </row>
    <row r="136" spans="1:11" s="104" customFormat="1" ht="13" x14ac:dyDescent="0.25">
      <c r="A136" s="242" t="s">
        <v>100</v>
      </c>
      <c r="B136" s="243"/>
      <c r="C136" s="243"/>
      <c r="D136" s="243"/>
      <c r="E136" s="243"/>
      <c r="F136" s="243"/>
      <c r="G136" s="243"/>
      <c r="H136" s="243"/>
      <c r="I136" s="243"/>
      <c r="J136" s="147"/>
      <c r="K136" s="8"/>
    </row>
    <row r="137" spans="1:11" ht="12.75" customHeight="1" x14ac:dyDescent="0.35">
      <c r="A137" s="232"/>
      <c r="B137" s="233"/>
      <c r="C137" s="233"/>
      <c r="D137" s="233"/>
      <c r="E137" s="233"/>
      <c r="F137" s="233"/>
      <c r="G137" s="233"/>
      <c r="H137" s="233"/>
      <c r="I137" s="264"/>
      <c r="J137" s="31"/>
      <c r="K137" s="32"/>
    </row>
    <row r="138" spans="1:11" ht="12.75" customHeight="1" x14ac:dyDescent="0.35">
      <c r="A138" s="233"/>
      <c r="B138" s="233"/>
      <c r="C138" s="233"/>
      <c r="D138" s="233"/>
      <c r="E138" s="233"/>
      <c r="F138" s="233"/>
      <c r="G138" s="233"/>
      <c r="H138" s="233"/>
      <c r="I138" s="264"/>
      <c r="J138" s="31"/>
      <c r="K138" s="32"/>
    </row>
    <row r="139" spans="1:11" ht="12.75" customHeight="1" x14ac:dyDescent="0.35">
      <c r="A139" s="233"/>
      <c r="B139" s="233"/>
      <c r="C139" s="233"/>
      <c r="D139" s="233"/>
      <c r="E139" s="233"/>
      <c r="F139" s="233"/>
      <c r="G139" s="233"/>
      <c r="H139" s="233"/>
      <c r="I139" s="264"/>
      <c r="J139" s="31"/>
      <c r="K139" s="32"/>
    </row>
    <row r="140" spans="1:11" ht="12.75" customHeight="1" x14ac:dyDescent="0.35">
      <c r="A140" s="233"/>
      <c r="B140" s="233"/>
      <c r="C140" s="233"/>
      <c r="D140" s="233"/>
      <c r="E140" s="233"/>
      <c r="F140" s="233"/>
      <c r="G140" s="233"/>
      <c r="H140" s="233"/>
      <c r="I140" s="264"/>
      <c r="J140" s="31"/>
      <c r="K140" s="32"/>
    </row>
    <row r="141" spans="1:11" ht="12.75" customHeight="1" x14ac:dyDescent="0.35">
      <c r="A141" s="233"/>
      <c r="B141" s="233"/>
      <c r="C141" s="233"/>
      <c r="D141" s="233"/>
      <c r="E141" s="233"/>
      <c r="F141" s="233"/>
      <c r="G141" s="233"/>
      <c r="H141" s="233"/>
      <c r="I141" s="264"/>
      <c r="J141" s="31"/>
      <c r="K141" s="32"/>
    </row>
    <row r="142" spans="1:11" ht="12.75" customHeight="1" x14ac:dyDescent="0.35">
      <c r="A142" s="233"/>
      <c r="B142" s="233"/>
      <c r="C142" s="233"/>
      <c r="D142" s="233"/>
      <c r="E142" s="233"/>
      <c r="F142" s="233"/>
      <c r="G142" s="233"/>
      <c r="H142" s="233"/>
      <c r="I142" s="264"/>
      <c r="J142" s="31"/>
      <c r="K142" s="32"/>
    </row>
    <row r="143" spans="1:11" x14ac:dyDescent="0.25">
      <c r="B143" s="171"/>
      <c r="C143" s="75"/>
      <c r="D143" s="75"/>
      <c r="E143" s="75"/>
      <c r="F143" s="75"/>
      <c r="G143" s="75"/>
      <c r="H143" s="75"/>
    </row>
    <row r="144" spans="1:11" x14ac:dyDescent="0.25">
      <c r="B144" s="171"/>
      <c r="C144" s="75"/>
      <c r="D144" s="75"/>
      <c r="E144" s="75"/>
      <c r="F144" s="75"/>
      <c r="G144" s="75"/>
      <c r="H144" s="75"/>
    </row>
    <row r="145" spans="1:9" s="104" customFormat="1" ht="15" customHeight="1" x14ac:dyDescent="0.25">
      <c r="A145" s="125" t="s">
        <v>99</v>
      </c>
      <c r="B145" s="105"/>
      <c r="C145" s="126"/>
      <c r="D145" s="105"/>
      <c r="E145" s="105"/>
      <c r="H145" s="105"/>
    </row>
    <row r="146" spans="1:9" x14ac:dyDescent="0.25">
      <c r="A146" s="225"/>
      <c r="B146" s="265"/>
      <c r="C146" s="265"/>
      <c r="D146" s="265"/>
      <c r="E146" s="265"/>
      <c r="F146" s="265"/>
      <c r="G146" s="265"/>
      <c r="H146" s="265"/>
      <c r="I146" s="264"/>
    </row>
    <row r="147" spans="1:9" x14ac:dyDescent="0.25">
      <c r="A147" s="265"/>
      <c r="B147" s="265"/>
      <c r="C147" s="265"/>
      <c r="D147" s="265"/>
      <c r="E147" s="265"/>
      <c r="F147" s="265"/>
      <c r="G147" s="265"/>
      <c r="H147" s="265"/>
      <c r="I147" s="264"/>
    </row>
    <row r="148" spans="1:9" x14ac:dyDescent="0.25">
      <c r="A148" s="265"/>
      <c r="B148" s="265"/>
      <c r="C148" s="265"/>
      <c r="D148" s="265"/>
      <c r="E148" s="265"/>
      <c r="F148" s="265"/>
      <c r="G148" s="265"/>
      <c r="H148" s="265"/>
      <c r="I148" s="264"/>
    </row>
    <row r="149" spans="1:9" x14ac:dyDescent="0.25">
      <c r="A149" s="265"/>
      <c r="B149" s="265"/>
      <c r="C149" s="265"/>
      <c r="D149" s="265"/>
      <c r="E149" s="265"/>
      <c r="F149" s="265"/>
      <c r="G149" s="265"/>
      <c r="H149" s="265"/>
      <c r="I149" s="264"/>
    </row>
    <row r="150" spans="1:9" x14ac:dyDescent="0.25">
      <c r="A150" s="265"/>
      <c r="B150" s="265"/>
      <c r="C150" s="265"/>
      <c r="D150" s="265"/>
      <c r="E150" s="265"/>
      <c r="F150" s="265"/>
      <c r="G150" s="265"/>
      <c r="H150" s="265"/>
      <c r="I150" s="264"/>
    </row>
    <row r="151" spans="1:9" ht="12.75" customHeight="1" x14ac:dyDescent="0.25">
      <c r="A151" s="265"/>
      <c r="B151" s="265"/>
      <c r="C151" s="265"/>
      <c r="D151" s="265"/>
      <c r="E151" s="265"/>
      <c r="F151" s="265"/>
      <c r="G151" s="265"/>
      <c r="H151" s="265"/>
      <c r="I151" s="264"/>
    </row>
    <row r="152" spans="1:9" x14ac:dyDescent="0.25">
      <c r="B152" s="171"/>
      <c r="C152" s="75"/>
      <c r="D152" s="75"/>
      <c r="E152" s="75"/>
      <c r="F152" s="75"/>
      <c r="G152" s="75"/>
      <c r="H152" s="75"/>
    </row>
    <row r="153" spans="1:9" x14ac:dyDescent="0.25">
      <c r="B153" s="171"/>
      <c r="C153" s="75"/>
      <c r="D153" s="75"/>
      <c r="E153" s="75"/>
      <c r="F153" s="75"/>
      <c r="G153" s="75"/>
      <c r="H153" s="75"/>
    </row>
    <row r="154" spans="1:9" ht="15" customHeight="1" x14ac:dyDescent="0.3">
      <c r="A154" s="1" t="s">
        <v>47</v>
      </c>
      <c r="C154" s="75"/>
      <c r="D154" s="75"/>
      <c r="E154" s="75"/>
      <c r="F154" s="75"/>
      <c r="G154" s="75"/>
      <c r="H154" s="75"/>
    </row>
    <row r="155" spans="1:9" ht="20.25" customHeight="1" x14ac:dyDescent="0.25">
      <c r="A155" s="249"/>
      <c r="B155" s="220"/>
      <c r="C155" s="220"/>
      <c r="D155" s="75"/>
      <c r="E155" s="75"/>
      <c r="F155" s="75"/>
      <c r="G155" s="75"/>
      <c r="H155" s="75"/>
    </row>
  </sheetData>
  <mergeCells count="65">
    <mergeCell ref="B23:E23"/>
    <mergeCell ref="A3:I3"/>
    <mergeCell ref="A6:I6"/>
    <mergeCell ref="A7:G7"/>
    <mergeCell ref="A8:G8"/>
    <mergeCell ref="A9:G9"/>
    <mergeCell ref="A10:G10"/>
    <mergeCell ref="A11:G11"/>
    <mergeCell ref="A15:I15"/>
    <mergeCell ref="B19:E19"/>
    <mergeCell ref="B20:E20"/>
    <mergeCell ref="B22:E22"/>
    <mergeCell ref="B35:E35"/>
    <mergeCell ref="B24:E24"/>
    <mergeCell ref="B25:E25"/>
    <mergeCell ref="B26:E26"/>
    <mergeCell ref="B27:E27"/>
    <mergeCell ref="B28:E28"/>
    <mergeCell ref="B29:E29"/>
    <mergeCell ref="B30:E30"/>
    <mergeCell ref="B31:E31"/>
    <mergeCell ref="B32:E32"/>
    <mergeCell ref="B33:E33"/>
    <mergeCell ref="B34:E34"/>
    <mergeCell ref="B51:E51"/>
    <mergeCell ref="B36:E36"/>
    <mergeCell ref="B39:E39"/>
    <mergeCell ref="B40:E40"/>
    <mergeCell ref="B41:E41"/>
    <mergeCell ref="B42:E42"/>
    <mergeCell ref="B43:E43"/>
    <mergeCell ref="B44:E44"/>
    <mergeCell ref="B45:E45"/>
    <mergeCell ref="B48:E48"/>
    <mergeCell ref="B49:E49"/>
    <mergeCell ref="B50:E50"/>
    <mergeCell ref="D71:F71"/>
    <mergeCell ref="B53:E53"/>
    <mergeCell ref="B54:E54"/>
    <mergeCell ref="B56:E56"/>
    <mergeCell ref="A58:E58"/>
    <mergeCell ref="A60:I60"/>
    <mergeCell ref="A62:G62"/>
    <mergeCell ref="A63:H63"/>
    <mergeCell ref="A64:G64"/>
    <mergeCell ref="A65:G65"/>
    <mergeCell ref="A66:H66"/>
    <mergeCell ref="A69:I69"/>
    <mergeCell ref="D132:F132"/>
    <mergeCell ref="D72:F72"/>
    <mergeCell ref="D73:F73"/>
    <mergeCell ref="A90:I90"/>
    <mergeCell ref="D96:F96"/>
    <mergeCell ref="D97:F97"/>
    <mergeCell ref="D98:F98"/>
    <mergeCell ref="D105:F105"/>
    <mergeCell ref="D106:F106"/>
    <mergeCell ref="D107:F107"/>
    <mergeCell ref="A124:I124"/>
    <mergeCell ref="D131:F131"/>
    <mergeCell ref="D133:F133"/>
    <mergeCell ref="A136:I136"/>
    <mergeCell ref="A137:I142"/>
    <mergeCell ref="A146:I151"/>
    <mergeCell ref="A155:C155"/>
  </mergeCells>
  <pageMargins left="0.7" right="0.7" top="0.78740157499999996" bottom="0.78740157499999996"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67"/>
  <sheetViews>
    <sheetView showGridLines="0" topLeftCell="A68" zoomScale="110" zoomScaleNormal="110" workbookViewId="0">
      <selection activeCell="F76" sqref="F76"/>
    </sheetView>
  </sheetViews>
  <sheetFormatPr baseColWidth="10" defaultColWidth="11.453125" defaultRowHeight="12.5" x14ac:dyDescent="0.25"/>
  <cols>
    <col min="1" max="1" width="6.54296875" style="8" customWidth="1"/>
    <col min="2" max="2" width="10" style="8" customWidth="1"/>
    <col min="3" max="3" width="16.7265625" style="8" customWidth="1"/>
    <col min="4" max="4" width="14.26953125" style="8" customWidth="1"/>
    <col min="5" max="5" width="15.453125" style="8" customWidth="1"/>
    <col min="6" max="8" width="12.7265625" style="8" customWidth="1"/>
    <col min="9" max="9" width="13.81640625" style="8" customWidth="1"/>
    <col min="10" max="10" width="13.7265625" style="8" customWidth="1"/>
    <col min="11" max="16384" width="11.453125" style="8"/>
  </cols>
  <sheetData>
    <row r="1" spans="1:10" ht="20" x14ac:dyDescent="0.4">
      <c r="A1" s="16" t="s">
        <v>94</v>
      </c>
    </row>
    <row r="2" spans="1:10" s="2" customFormat="1" ht="13" x14ac:dyDescent="0.3">
      <c r="B2" s="1"/>
      <c r="C2" s="94"/>
      <c r="E2" s="1"/>
      <c r="F2" s="1"/>
      <c r="G2" s="3"/>
      <c r="H2" s="1"/>
      <c r="J2" s="4"/>
    </row>
    <row r="3" spans="1:10" s="7" customFormat="1" ht="15" customHeight="1" x14ac:dyDescent="0.35">
      <c r="A3" s="128" t="s">
        <v>140</v>
      </c>
      <c r="B3" s="129"/>
      <c r="C3" s="130"/>
      <c r="D3" s="130"/>
      <c r="E3" s="130"/>
      <c r="F3" s="130"/>
      <c r="G3" s="129"/>
      <c r="H3" s="129"/>
      <c r="I3" s="129"/>
      <c r="J3" s="129"/>
    </row>
    <row r="4" spans="1:10" s="2" customFormat="1" ht="15" customHeight="1" x14ac:dyDescent="0.3">
      <c r="A4" s="128" t="s">
        <v>122</v>
      </c>
      <c r="B4" s="129"/>
      <c r="C4" s="128"/>
      <c r="D4" s="129"/>
      <c r="E4" s="129"/>
      <c r="F4" s="129"/>
      <c r="G4" s="129"/>
      <c r="H4" s="129"/>
      <c r="I4" s="129"/>
      <c r="J4" s="129"/>
    </row>
    <row r="5" spans="1:10" s="2" customFormat="1" ht="15" customHeight="1" x14ac:dyDescent="0.3">
      <c r="A5" s="128" t="s">
        <v>123</v>
      </c>
      <c r="B5" s="129"/>
      <c r="C5" s="128"/>
      <c r="D5" s="129"/>
      <c r="E5" s="129"/>
      <c r="F5" s="129"/>
      <c r="G5" s="129"/>
      <c r="H5" s="129"/>
      <c r="I5" s="129"/>
      <c r="J5" s="129"/>
    </row>
    <row r="6" spans="1:10" s="2" customFormat="1" ht="15" customHeight="1" x14ac:dyDescent="0.3">
      <c r="A6" s="128" t="s">
        <v>124</v>
      </c>
      <c r="B6" s="129"/>
      <c r="C6" s="128"/>
      <c r="D6" s="129"/>
      <c r="E6" s="129"/>
      <c r="F6" s="129"/>
      <c r="G6" s="129"/>
      <c r="H6" s="129"/>
      <c r="I6" s="129"/>
      <c r="J6" s="129"/>
    </row>
    <row r="7" spans="1:10" x14ac:dyDescent="0.25">
      <c r="A7" s="10"/>
      <c r="E7" s="9"/>
      <c r="F7" s="9"/>
    </row>
    <row r="8" spans="1:10" s="2" customFormat="1" ht="12.75" customHeight="1" x14ac:dyDescent="0.3">
      <c r="A8" s="1" t="s">
        <v>48</v>
      </c>
      <c r="C8" s="8"/>
      <c r="D8" s="8"/>
      <c r="E8" s="9"/>
      <c r="F8" s="3"/>
    </row>
    <row r="9" spans="1:10" ht="13" x14ac:dyDescent="0.25">
      <c r="A9" s="230"/>
      <c r="B9" s="231"/>
      <c r="C9" s="231"/>
      <c r="D9" s="231"/>
      <c r="E9" s="231"/>
      <c r="F9" s="231"/>
      <c r="G9" s="231"/>
    </row>
    <row r="10" spans="1:10" ht="13" x14ac:dyDescent="0.25">
      <c r="A10" s="230"/>
      <c r="B10" s="231"/>
      <c r="C10" s="231"/>
      <c r="D10" s="231"/>
      <c r="E10" s="231"/>
      <c r="F10" s="231"/>
      <c r="G10" s="231"/>
      <c r="H10" s="39"/>
      <c r="I10" s="39"/>
      <c r="J10" s="39"/>
    </row>
    <row r="11" spans="1:10" ht="13" x14ac:dyDescent="0.25">
      <c r="A11" s="230"/>
      <c r="B11" s="231"/>
      <c r="C11" s="231"/>
      <c r="D11" s="231"/>
      <c r="E11" s="231"/>
      <c r="F11" s="231"/>
      <c r="G11" s="231"/>
      <c r="H11" s="39"/>
      <c r="I11" s="39"/>
      <c r="J11" s="39"/>
    </row>
    <row r="12" spans="1:10" ht="13" x14ac:dyDescent="0.25">
      <c r="A12" s="230"/>
      <c r="B12" s="231"/>
      <c r="C12" s="231"/>
      <c r="D12" s="231"/>
      <c r="E12" s="231"/>
      <c r="F12" s="231"/>
      <c r="G12" s="231"/>
      <c r="H12" s="39"/>
      <c r="I12" s="39"/>
      <c r="J12" s="39"/>
    </row>
    <row r="13" spans="1:10" ht="13" x14ac:dyDescent="0.25">
      <c r="A13" s="230"/>
      <c r="B13" s="231"/>
      <c r="C13" s="231"/>
      <c r="D13" s="231"/>
      <c r="E13" s="231"/>
      <c r="F13" s="231"/>
      <c r="G13" s="231"/>
      <c r="H13" s="39"/>
      <c r="I13" s="39"/>
      <c r="J13" s="39"/>
    </row>
    <row r="14" spans="1:10" ht="13" x14ac:dyDescent="0.3">
      <c r="B14" s="53"/>
      <c r="C14" s="54"/>
      <c r="D14" s="54"/>
      <c r="E14" s="54"/>
      <c r="F14" s="55"/>
      <c r="G14" s="55"/>
      <c r="H14" s="39"/>
      <c r="I14" s="39"/>
      <c r="J14" s="39"/>
    </row>
    <row r="15" spans="1:10" ht="13" x14ac:dyDescent="0.3">
      <c r="B15" s="53"/>
      <c r="C15" s="54"/>
      <c r="D15" s="54"/>
      <c r="E15" s="54"/>
      <c r="F15" s="55"/>
      <c r="G15" s="55"/>
      <c r="H15" s="39"/>
      <c r="I15" s="39"/>
      <c r="J15" s="39"/>
    </row>
    <row r="16" spans="1:10" ht="13" x14ac:dyDescent="0.3">
      <c r="B16" s="53"/>
      <c r="C16" s="54"/>
      <c r="D16" s="54"/>
      <c r="E16" s="54"/>
      <c r="F16" s="55"/>
      <c r="G16" s="55"/>
      <c r="H16" s="39"/>
      <c r="I16" s="39"/>
      <c r="J16" s="39"/>
    </row>
    <row r="17" spans="1:14" ht="13" x14ac:dyDescent="0.3">
      <c r="B17" s="53"/>
      <c r="C17" s="54"/>
      <c r="D17" s="54"/>
      <c r="E17" s="54"/>
      <c r="F17" s="55"/>
      <c r="G17" s="55"/>
      <c r="H17" s="39"/>
      <c r="I17" s="39"/>
      <c r="J17" s="39"/>
    </row>
    <row r="18" spans="1:14" ht="15" customHeight="1" x14ac:dyDescent="0.25">
      <c r="A18" s="93" t="s">
        <v>40</v>
      </c>
    </row>
    <row r="19" spans="1:14" ht="13" x14ac:dyDescent="0.3">
      <c r="B19" s="1"/>
    </row>
    <row r="20" spans="1:14" ht="90.75" customHeight="1" x14ac:dyDescent="0.25">
      <c r="A20" s="123"/>
      <c r="B20" s="121"/>
      <c r="C20" s="121"/>
      <c r="D20" s="121"/>
      <c r="E20" s="122"/>
      <c r="F20" s="127" t="s">
        <v>138</v>
      </c>
      <c r="G20" s="118" t="s">
        <v>50</v>
      </c>
      <c r="H20" s="118" t="s">
        <v>38</v>
      </c>
      <c r="I20" s="100" t="s">
        <v>8</v>
      </c>
      <c r="J20" s="118" t="s">
        <v>139</v>
      </c>
    </row>
    <row r="21" spans="1:14" ht="25.5" customHeight="1" x14ac:dyDescent="0.25">
      <c r="A21" s="61">
        <v>0</v>
      </c>
      <c r="B21" s="297" t="s">
        <v>141</v>
      </c>
      <c r="C21" s="298"/>
      <c r="D21" s="298"/>
      <c r="E21" s="299"/>
      <c r="F21" s="89"/>
      <c r="G21" s="89"/>
      <c r="H21" s="89"/>
      <c r="I21" s="60"/>
      <c r="J21" s="59"/>
    </row>
    <row r="22" spans="1:14" ht="12.75" customHeight="1" x14ac:dyDescent="0.25">
      <c r="A22" s="49"/>
      <c r="B22" s="99"/>
      <c r="C22" s="136"/>
      <c r="D22" s="136"/>
      <c r="E22" s="136"/>
      <c r="F22" s="58"/>
      <c r="G22" s="59"/>
      <c r="H22" s="203"/>
      <c r="I22" s="60"/>
      <c r="J22" s="59"/>
    </row>
    <row r="23" spans="1:14" s="2" customFormat="1" ht="12.75" customHeight="1" x14ac:dyDescent="0.25">
      <c r="A23" s="45">
        <v>1.1000000000000001</v>
      </c>
      <c r="B23" s="12" t="s">
        <v>104</v>
      </c>
      <c r="C23" s="12"/>
      <c r="D23" s="13"/>
      <c r="E23" s="13"/>
      <c r="F23" s="40"/>
      <c r="G23" s="40"/>
      <c r="H23" s="40"/>
      <c r="I23" s="40"/>
      <c r="J23" s="26"/>
      <c r="N23" s="107" t="s">
        <v>165</v>
      </c>
    </row>
    <row r="24" spans="1:14" ht="12.75" customHeight="1" x14ac:dyDescent="0.25">
      <c r="A24" s="45" t="s">
        <v>58</v>
      </c>
      <c r="B24" s="208" t="s">
        <v>102</v>
      </c>
      <c r="C24" s="209"/>
      <c r="D24" s="209"/>
      <c r="E24" s="210"/>
      <c r="F24" s="17">
        <v>0</v>
      </c>
      <c r="G24" s="17">
        <v>0</v>
      </c>
      <c r="H24" s="17">
        <v>0</v>
      </c>
      <c r="I24" s="40"/>
      <c r="J24" s="27"/>
    </row>
    <row r="25" spans="1:14" x14ac:dyDescent="0.25">
      <c r="A25" s="45" t="s">
        <v>59</v>
      </c>
      <c r="B25" s="208" t="s">
        <v>103</v>
      </c>
      <c r="C25" s="209"/>
      <c r="D25" s="209"/>
      <c r="E25" s="210"/>
      <c r="F25" s="17">
        <v>0</v>
      </c>
      <c r="G25" s="17">
        <v>0</v>
      </c>
      <c r="H25" s="17">
        <v>0</v>
      </c>
      <c r="I25" s="40"/>
      <c r="J25" s="27"/>
    </row>
    <row r="26" spans="1:14" ht="13" x14ac:dyDescent="0.3">
      <c r="A26" s="44" t="s">
        <v>118</v>
      </c>
      <c r="B26" s="91" t="s">
        <v>142</v>
      </c>
      <c r="C26" s="65"/>
      <c r="D26" s="66"/>
      <c r="E26" s="66"/>
      <c r="F26" s="51">
        <f>SUM(F24:F25)</f>
        <v>0</v>
      </c>
      <c r="G26" s="51">
        <f>SUM(G24:G25)</f>
        <v>0</v>
      </c>
      <c r="H26" s="51">
        <f>SUM(H24:H25)</f>
        <v>0</v>
      </c>
      <c r="I26" s="40"/>
      <c r="J26" s="27"/>
    </row>
    <row r="27" spans="1:14" x14ac:dyDescent="0.25">
      <c r="A27" s="45">
        <v>1.2</v>
      </c>
      <c r="B27" s="208" t="s">
        <v>105</v>
      </c>
      <c r="C27" s="209"/>
      <c r="D27" s="209"/>
      <c r="E27" s="210"/>
      <c r="F27" s="40"/>
      <c r="G27" s="40"/>
      <c r="H27" s="40"/>
      <c r="I27" s="40"/>
      <c r="J27" s="27"/>
    </row>
    <row r="28" spans="1:14" x14ac:dyDescent="0.25">
      <c r="A28" s="45" t="s">
        <v>60</v>
      </c>
      <c r="B28" s="208" t="s">
        <v>106</v>
      </c>
      <c r="C28" s="247"/>
      <c r="D28" s="247"/>
      <c r="E28" s="248"/>
      <c r="F28" s="17">
        <v>0</v>
      </c>
      <c r="G28" s="17">
        <v>0</v>
      </c>
      <c r="H28" s="17">
        <v>0</v>
      </c>
      <c r="I28" s="40"/>
      <c r="J28" s="27"/>
    </row>
    <row r="29" spans="1:14" x14ac:dyDescent="0.25">
      <c r="A29" s="45" t="s">
        <v>61</v>
      </c>
      <c r="B29" s="208" t="s">
        <v>107</v>
      </c>
      <c r="C29" s="247"/>
      <c r="D29" s="247"/>
      <c r="E29" s="248"/>
      <c r="F29" s="17">
        <v>0</v>
      </c>
      <c r="G29" s="17">
        <v>0</v>
      </c>
      <c r="H29" s="17">
        <v>0</v>
      </c>
      <c r="I29" s="40"/>
      <c r="J29" s="27"/>
    </row>
    <row r="30" spans="1:14" x14ac:dyDescent="0.25">
      <c r="A30" s="45" t="s">
        <v>62</v>
      </c>
      <c r="B30" s="208" t="s">
        <v>108</v>
      </c>
      <c r="C30" s="247"/>
      <c r="D30" s="247"/>
      <c r="E30" s="248"/>
      <c r="F30" s="17">
        <v>0</v>
      </c>
      <c r="G30" s="17">
        <v>0</v>
      </c>
      <c r="H30" s="17">
        <v>0</v>
      </c>
      <c r="I30" s="40"/>
      <c r="J30" s="27"/>
    </row>
    <row r="31" spans="1:14" x14ac:dyDescent="0.25">
      <c r="A31" s="45" t="s">
        <v>63</v>
      </c>
      <c r="B31" s="208" t="s">
        <v>109</v>
      </c>
      <c r="C31" s="247"/>
      <c r="D31" s="247"/>
      <c r="E31" s="248"/>
      <c r="F31" s="17">
        <v>0</v>
      </c>
      <c r="G31" s="17">
        <v>0</v>
      </c>
      <c r="H31" s="17">
        <v>0</v>
      </c>
      <c r="I31" s="40"/>
      <c r="J31" s="27"/>
    </row>
    <row r="32" spans="1:14" x14ac:dyDescent="0.25">
      <c r="A32" s="45" t="s">
        <v>64</v>
      </c>
      <c r="B32" s="208" t="s">
        <v>110</v>
      </c>
      <c r="C32" s="247"/>
      <c r="D32" s="247"/>
      <c r="E32" s="248"/>
      <c r="F32" s="17">
        <v>0</v>
      </c>
      <c r="G32" s="17">
        <v>0</v>
      </c>
      <c r="H32" s="17">
        <v>0</v>
      </c>
      <c r="I32" s="40"/>
      <c r="J32" s="27"/>
    </row>
    <row r="33" spans="1:10" x14ac:dyDescent="0.25">
      <c r="A33" s="90" t="s">
        <v>65</v>
      </c>
      <c r="B33" s="211" t="s">
        <v>128</v>
      </c>
      <c r="C33" s="212"/>
      <c r="D33" s="212"/>
      <c r="E33" s="213"/>
      <c r="F33" s="17">
        <v>0</v>
      </c>
      <c r="G33" s="17">
        <v>0</v>
      </c>
      <c r="H33" s="17">
        <v>0</v>
      </c>
      <c r="I33" s="40"/>
      <c r="J33" s="27"/>
    </row>
    <row r="34" spans="1:10" x14ac:dyDescent="0.25">
      <c r="A34" s="90" t="s">
        <v>66</v>
      </c>
      <c r="B34" s="208" t="s">
        <v>111</v>
      </c>
      <c r="C34" s="247"/>
      <c r="D34" s="247"/>
      <c r="E34" s="248"/>
      <c r="F34" s="17">
        <v>0</v>
      </c>
      <c r="G34" s="17">
        <v>0</v>
      </c>
      <c r="H34" s="17">
        <v>0</v>
      </c>
      <c r="I34" s="40"/>
      <c r="J34" s="27"/>
    </row>
    <row r="35" spans="1:10" x14ac:dyDescent="0.25">
      <c r="A35" s="90" t="s">
        <v>129</v>
      </c>
      <c r="B35" s="208" t="s">
        <v>112</v>
      </c>
      <c r="C35" s="247"/>
      <c r="D35" s="247"/>
      <c r="E35" s="248"/>
      <c r="F35" s="17">
        <v>0</v>
      </c>
      <c r="G35" s="17">
        <v>0</v>
      </c>
      <c r="H35" s="17">
        <v>0</v>
      </c>
      <c r="I35" s="40"/>
      <c r="J35" s="27"/>
    </row>
    <row r="36" spans="1:10" x14ac:dyDescent="0.25">
      <c r="A36" s="45" t="s">
        <v>67</v>
      </c>
      <c r="B36" s="208" t="s">
        <v>0</v>
      </c>
      <c r="C36" s="247"/>
      <c r="D36" s="247"/>
      <c r="E36" s="248"/>
      <c r="F36" s="17">
        <v>0</v>
      </c>
      <c r="G36" s="17">
        <v>0</v>
      </c>
      <c r="H36" s="17">
        <v>0</v>
      </c>
      <c r="I36" s="40"/>
      <c r="J36" s="27"/>
    </row>
    <row r="37" spans="1:10" x14ac:dyDescent="0.25">
      <c r="A37" s="45" t="s">
        <v>68</v>
      </c>
      <c r="B37" s="208" t="s">
        <v>4</v>
      </c>
      <c r="C37" s="247"/>
      <c r="D37" s="247"/>
      <c r="E37" s="248"/>
      <c r="F37" s="17">
        <v>0</v>
      </c>
      <c r="G37" s="17">
        <v>0</v>
      </c>
      <c r="H37" s="17">
        <v>0</v>
      </c>
      <c r="I37" s="40"/>
      <c r="J37" s="27"/>
    </row>
    <row r="38" spans="1:10" ht="13" x14ac:dyDescent="0.3">
      <c r="A38" s="45" t="s">
        <v>70</v>
      </c>
      <c r="B38" s="208" t="s">
        <v>69</v>
      </c>
      <c r="C38" s="247"/>
      <c r="D38" s="247"/>
      <c r="E38" s="248"/>
      <c r="F38" s="17">
        <v>0</v>
      </c>
      <c r="G38" s="17">
        <v>0</v>
      </c>
      <c r="H38" s="17">
        <v>0</v>
      </c>
      <c r="I38" s="40"/>
      <c r="J38" s="19"/>
    </row>
    <row r="39" spans="1:10" x14ac:dyDescent="0.25">
      <c r="A39" s="45" t="s">
        <v>71</v>
      </c>
      <c r="B39" s="208" t="s">
        <v>6</v>
      </c>
      <c r="C39" s="247"/>
      <c r="D39" s="247"/>
      <c r="E39" s="248"/>
      <c r="F39" s="17">
        <v>0</v>
      </c>
      <c r="G39" s="17">
        <v>0</v>
      </c>
      <c r="H39" s="17">
        <v>0</v>
      </c>
      <c r="I39" s="40"/>
      <c r="J39" s="27"/>
    </row>
    <row r="40" spans="1:10" x14ac:dyDescent="0.25">
      <c r="A40" s="45" t="s">
        <v>72</v>
      </c>
      <c r="B40" s="208" t="s">
        <v>1</v>
      </c>
      <c r="C40" s="247"/>
      <c r="D40" s="247"/>
      <c r="E40" s="248"/>
      <c r="F40" s="17">
        <v>0</v>
      </c>
      <c r="G40" s="17">
        <v>0</v>
      </c>
      <c r="H40" s="17">
        <v>0</v>
      </c>
      <c r="I40" s="40"/>
      <c r="J40" s="27"/>
    </row>
    <row r="41" spans="1:10" ht="13" x14ac:dyDescent="0.3">
      <c r="A41" s="44" t="s">
        <v>73</v>
      </c>
      <c r="B41" s="224" t="s">
        <v>2</v>
      </c>
      <c r="C41" s="217"/>
      <c r="D41" s="217"/>
      <c r="E41" s="218"/>
      <c r="F41" s="20">
        <f>SUM(F26:F40)</f>
        <v>0</v>
      </c>
      <c r="G41" s="20">
        <f>SUM(G26:G40)</f>
        <v>0</v>
      </c>
      <c r="H41" s="20">
        <f>SUM(H26:H40)</f>
        <v>0</v>
      </c>
      <c r="I41" s="20">
        <f>SUM(F41:H41)</f>
        <v>0</v>
      </c>
      <c r="J41" s="27"/>
    </row>
    <row r="42" spans="1:10" x14ac:dyDescent="0.25">
      <c r="A42" s="45" t="s">
        <v>74</v>
      </c>
      <c r="B42" s="12" t="s">
        <v>3</v>
      </c>
      <c r="C42" s="96"/>
      <c r="D42" s="96"/>
      <c r="E42" s="15"/>
      <c r="F42" s="37"/>
      <c r="G42" s="27"/>
      <c r="H42" s="27"/>
      <c r="I42" s="20">
        <v>-1500</v>
      </c>
      <c r="J42" s="27"/>
    </row>
    <row r="43" spans="1:10" ht="13" x14ac:dyDescent="0.3">
      <c r="A43" s="44" t="s">
        <v>75</v>
      </c>
      <c r="B43" s="97" t="s">
        <v>2</v>
      </c>
      <c r="C43" s="96"/>
      <c r="D43" s="96"/>
      <c r="E43" s="15"/>
      <c r="F43" s="37"/>
      <c r="G43" s="27"/>
      <c r="H43" s="27"/>
      <c r="I43" s="20">
        <f>IF(SUM(I41:I42)&lt;=0,0,SUM(I41:I42))</f>
        <v>0</v>
      </c>
      <c r="J43" s="20">
        <f>I43/3*2</f>
        <v>0</v>
      </c>
    </row>
    <row r="44" spans="1:10" x14ac:dyDescent="0.25">
      <c r="A44" s="45" t="s">
        <v>76</v>
      </c>
      <c r="B44" s="216" t="s">
        <v>113</v>
      </c>
      <c r="C44" s="217"/>
      <c r="D44" s="217"/>
      <c r="E44" s="218"/>
      <c r="F44" s="18">
        <v>0</v>
      </c>
      <c r="G44" s="18">
        <v>0</v>
      </c>
      <c r="H44" s="18">
        <v>0</v>
      </c>
      <c r="I44" s="27"/>
      <c r="J44" s="27"/>
    </row>
    <row r="45" spans="1:10" x14ac:dyDescent="0.25">
      <c r="A45" s="45" t="s">
        <v>77</v>
      </c>
      <c r="B45" s="216" t="s">
        <v>114</v>
      </c>
      <c r="C45" s="217"/>
      <c r="D45" s="217"/>
      <c r="E45" s="218"/>
      <c r="F45" s="18">
        <v>0</v>
      </c>
      <c r="G45" s="18">
        <v>0</v>
      </c>
      <c r="H45" s="18">
        <v>0</v>
      </c>
      <c r="I45" s="27"/>
      <c r="J45" s="27"/>
    </row>
    <row r="46" spans="1:10" x14ac:dyDescent="0.25">
      <c r="A46" s="45" t="s">
        <v>78</v>
      </c>
      <c r="B46" s="216" t="s">
        <v>115</v>
      </c>
      <c r="C46" s="217"/>
      <c r="D46" s="217"/>
      <c r="E46" s="218"/>
      <c r="F46" s="18">
        <v>0</v>
      </c>
      <c r="G46" s="18">
        <v>0</v>
      </c>
      <c r="H46" s="18">
        <v>0</v>
      </c>
      <c r="I46" s="27"/>
      <c r="J46" s="27"/>
    </row>
    <row r="47" spans="1:10" x14ac:dyDescent="0.25">
      <c r="A47" s="45" t="s">
        <v>79</v>
      </c>
      <c r="B47" s="216" t="s">
        <v>117</v>
      </c>
      <c r="C47" s="217"/>
      <c r="D47" s="217"/>
      <c r="E47" s="218"/>
      <c r="F47" s="18">
        <v>0</v>
      </c>
      <c r="G47" s="18">
        <v>0</v>
      </c>
      <c r="H47" s="18">
        <v>0</v>
      </c>
      <c r="I47" s="27"/>
      <c r="J47" s="27"/>
    </row>
    <row r="48" spans="1:10" x14ac:dyDescent="0.25">
      <c r="A48" s="45" t="s">
        <v>82</v>
      </c>
      <c r="B48" s="216" t="s">
        <v>116</v>
      </c>
      <c r="C48" s="217"/>
      <c r="D48" s="217"/>
      <c r="E48" s="218"/>
      <c r="F48" s="18">
        <v>0</v>
      </c>
      <c r="G48" s="18">
        <v>0</v>
      </c>
      <c r="H48" s="18">
        <v>0</v>
      </c>
      <c r="I48" s="27"/>
      <c r="J48" s="27"/>
    </row>
    <row r="49" spans="1:10" ht="13" x14ac:dyDescent="0.3">
      <c r="A49" s="44" t="s">
        <v>80</v>
      </c>
      <c r="B49" s="224" t="s">
        <v>2</v>
      </c>
      <c r="C49" s="217"/>
      <c r="D49" s="217"/>
      <c r="E49" s="218"/>
      <c r="F49" s="51">
        <f>SUM(F44:F48)</f>
        <v>0</v>
      </c>
      <c r="G49" s="51">
        <f>SUM(G44:G48)</f>
        <v>0</v>
      </c>
      <c r="H49" s="51">
        <f>SUM(H45:H48)</f>
        <v>0</v>
      </c>
      <c r="I49" s="20">
        <f>SUM(F49:H49)</f>
        <v>0</v>
      </c>
      <c r="J49" s="20">
        <f>I49</f>
        <v>0</v>
      </c>
    </row>
    <row r="50" spans="1:10" ht="13" x14ac:dyDescent="0.3">
      <c r="A50" s="44" t="s">
        <v>81</v>
      </c>
      <c r="B50" s="224" t="s">
        <v>91</v>
      </c>
      <c r="C50" s="217"/>
      <c r="D50" s="217"/>
      <c r="E50" s="218"/>
      <c r="F50" s="38"/>
      <c r="G50" s="34"/>
      <c r="H50" s="34"/>
      <c r="I50" s="27"/>
      <c r="J50" s="20">
        <f>J43+J49</f>
        <v>0</v>
      </c>
    </row>
    <row r="51" spans="1:10" ht="13" x14ac:dyDescent="0.3">
      <c r="A51" s="57"/>
      <c r="B51" s="97"/>
      <c r="C51" s="13"/>
      <c r="D51" s="13"/>
      <c r="E51" s="14"/>
      <c r="F51" s="38"/>
      <c r="G51" s="34"/>
      <c r="H51" s="34"/>
      <c r="I51" s="27"/>
      <c r="J51" s="27"/>
    </row>
    <row r="52" spans="1:10" x14ac:dyDescent="0.25">
      <c r="A52" s="45" t="s">
        <v>83</v>
      </c>
      <c r="B52" s="92" t="s">
        <v>52</v>
      </c>
      <c r="C52" s="46"/>
      <c r="D52" s="46"/>
      <c r="E52" s="47"/>
      <c r="F52" s="42">
        <v>0</v>
      </c>
      <c r="G52" s="18">
        <v>0</v>
      </c>
      <c r="H52" s="18">
        <v>0</v>
      </c>
      <c r="I52" s="27"/>
      <c r="J52" s="27"/>
    </row>
    <row r="53" spans="1:10" x14ac:dyDescent="0.25">
      <c r="A53" s="45" t="s">
        <v>84</v>
      </c>
      <c r="B53" s="234" t="s">
        <v>95</v>
      </c>
      <c r="C53" s="228"/>
      <c r="D53" s="228"/>
      <c r="E53" s="229"/>
      <c r="F53" s="56"/>
      <c r="G53" s="18">
        <v>0</v>
      </c>
      <c r="H53" s="18">
        <v>0</v>
      </c>
      <c r="I53" s="27"/>
      <c r="J53" s="27"/>
    </row>
    <row r="54" spans="1:10" ht="38.25" customHeight="1" x14ac:dyDescent="0.25">
      <c r="A54" s="61" t="s">
        <v>85</v>
      </c>
      <c r="B54" s="227" t="s">
        <v>127</v>
      </c>
      <c r="C54" s="228"/>
      <c r="D54" s="228"/>
      <c r="E54" s="229"/>
      <c r="F54" s="27"/>
      <c r="G54" s="64">
        <f>IF(G21&gt;0,IF(H21&gt;0,"Fehler",IF(G53-225000&lt;=0,0,G53-225000)),0)</f>
        <v>0</v>
      </c>
      <c r="H54" s="64">
        <f>IF(H21&gt;0,IF(G21&gt;0,"Fehler",IF(H53-225000&lt;=0,0,H53-225000)),0)</f>
        <v>0</v>
      </c>
      <c r="I54" s="27"/>
      <c r="J54" s="27"/>
    </row>
    <row r="55" spans="1:10" ht="12.75" customHeight="1" x14ac:dyDescent="0.25">
      <c r="A55" s="45" t="s">
        <v>86</v>
      </c>
      <c r="B55" s="234" t="s">
        <v>53</v>
      </c>
      <c r="C55" s="228"/>
      <c r="D55" s="228"/>
      <c r="E55" s="229"/>
      <c r="F55" s="18">
        <v>0</v>
      </c>
      <c r="G55" s="18">
        <v>0</v>
      </c>
      <c r="H55" s="18">
        <v>0</v>
      </c>
      <c r="I55" s="27"/>
      <c r="J55" s="27"/>
    </row>
    <row r="56" spans="1:10" ht="12.75" customHeight="1" x14ac:dyDescent="0.25">
      <c r="A56" s="45" t="s">
        <v>101</v>
      </c>
      <c r="B56" s="234" t="s">
        <v>96</v>
      </c>
      <c r="C56" s="228"/>
      <c r="D56" s="228"/>
      <c r="E56" s="229"/>
      <c r="F56" s="18">
        <v>0</v>
      </c>
      <c r="G56" s="18">
        <v>0</v>
      </c>
      <c r="H56" s="18"/>
      <c r="I56" s="27"/>
      <c r="J56" s="27"/>
    </row>
    <row r="57" spans="1:10" ht="13" x14ac:dyDescent="0.3">
      <c r="A57" s="44" t="s">
        <v>87</v>
      </c>
      <c r="B57" s="97" t="s">
        <v>2</v>
      </c>
      <c r="C57" s="13"/>
      <c r="D57" s="13"/>
      <c r="E57" s="14"/>
      <c r="F57" s="20">
        <f>IF(F56&lt;0,F52+F54+F55+F56,F52+F54+F55-F56)</f>
        <v>0</v>
      </c>
      <c r="G57" s="20">
        <f>IF(G21&gt;0,IF(H21&gt;0,"Fehler",IF(G56&lt;0,G52+G54+G55+G56,G52+G54+G55-G56)),0)</f>
        <v>0</v>
      </c>
      <c r="H57" s="20">
        <v>0</v>
      </c>
      <c r="I57" s="27"/>
      <c r="J57" s="27"/>
    </row>
    <row r="58" spans="1:10" x14ac:dyDescent="0.25">
      <c r="A58" s="45">
        <v>6.1</v>
      </c>
      <c r="B58" s="12" t="s">
        <v>54</v>
      </c>
      <c r="C58" s="13"/>
      <c r="D58" s="13"/>
      <c r="E58" s="14"/>
      <c r="F58" s="20">
        <f>IF(F22&gt;0,IF(G22&gt;0,"Fehler",IF(F57&lt;0,F53+F55+F56+F57,F53+F55+F56-F57)),0)</f>
        <v>0</v>
      </c>
      <c r="G58" s="64">
        <f>IF(G21&gt;0,IF(H21&gt;0,"Fehler",F57),0)</f>
        <v>0</v>
      </c>
      <c r="H58" s="20">
        <f>IF(H21&gt;0,IF(G21&gt;0,"Fehler",F57),0)</f>
        <v>0</v>
      </c>
      <c r="I58" s="27"/>
      <c r="J58" s="27"/>
    </row>
    <row r="59" spans="1:10" x14ac:dyDescent="0.25">
      <c r="A59" s="45">
        <v>6.2</v>
      </c>
      <c r="B59" s="12" t="s">
        <v>55</v>
      </c>
      <c r="C59" s="13"/>
      <c r="D59" s="13"/>
      <c r="E59" s="14"/>
      <c r="F59" s="201"/>
      <c r="G59" s="20">
        <v>-30000</v>
      </c>
      <c r="H59" s="20">
        <f xml:space="preserve"> -30000</f>
        <v>-30000</v>
      </c>
      <c r="I59" s="27"/>
      <c r="J59" s="27"/>
    </row>
    <row r="60" spans="1:10" x14ac:dyDescent="0.25">
      <c r="A60" s="45">
        <v>6.3</v>
      </c>
      <c r="B60" s="12" t="s">
        <v>56</v>
      </c>
      <c r="C60" s="13"/>
      <c r="D60" s="13"/>
      <c r="E60" s="14"/>
      <c r="F60" s="202"/>
      <c r="G60" s="20">
        <v>-60000</v>
      </c>
      <c r="H60" s="20">
        <f>-100000</f>
        <v>-100000</v>
      </c>
      <c r="I60" s="27"/>
      <c r="J60" s="27"/>
    </row>
    <row r="61" spans="1:10" ht="12.75" customHeight="1" x14ac:dyDescent="0.3">
      <c r="A61" s="44" t="s">
        <v>89</v>
      </c>
      <c r="B61" s="235" t="s">
        <v>97</v>
      </c>
      <c r="C61" s="236"/>
      <c r="D61" s="236"/>
      <c r="E61" s="237"/>
      <c r="F61" s="202"/>
      <c r="G61" s="20">
        <f>IF(SUM(G57:G60)&lt;=0,0,SUM(G57:G60))</f>
        <v>0</v>
      </c>
      <c r="H61" s="20">
        <f>IF(SUM(H57:H60)&lt;=0,0,SUM(H57:H60))</f>
        <v>0</v>
      </c>
      <c r="I61" s="20">
        <f>SUM(G61:H61)</f>
        <v>0</v>
      </c>
      <c r="J61" s="20">
        <f>IF(I61/10&lt;=0,0,I61/10)</f>
        <v>0</v>
      </c>
    </row>
    <row r="62" spans="1:10" ht="13" x14ac:dyDescent="0.3">
      <c r="A62" s="57"/>
      <c r="B62" s="97"/>
      <c r="C62" s="13"/>
      <c r="D62" s="13"/>
      <c r="E62" s="14"/>
      <c r="F62" s="38"/>
      <c r="G62" s="34"/>
      <c r="H62" s="34"/>
      <c r="I62" s="27"/>
      <c r="J62" s="27"/>
    </row>
    <row r="63" spans="1:10" ht="13" x14ac:dyDescent="0.3">
      <c r="A63" s="44" t="s">
        <v>90</v>
      </c>
      <c r="B63" s="235" t="s">
        <v>98</v>
      </c>
      <c r="C63" s="236"/>
      <c r="D63" s="236"/>
      <c r="E63" s="237"/>
      <c r="F63" s="38"/>
      <c r="G63" s="34"/>
      <c r="H63" s="34"/>
      <c r="I63" s="27"/>
      <c r="J63" s="20">
        <f>J50+J61</f>
        <v>0</v>
      </c>
    </row>
    <row r="64" spans="1:10" x14ac:dyDescent="0.25">
      <c r="E64" s="11"/>
      <c r="H64" s="9"/>
    </row>
    <row r="65" spans="1:10" ht="13" x14ac:dyDescent="0.3">
      <c r="B65" s="1"/>
      <c r="E65" s="11"/>
      <c r="H65" s="9"/>
    </row>
    <row r="66" spans="1:10" ht="15" customHeight="1" x14ac:dyDescent="0.25">
      <c r="A66" s="238" t="s">
        <v>13</v>
      </c>
      <c r="B66" s="239"/>
      <c r="C66" s="239"/>
      <c r="D66" s="239"/>
      <c r="E66" s="239"/>
      <c r="H66" s="9"/>
    </row>
    <row r="67" spans="1:10" ht="12.75" customHeight="1" x14ac:dyDescent="0.25">
      <c r="A67" s="93"/>
      <c r="B67" s="94"/>
      <c r="C67" s="94"/>
      <c r="D67" s="94"/>
      <c r="E67" s="94"/>
      <c r="H67" s="9"/>
    </row>
    <row r="68" spans="1:10" ht="27.75" customHeight="1" x14ac:dyDescent="0.25">
      <c r="A68" s="214" t="s">
        <v>146</v>
      </c>
      <c r="B68" s="215"/>
      <c r="C68" s="215"/>
      <c r="D68" s="215"/>
      <c r="E68" s="215"/>
      <c r="F68" s="215"/>
      <c r="G68" s="215"/>
      <c r="H68" s="215"/>
      <c r="I68" s="215"/>
      <c r="J68" s="215"/>
    </row>
    <row r="69" spans="1:10" ht="13" x14ac:dyDescent="0.3">
      <c r="B69" s="1"/>
      <c r="H69" s="9"/>
    </row>
    <row r="70" spans="1:10" ht="13" x14ac:dyDescent="0.25">
      <c r="A70" s="133"/>
      <c r="B70" s="133"/>
      <c r="C70" s="133"/>
      <c r="D70" s="133"/>
      <c r="E70" s="133"/>
      <c r="F70" s="133"/>
      <c r="G70" s="133"/>
      <c r="H70" s="134"/>
      <c r="I70" s="131" t="s">
        <v>10</v>
      </c>
      <c r="J70" s="132" t="s">
        <v>8</v>
      </c>
    </row>
    <row r="71" spans="1:10" ht="12.75" customHeight="1" x14ac:dyDescent="0.25">
      <c r="A71" s="288" t="s">
        <v>119</v>
      </c>
      <c r="B71" s="289"/>
      <c r="C71" s="289"/>
      <c r="D71" s="289"/>
      <c r="E71" s="289"/>
      <c r="F71" s="289"/>
      <c r="G71" s="289"/>
      <c r="H71" s="140"/>
      <c r="I71" s="137"/>
      <c r="J71" s="62">
        <f>IF(G21&gt;0,IF(H21&gt;0,"Fehler",20670),0)</f>
        <v>0</v>
      </c>
    </row>
    <row r="72" spans="1:10" x14ac:dyDescent="0.25">
      <c r="A72" s="290" t="s">
        <v>38</v>
      </c>
      <c r="B72" s="286"/>
      <c r="C72" s="286"/>
      <c r="D72" s="286"/>
      <c r="E72" s="286"/>
      <c r="F72" s="286"/>
      <c r="G72" s="286"/>
      <c r="H72" s="141"/>
      <c r="I72" s="111"/>
      <c r="J72" s="62">
        <f>IF(H21&gt;0,IF(G21&gt;0,"Fehler",31005),0)</f>
        <v>0</v>
      </c>
    </row>
    <row r="73" spans="1:10" ht="12.75" customHeight="1" x14ac:dyDescent="0.25">
      <c r="A73" s="291" t="s">
        <v>169</v>
      </c>
      <c r="B73" s="292"/>
      <c r="C73" s="292"/>
      <c r="D73" s="292"/>
      <c r="E73" s="292"/>
      <c r="F73" s="292"/>
      <c r="G73" s="292"/>
      <c r="H73" s="293"/>
      <c r="I73" s="50"/>
      <c r="J73" s="207"/>
    </row>
    <row r="74" spans="1:10" ht="12.75" customHeight="1" x14ac:dyDescent="0.25">
      <c r="A74" s="291" t="s">
        <v>170</v>
      </c>
      <c r="B74" s="292"/>
      <c r="C74" s="292"/>
      <c r="D74" s="292"/>
      <c r="E74" s="292"/>
      <c r="F74" s="292"/>
      <c r="G74" s="292"/>
      <c r="H74" s="293"/>
      <c r="I74" s="139"/>
      <c r="J74" s="20">
        <f>IFERROR(VLOOKUP(I74,'Tabelle Kinderentschädigungen'!A4:C12,3,FALSE)+VLOOKUP(I73+I74,'Tabelle Kinderentschädigungen'!A4:C12,2,FALSE)-VLOOKUP(I74,'Tabelle Kinderentschädigungen'!A4:C12,2,FALSE),0)</f>
        <v>0</v>
      </c>
    </row>
    <row r="75" spans="1:10" s="104" customFormat="1" ht="15" customHeight="1" x14ac:dyDescent="0.25">
      <c r="A75" s="285" t="s">
        <v>11</v>
      </c>
      <c r="B75" s="286"/>
      <c r="C75" s="286"/>
      <c r="D75" s="286"/>
      <c r="E75" s="286"/>
      <c r="F75" s="286"/>
      <c r="G75" s="286"/>
      <c r="H75" s="286"/>
      <c r="I75" s="287"/>
      <c r="J75" s="135">
        <f>SUM(J71:J74)</f>
        <v>0</v>
      </c>
    </row>
    <row r="76" spans="1:10" ht="13" x14ac:dyDescent="0.3">
      <c r="A76" s="23"/>
      <c r="B76" s="98"/>
      <c r="C76" s="98"/>
      <c r="D76" s="98"/>
      <c r="E76" s="98"/>
      <c r="F76" s="98"/>
      <c r="G76" s="98"/>
      <c r="H76" s="98"/>
      <c r="I76" s="98"/>
      <c r="J76" s="25"/>
    </row>
    <row r="77" spans="1:10" ht="30.75" customHeight="1" x14ac:dyDescent="0.3">
      <c r="B77" s="23"/>
      <c r="C77" s="21"/>
      <c r="D77" s="21"/>
      <c r="E77" s="21"/>
      <c r="F77" s="21"/>
      <c r="G77" s="21"/>
      <c r="H77" s="21"/>
      <c r="I77" s="22"/>
      <c r="J77" s="25"/>
    </row>
    <row r="78" spans="1:10" ht="15" customHeight="1" x14ac:dyDescent="0.35">
      <c r="A78" s="276" t="s">
        <v>14</v>
      </c>
      <c r="B78" s="239"/>
      <c r="C78" s="239"/>
      <c r="D78" s="239"/>
      <c r="E78" s="239"/>
      <c r="F78" s="239"/>
      <c r="G78" s="239"/>
      <c r="H78" s="239"/>
      <c r="I78" s="239"/>
      <c r="J78" s="239"/>
    </row>
    <row r="79" spans="1:10" ht="13" x14ac:dyDescent="0.3">
      <c r="A79" s="23"/>
      <c r="B79" s="98"/>
      <c r="C79" s="98"/>
      <c r="D79" s="98"/>
      <c r="E79" s="98"/>
      <c r="F79" s="98"/>
      <c r="G79" s="98"/>
      <c r="H79" s="98"/>
      <c r="I79" s="98"/>
      <c r="J79" s="25"/>
    </row>
    <row r="80" spans="1:10" ht="13" x14ac:dyDescent="0.3">
      <c r="A80" s="23"/>
      <c r="B80" s="98"/>
      <c r="C80" s="98"/>
      <c r="D80" s="98"/>
      <c r="E80" s="98"/>
      <c r="F80" s="98"/>
      <c r="G80" s="98"/>
      <c r="H80" s="98"/>
      <c r="I80" s="98"/>
      <c r="J80" s="25"/>
    </row>
    <row r="81" spans="1:10" ht="12.75" customHeight="1" x14ac:dyDescent="0.35">
      <c r="B81" s="24"/>
      <c r="D81" s="283" t="s">
        <v>15</v>
      </c>
      <c r="E81" s="284"/>
      <c r="F81" s="284"/>
      <c r="G81" s="67"/>
      <c r="H81" s="43">
        <f>$J$63</f>
        <v>0</v>
      </c>
    </row>
    <row r="82" spans="1:10" ht="12.75" customHeight="1" x14ac:dyDescent="0.35">
      <c r="B82" s="24"/>
      <c r="D82" s="283" t="s">
        <v>16</v>
      </c>
      <c r="E82" s="284"/>
      <c r="F82" s="284"/>
      <c r="G82" s="67"/>
      <c r="H82" s="20">
        <f>$J$75*2</f>
        <v>0</v>
      </c>
    </row>
    <row r="83" spans="1:10" ht="12.75" customHeight="1" x14ac:dyDescent="0.35">
      <c r="B83" s="24"/>
      <c r="D83" s="283" t="s">
        <v>17</v>
      </c>
      <c r="E83" s="284"/>
      <c r="F83" s="284"/>
      <c r="G83" s="67"/>
      <c r="H83" s="20">
        <f>$J$75*4</f>
        <v>0</v>
      </c>
    </row>
    <row r="84" spans="1:10" ht="13" x14ac:dyDescent="0.3">
      <c r="A84" s="23"/>
      <c r="B84" s="98"/>
      <c r="C84" s="98"/>
      <c r="D84" s="98"/>
      <c r="E84" s="98"/>
      <c r="F84" s="98"/>
      <c r="G84" s="98"/>
      <c r="H84" s="98"/>
      <c r="I84" s="98"/>
      <c r="J84" s="25"/>
    </row>
    <row r="85" spans="1:10" ht="13" x14ac:dyDescent="0.3">
      <c r="A85" s="23"/>
      <c r="B85" s="98"/>
      <c r="C85" s="98"/>
      <c r="D85" s="98"/>
      <c r="E85" s="98"/>
      <c r="F85" s="98"/>
      <c r="G85" s="98"/>
      <c r="H85" s="98"/>
      <c r="I85" s="98"/>
      <c r="J85" s="25"/>
    </row>
    <row r="86" spans="1:10" ht="12.75" customHeight="1" x14ac:dyDescent="0.25">
      <c r="A86" s="2" t="s">
        <v>18</v>
      </c>
      <c r="D86" s="28"/>
      <c r="E86" s="94"/>
      <c r="F86" s="94"/>
      <c r="G86" s="94"/>
    </row>
    <row r="87" spans="1:10" ht="12.75" customHeight="1" x14ac:dyDescent="0.25">
      <c r="A87" s="2"/>
      <c r="D87" s="28"/>
      <c r="E87" s="94"/>
      <c r="F87" s="94"/>
      <c r="G87" s="94"/>
    </row>
    <row r="88" spans="1:10" ht="12.75" customHeight="1" x14ac:dyDescent="0.35">
      <c r="B88" s="24"/>
      <c r="D88" s="28"/>
      <c r="E88" s="94"/>
      <c r="F88" s="94"/>
      <c r="G88" s="94"/>
    </row>
    <row r="89" spans="1:10" ht="12.75" customHeight="1" x14ac:dyDescent="0.35">
      <c r="B89" s="24"/>
      <c r="C89" s="29" t="s">
        <v>19</v>
      </c>
      <c r="D89" s="30" t="str">
        <f>IF(H$81&lt;H$82,"ja","")</f>
        <v/>
      </c>
      <c r="E89" s="29" t="s">
        <v>21</v>
      </c>
      <c r="F89" s="29"/>
      <c r="G89" s="29"/>
      <c r="H89" s="2"/>
    </row>
    <row r="90" spans="1:10" ht="12.75" customHeight="1" x14ac:dyDescent="0.35">
      <c r="B90" s="24"/>
      <c r="C90" s="2" t="s">
        <v>20</v>
      </c>
      <c r="D90" s="30" t="str">
        <f>IF(H$81&gt;H$82,"nein","")</f>
        <v/>
      </c>
      <c r="E90" s="29" t="s">
        <v>22</v>
      </c>
      <c r="F90" s="29"/>
      <c r="G90" s="29"/>
      <c r="H90" s="2"/>
    </row>
    <row r="91" spans="1:10" ht="12.75" customHeight="1" x14ac:dyDescent="0.25">
      <c r="A91" s="2"/>
      <c r="D91" s="28"/>
      <c r="E91" s="94"/>
      <c r="F91" s="94"/>
      <c r="G91" s="94"/>
    </row>
    <row r="92" spans="1:10" ht="12.75" customHeight="1" x14ac:dyDescent="0.25">
      <c r="A92" s="2"/>
      <c r="D92" s="28"/>
      <c r="E92" s="94"/>
      <c r="F92" s="94"/>
      <c r="G92" s="94"/>
    </row>
    <row r="93" spans="1:10" ht="12.75" customHeight="1" x14ac:dyDescent="0.25">
      <c r="A93" s="2" t="s">
        <v>23</v>
      </c>
      <c r="D93" s="28"/>
      <c r="E93" s="94"/>
      <c r="F93" s="94"/>
      <c r="G93" s="94"/>
    </row>
    <row r="94" spans="1:10" ht="12.75" customHeight="1" x14ac:dyDescent="0.25">
      <c r="A94" s="2"/>
      <c r="D94" s="28"/>
      <c r="E94" s="94"/>
      <c r="F94" s="94"/>
      <c r="G94" s="94"/>
    </row>
    <row r="95" spans="1:10" ht="12.75" customHeight="1" x14ac:dyDescent="0.25">
      <c r="A95" s="2"/>
      <c r="D95" s="28"/>
      <c r="E95" s="94"/>
      <c r="F95" s="94"/>
      <c r="G95" s="94"/>
    </row>
    <row r="96" spans="1:10" ht="12.75" customHeight="1" x14ac:dyDescent="0.35">
      <c r="B96" s="24"/>
      <c r="C96" s="29" t="s">
        <v>19</v>
      </c>
      <c r="D96" s="30" t="str">
        <f>IF(H$81&gt;H$83,"ja","")</f>
        <v/>
      </c>
      <c r="E96" s="29" t="s">
        <v>24</v>
      </c>
      <c r="F96" s="29"/>
      <c r="G96" s="2"/>
      <c r="H96" s="9"/>
    </row>
    <row r="97" spans="1:12" ht="12.75" customHeight="1" x14ac:dyDescent="0.35">
      <c r="B97" s="24"/>
      <c r="C97" s="2" t="s">
        <v>20</v>
      </c>
      <c r="D97" s="30" t="str">
        <f>IF(D$89="ja","",IF(D96="","nein",""))</f>
        <v>nein</v>
      </c>
      <c r="E97" s="29" t="s">
        <v>25</v>
      </c>
      <c r="F97" s="29"/>
      <c r="G97" s="2"/>
      <c r="H97" s="9"/>
    </row>
    <row r="98" spans="1:12" ht="12.75" customHeight="1" x14ac:dyDescent="0.25">
      <c r="A98" s="2"/>
      <c r="D98" s="28"/>
      <c r="E98" s="94"/>
      <c r="F98" s="94"/>
      <c r="G98" s="94"/>
    </row>
    <row r="99" spans="1:12" ht="12.75" customHeight="1" x14ac:dyDescent="0.25">
      <c r="A99" s="2"/>
      <c r="D99" s="28"/>
      <c r="E99" s="94"/>
      <c r="F99" s="94"/>
      <c r="G99" s="94"/>
    </row>
    <row r="100" spans="1:12" ht="25.5" customHeight="1" x14ac:dyDescent="0.25">
      <c r="A100" s="266" t="s">
        <v>135</v>
      </c>
      <c r="B100" s="267"/>
      <c r="C100" s="267"/>
      <c r="D100" s="267"/>
      <c r="E100" s="267"/>
      <c r="F100" s="267"/>
      <c r="G100" s="267"/>
      <c r="H100" s="267"/>
      <c r="I100" s="267"/>
      <c r="J100" s="267"/>
    </row>
    <row r="101" spans="1:12" ht="12.75" customHeight="1" x14ac:dyDescent="0.25">
      <c r="A101" s="107" t="s">
        <v>130</v>
      </c>
      <c r="D101" s="28"/>
      <c r="E101" s="94"/>
      <c r="F101" s="94"/>
      <c r="G101" s="94"/>
    </row>
    <row r="102" spans="1:12" ht="12.75" customHeight="1" x14ac:dyDescent="0.25">
      <c r="A102" s="2"/>
      <c r="D102" s="28"/>
      <c r="E102" s="94"/>
      <c r="F102" s="94"/>
      <c r="G102" s="94"/>
    </row>
    <row r="103" spans="1:12" x14ac:dyDescent="0.25">
      <c r="B103" s="2"/>
      <c r="C103" s="29" t="s">
        <v>51</v>
      </c>
      <c r="D103" s="29" t="s">
        <v>45</v>
      </c>
      <c r="E103" s="68" t="s">
        <v>42</v>
      </c>
      <c r="F103" s="68"/>
      <c r="G103" s="68"/>
      <c r="H103" s="69"/>
      <c r="I103" s="31"/>
      <c r="J103" s="31"/>
      <c r="K103" s="31"/>
    </row>
    <row r="104" spans="1:12" ht="12.75" customHeight="1" x14ac:dyDescent="0.35">
      <c r="B104" s="24"/>
      <c r="D104" s="31"/>
      <c r="F104" s="70" t="s">
        <v>41</v>
      </c>
      <c r="G104" s="31"/>
      <c r="H104" s="69"/>
      <c r="I104" s="31"/>
      <c r="J104" s="31"/>
      <c r="K104" s="32"/>
    </row>
    <row r="105" spans="1:12" ht="12.75" customHeight="1" x14ac:dyDescent="0.35">
      <c r="B105" s="24"/>
      <c r="D105" s="31"/>
      <c r="F105" s="70"/>
      <c r="G105" s="31"/>
      <c r="H105" s="69"/>
      <c r="I105" s="31"/>
      <c r="J105" s="31"/>
      <c r="K105" s="32"/>
    </row>
    <row r="106" spans="1:12" ht="12.75" customHeight="1" x14ac:dyDescent="0.25">
      <c r="A106" s="2"/>
      <c r="D106" s="28"/>
      <c r="E106" s="94"/>
      <c r="F106" s="94"/>
      <c r="G106" s="94"/>
    </row>
    <row r="107" spans="1:12" ht="12.75" customHeight="1" x14ac:dyDescent="0.35">
      <c r="B107" s="24"/>
      <c r="D107" s="283" t="s">
        <v>27</v>
      </c>
      <c r="E107" s="294"/>
      <c r="F107" s="295"/>
      <c r="G107" s="18">
        <v>0</v>
      </c>
      <c r="I107" s="31"/>
      <c r="J107" s="31"/>
      <c r="K107" s="31"/>
      <c r="L107" s="32"/>
    </row>
    <row r="108" spans="1:12" ht="12.75" customHeight="1" x14ac:dyDescent="0.35">
      <c r="B108" s="24"/>
      <c r="D108" s="283" t="s">
        <v>28</v>
      </c>
      <c r="E108" s="294"/>
      <c r="F108" s="295"/>
      <c r="G108" s="20" t="e">
        <f>IF(D89="ja",G107,IF(D96="ja",0,G107-(((H81-H82)*G107)/H82)))</f>
        <v>#DIV/0!</v>
      </c>
      <c r="I108" s="31"/>
      <c r="J108" s="31"/>
      <c r="K108" s="31"/>
      <c r="L108" s="32"/>
    </row>
    <row r="109" spans="1:12" ht="12.75" customHeight="1" x14ac:dyDescent="0.35">
      <c r="B109" s="24"/>
      <c r="D109" s="283" t="s">
        <v>35</v>
      </c>
      <c r="E109" s="294"/>
      <c r="F109" s="295"/>
      <c r="G109" s="20" t="str">
        <f>IF(G107=0,"",G108/G107*100)</f>
        <v/>
      </c>
      <c r="I109" s="31"/>
      <c r="J109" s="31"/>
      <c r="K109" s="31"/>
      <c r="L109" s="32"/>
    </row>
    <row r="110" spans="1:12" ht="12.75" customHeight="1" x14ac:dyDescent="0.25">
      <c r="A110" s="2"/>
      <c r="D110" s="28"/>
      <c r="E110" s="94"/>
      <c r="F110" s="94"/>
      <c r="G110" s="94"/>
    </row>
    <row r="111" spans="1:12" ht="31.5" customHeight="1" x14ac:dyDescent="0.35">
      <c r="B111" s="24"/>
      <c r="D111" s="31"/>
      <c r="F111" s="70"/>
      <c r="G111" s="31"/>
      <c r="H111" s="69"/>
      <c r="I111" s="31"/>
      <c r="J111" s="31"/>
      <c r="K111" s="32"/>
    </row>
    <row r="112" spans="1:12" ht="15" customHeight="1" x14ac:dyDescent="0.35">
      <c r="A112" s="71" t="s">
        <v>29</v>
      </c>
      <c r="D112" s="31"/>
      <c r="F112" s="70"/>
      <c r="G112" s="31"/>
      <c r="H112" s="69"/>
      <c r="I112" s="31"/>
      <c r="J112" s="31"/>
      <c r="K112" s="32"/>
    </row>
    <row r="113" spans="1:11" ht="12.75" customHeight="1" x14ac:dyDescent="0.35">
      <c r="B113" s="2" t="s">
        <v>93</v>
      </c>
      <c r="D113" s="31"/>
      <c r="F113" s="70"/>
      <c r="G113" s="31"/>
      <c r="H113" s="69"/>
      <c r="I113" s="31"/>
      <c r="J113" s="31"/>
      <c r="K113" s="32"/>
    </row>
    <row r="114" spans="1:11" ht="12.75" customHeight="1" x14ac:dyDescent="0.35">
      <c r="B114" s="24"/>
      <c r="D114" s="31"/>
      <c r="F114" s="70"/>
      <c r="G114" s="31"/>
      <c r="H114" s="69"/>
      <c r="I114" s="31"/>
      <c r="J114" s="31"/>
      <c r="K114" s="32"/>
    </row>
    <row r="115" spans="1:11" ht="12.75" customHeight="1" x14ac:dyDescent="0.35">
      <c r="B115" s="24"/>
      <c r="D115" s="31"/>
      <c r="F115" s="70"/>
      <c r="G115" s="31"/>
      <c r="H115" s="69"/>
      <c r="I115" s="31"/>
      <c r="J115" s="31"/>
      <c r="K115" s="32"/>
    </row>
    <row r="116" spans="1:11" ht="12.75" customHeight="1" x14ac:dyDescent="0.35">
      <c r="B116" s="24"/>
      <c r="D116" s="283" t="s">
        <v>15</v>
      </c>
      <c r="E116" s="284"/>
      <c r="F116" s="284"/>
      <c r="G116" s="67"/>
      <c r="H116" s="43">
        <f>$J$63</f>
        <v>0</v>
      </c>
    </row>
    <row r="117" spans="1:11" ht="12.75" customHeight="1" x14ac:dyDescent="0.35">
      <c r="B117" s="24"/>
      <c r="D117" s="283" t="s">
        <v>30</v>
      </c>
      <c r="E117" s="284"/>
      <c r="F117" s="284"/>
      <c r="G117" s="67"/>
      <c r="H117" s="20">
        <f>$J$75</f>
        <v>0</v>
      </c>
    </row>
    <row r="118" spans="1:11" ht="12.75" customHeight="1" x14ac:dyDescent="0.35">
      <c r="B118" s="24"/>
      <c r="D118" s="283" t="s">
        <v>17</v>
      </c>
      <c r="E118" s="284"/>
      <c r="F118" s="284"/>
      <c r="G118" s="67"/>
      <c r="H118" s="20">
        <f>$J$75*4</f>
        <v>0</v>
      </c>
    </row>
    <row r="119" spans="1:11" ht="12.75" customHeight="1" x14ac:dyDescent="0.35">
      <c r="B119" s="24"/>
      <c r="D119" s="31"/>
      <c r="F119" s="70"/>
      <c r="G119" s="31"/>
      <c r="H119" s="69"/>
      <c r="I119" s="31"/>
      <c r="J119" s="31"/>
      <c r="K119" s="32"/>
    </row>
    <row r="120" spans="1:11" ht="12.75" customHeight="1" x14ac:dyDescent="0.35">
      <c r="B120" s="24"/>
      <c r="D120" s="31"/>
      <c r="F120" s="70"/>
      <c r="G120" s="31"/>
      <c r="H120" s="69"/>
      <c r="I120" s="31"/>
      <c r="J120" s="31"/>
      <c r="K120" s="32"/>
    </row>
    <row r="121" spans="1:11" ht="12.75" customHeight="1" x14ac:dyDescent="0.25">
      <c r="A121" s="2" t="s">
        <v>31</v>
      </c>
      <c r="D121" s="28"/>
      <c r="E121" s="94"/>
      <c r="F121" s="94"/>
      <c r="H121" s="9"/>
    </row>
    <row r="122" spans="1:11" ht="12.75" customHeight="1" x14ac:dyDescent="0.35">
      <c r="B122" s="24"/>
      <c r="D122" s="31"/>
      <c r="F122" s="70"/>
      <c r="G122" s="31"/>
      <c r="H122" s="69"/>
      <c r="I122" s="31"/>
      <c r="J122" s="31"/>
      <c r="K122" s="32"/>
    </row>
    <row r="123" spans="1:11" ht="12.75" customHeight="1" x14ac:dyDescent="0.35">
      <c r="B123" s="24"/>
      <c r="D123" s="31"/>
      <c r="F123" s="70"/>
      <c r="G123" s="31"/>
      <c r="H123" s="69"/>
      <c r="I123" s="31"/>
      <c r="J123" s="31"/>
      <c r="K123" s="32"/>
    </row>
    <row r="124" spans="1:11" ht="12.75" customHeight="1" x14ac:dyDescent="0.35">
      <c r="B124" s="24"/>
      <c r="C124" s="2" t="s">
        <v>19</v>
      </c>
      <c r="D124" s="30" t="str">
        <f>IF(H116&lt;H117,"ja","")</f>
        <v/>
      </c>
      <c r="E124" s="29" t="s">
        <v>36</v>
      </c>
      <c r="F124" s="29"/>
      <c r="G124" s="2"/>
      <c r="H124" s="9"/>
    </row>
    <row r="125" spans="1:11" ht="12.75" customHeight="1" x14ac:dyDescent="0.35">
      <c r="B125" s="24"/>
      <c r="C125" s="2" t="s">
        <v>20</v>
      </c>
      <c r="D125" s="30" t="str">
        <f>IF(H116&gt;H117,"nein","")</f>
        <v/>
      </c>
      <c r="E125" s="29" t="s">
        <v>22</v>
      </c>
      <c r="F125" s="29"/>
      <c r="G125" s="2"/>
      <c r="H125" s="9"/>
    </row>
    <row r="126" spans="1:11" ht="12.75" customHeight="1" x14ac:dyDescent="0.35">
      <c r="B126" s="24"/>
      <c r="D126" s="31"/>
      <c r="F126" s="70"/>
      <c r="G126" s="31"/>
      <c r="H126" s="69"/>
      <c r="I126" s="31"/>
      <c r="J126" s="31"/>
      <c r="K126" s="32"/>
    </row>
    <row r="127" spans="1:11" ht="12.75" customHeight="1" x14ac:dyDescent="0.35">
      <c r="B127" s="24"/>
      <c r="D127" s="31"/>
      <c r="F127" s="70"/>
      <c r="G127" s="31"/>
      <c r="H127" s="69"/>
      <c r="I127" s="31"/>
      <c r="J127" s="31"/>
      <c r="K127" s="32"/>
    </row>
    <row r="128" spans="1:11" ht="12.75" customHeight="1" x14ac:dyDescent="0.25">
      <c r="A128" s="2" t="s">
        <v>23</v>
      </c>
      <c r="D128" s="28"/>
      <c r="E128" s="94"/>
      <c r="F128" s="94"/>
      <c r="H128" s="9"/>
    </row>
    <row r="129" spans="1:11" ht="12.75" customHeight="1" x14ac:dyDescent="0.35">
      <c r="B129" s="24"/>
      <c r="D129" s="31"/>
      <c r="F129" s="70"/>
      <c r="G129" s="31"/>
      <c r="H129" s="69"/>
      <c r="I129" s="31"/>
      <c r="J129" s="31"/>
      <c r="K129" s="32"/>
    </row>
    <row r="130" spans="1:11" ht="12.75" customHeight="1" x14ac:dyDescent="0.35">
      <c r="B130" s="24"/>
      <c r="D130" s="31"/>
      <c r="F130" s="70"/>
      <c r="G130" s="31"/>
      <c r="H130" s="69"/>
      <c r="I130" s="31"/>
      <c r="J130" s="31"/>
      <c r="K130" s="32"/>
    </row>
    <row r="131" spans="1:11" ht="12.75" customHeight="1" x14ac:dyDescent="0.35">
      <c r="B131" s="24"/>
      <c r="C131" s="2" t="s">
        <v>19</v>
      </c>
      <c r="D131" s="30" t="str">
        <f>IF(H116&gt;H118,"ja","")</f>
        <v/>
      </c>
      <c r="E131" s="29" t="s">
        <v>24</v>
      </c>
      <c r="F131" s="29"/>
      <c r="G131" s="2"/>
      <c r="H131" s="9"/>
    </row>
    <row r="132" spans="1:11" ht="12.75" customHeight="1" x14ac:dyDescent="0.35">
      <c r="B132" s="24"/>
      <c r="C132" s="2" t="s">
        <v>20</v>
      </c>
      <c r="D132" s="30" t="str">
        <f>IF(D124="ja","",IF(D131="","nein",""))</f>
        <v>nein</v>
      </c>
      <c r="E132" s="29" t="s">
        <v>25</v>
      </c>
      <c r="F132" s="29"/>
      <c r="G132" s="2"/>
      <c r="H132" s="9"/>
    </row>
    <row r="133" spans="1:11" ht="12.75" customHeight="1" x14ac:dyDescent="0.35">
      <c r="B133" s="24"/>
      <c r="D133" s="31"/>
      <c r="F133" s="70"/>
      <c r="G133" s="31"/>
      <c r="H133" s="69"/>
      <c r="I133" s="31"/>
      <c r="J133" s="31"/>
      <c r="K133" s="32"/>
    </row>
    <row r="134" spans="1:11" ht="12.75" customHeight="1" x14ac:dyDescent="0.35">
      <c r="B134" s="24"/>
      <c r="D134" s="31"/>
      <c r="F134" s="70"/>
      <c r="G134" s="31"/>
      <c r="H134" s="69"/>
      <c r="I134" s="31"/>
      <c r="J134" s="31"/>
      <c r="K134" s="32"/>
    </row>
    <row r="135" spans="1:11" ht="25.5" customHeight="1" x14ac:dyDescent="0.25">
      <c r="A135" s="266" t="s">
        <v>136</v>
      </c>
      <c r="B135" s="267"/>
      <c r="C135" s="267"/>
      <c r="D135" s="267"/>
      <c r="E135" s="267"/>
      <c r="F135" s="267"/>
      <c r="G135" s="267"/>
      <c r="H135" s="267"/>
      <c r="I135" s="267"/>
      <c r="J135" s="267"/>
    </row>
    <row r="136" spans="1:11" ht="12.75" customHeight="1" x14ac:dyDescent="0.25">
      <c r="A136" s="107" t="s">
        <v>132</v>
      </c>
      <c r="D136" s="28"/>
      <c r="E136" s="94"/>
      <c r="F136" s="94"/>
      <c r="H136" s="9"/>
    </row>
    <row r="137" spans="1:11" ht="12.75" customHeight="1" x14ac:dyDescent="0.35">
      <c r="B137" s="2"/>
      <c r="C137" s="88" t="s">
        <v>126</v>
      </c>
      <c r="D137" s="29" t="s">
        <v>46</v>
      </c>
      <c r="E137" s="68" t="s">
        <v>43</v>
      </c>
      <c r="F137" s="68"/>
      <c r="G137" s="68"/>
      <c r="H137" s="69"/>
      <c r="I137" s="31"/>
      <c r="J137" s="31"/>
      <c r="K137" s="32"/>
    </row>
    <row r="138" spans="1:11" ht="12.75" customHeight="1" x14ac:dyDescent="0.35">
      <c r="B138" s="24"/>
      <c r="D138" s="31"/>
      <c r="F138" s="70" t="s">
        <v>44</v>
      </c>
      <c r="G138" s="31"/>
      <c r="H138" s="69"/>
      <c r="I138" s="31"/>
      <c r="J138" s="31"/>
      <c r="K138" s="32"/>
    </row>
    <row r="139" spans="1:11" ht="12.75" customHeight="1" x14ac:dyDescent="0.35">
      <c r="B139" s="24"/>
      <c r="D139" s="31"/>
      <c r="F139" s="70"/>
      <c r="G139" s="31"/>
      <c r="H139" s="69"/>
      <c r="I139" s="31"/>
      <c r="J139" s="31"/>
      <c r="K139" s="32"/>
    </row>
    <row r="140" spans="1:11" ht="12.75" customHeight="1" x14ac:dyDescent="0.35">
      <c r="B140" s="24"/>
      <c r="D140" s="31"/>
      <c r="F140" s="70"/>
      <c r="G140" s="31"/>
      <c r="H140" s="69"/>
      <c r="I140" s="31"/>
      <c r="J140" s="31"/>
      <c r="K140" s="32"/>
    </row>
    <row r="141" spans="1:11" ht="12.75" customHeight="1" x14ac:dyDescent="0.35">
      <c r="B141" s="24"/>
      <c r="D141" s="222" t="s">
        <v>32</v>
      </c>
      <c r="E141" s="223"/>
      <c r="F141" s="223"/>
      <c r="G141" s="18">
        <v>0</v>
      </c>
      <c r="H141" s="9"/>
    </row>
    <row r="142" spans="1:11" ht="12.75" customHeight="1" x14ac:dyDescent="0.35">
      <c r="B142" s="24"/>
      <c r="D142" s="222" t="s">
        <v>33</v>
      </c>
      <c r="E142" s="223"/>
      <c r="F142" s="223"/>
      <c r="G142" s="20" t="e">
        <f>IF(D124="ja",G141,IF(D131="ja",0,G141-(((H116-H117)*G141)/(H117*3))))</f>
        <v>#DIV/0!</v>
      </c>
      <c r="H142" s="9"/>
    </row>
    <row r="143" spans="1:11" ht="12.75" customHeight="1" x14ac:dyDescent="0.35">
      <c r="B143" s="24"/>
      <c r="D143" s="222" t="s">
        <v>34</v>
      </c>
      <c r="E143" s="223"/>
      <c r="F143" s="223"/>
      <c r="G143" s="20" t="str">
        <f>IF(G141=0,"",G142/G141*100)</f>
        <v/>
      </c>
      <c r="H143" s="9"/>
    </row>
    <row r="144" spans="1:11" ht="12.75" customHeight="1" x14ac:dyDescent="0.35">
      <c r="B144" s="24"/>
      <c r="D144" s="31"/>
      <c r="F144" s="70"/>
      <c r="G144" s="31"/>
      <c r="H144" s="69"/>
      <c r="I144" s="31"/>
      <c r="J144" s="31"/>
      <c r="K144" s="32"/>
    </row>
    <row r="145" spans="1:11" ht="12.75" customHeight="1" x14ac:dyDescent="0.35">
      <c r="B145" s="24"/>
      <c r="D145" s="31"/>
      <c r="F145" s="70"/>
      <c r="G145" s="31"/>
      <c r="H145" s="69"/>
      <c r="I145" s="31"/>
      <c r="J145" s="31"/>
      <c r="K145" s="32"/>
    </row>
    <row r="146" spans="1:11" ht="12.75" customHeight="1" x14ac:dyDescent="0.35">
      <c r="B146" s="142"/>
      <c r="D146" s="31"/>
      <c r="F146" s="70"/>
      <c r="G146" s="31"/>
      <c r="H146" s="69"/>
      <c r="J146" s="143"/>
      <c r="K146" s="32"/>
    </row>
    <row r="147" spans="1:11" ht="15.5" x14ac:dyDescent="0.35">
      <c r="A147" s="1" t="s">
        <v>100</v>
      </c>
      <c r="D147" s="31"/>
      <c r="E147" s="21"/>
      <c r="F147" s="72"/>
      <c r="G147" s="73"/>
      <c r="H147" s="69"/>
      <c r="I147" s="31"/>
      <c r="J147" s="31"/>
      <c r="K147" s="32"/>
    </row>
    <row r="148" spans="1:11" ht="12.75" customHeight="1" x14ac:dyDescent="0.35">
      <c r="A148" s="232"/>
      <c r="B148" s="233"/>
      <c r="C148" s="233"/>
      <c r="D148" s="233"/>
      <c r="E148" s="233"/>
      <c r="F148" s="233"/>
      <c r="G148" s="233"/>
      <c r="H148" s="233"/>
      <c r="I148" s="31"/>
      <c r="J148" s="31"/>
      <c r="K148" s="32"/>
    </row>
    <row r="149" spans="1:11" ht="12.75" customHeight="1" x14ac:dyDescent="0.35">
      <c r="A149" s="233"/>
      <c r="B149" s="233"/>
      <c r="C149" s="233"/>
      <c r="D149" s="233"/>
      <c r="E149" s="233"/>
      <c r="F149" s="233"/>
      <c r="G149" s="233"/>
      <c r="H149" s="233"/>
      <c r="I149" s="31"/>
      <c r="J149" s="31"/>
      <c r="K149" s="32"/>
    </row>
    <row r="150" spans="1:11" ht="12.75" customHeight="1" x14ac:dyDescent="0.35">
      <c r="A150" s="233"/>
      <c r="B150" s="233"/>
      <c r="C150" s="233"/>
      <c r="D150" s="233"/>
      <c r="E150" s="233"/>
      <c r="F150" s="233"/>
      <c r="G150" s="233"/>
      <c r="H150" s="233"/>
      <c r="I150" s="31"/>
      <c r="J150" s="31"/>
      <c r="K150" s="32"/>
    </row>
    <row r="151" spans="1:11" ht="12.75" customHeight="1" x14ac:dyDescent="0.35">
      <c r="A151" s="233"/>
      <c r="B151" s="233"/>
      <c r="C151" s="233"/>
      <c r="D151" s="233"/>
      <c r="E151" s="233"/>
      <c r="F151" s="233"/>
      <c r="G151" s="233"/>
      <c r="H151" s="233"/>
      <c r="I151" s="31"/>
      <c r="J151" s="31"/>
      <c r="K151" s="32"/>
    </row>
    <row r="152" spans="1:11" ht="12.75" customHeight="1" x14ac:dyDescent="0.35">
      <c r="A152" s="233"/>
      <c r="B152" s="233"/>
      <c r="C152" s="233"/>
      <c r="D152" s="233"/>
      <c r="E152" s="233"/>
      <c r="F152" s="233"/>
      <c r="G152" s="233"/>
      <c r="H152" s="233"/>
      <c r="I152" s="31"/>
      <c r="J152" s="31"/>
      <c r="K152" s="32"/>
    </row>
    <row r="153" spans="1:11" ht="12.75" customHeight="1" x14ac:dyDescent="0.35">
      <c r="A153" s="233"/>
      <c r="B153" s="233"/>
      <c r="C153" s="233"/>
      <c r="D153" s="233"/>
      <c r="E153" s="233"/>
      <c r="F153" s="233"/>
      <c r="G153" s="233"/>
      <c r="H153" s="233"/>
      <c r="I153" s="31"/>
      <c r="J153" s="31"/>
      <c r="K153" s="32"/>
    </row>
    <row r="154" spans="1:11" x14ac:dyDescent="0.25">
      <c r="B154" s="74"/>
      <c r="C154" s="75"/>
      <c r="D154" s="75"/>
      <c r="E154" s="75"/>
      <c r="F154" s="75"/>
      <c r="G154" s="75"/>
      <c r="H154" s="75"/>
    </row>
    <row r="155" spans="1:11" x14ac:dyDescent="0.25">
      <c r="B155" s="74"/>
      <c r="C155" s="75"/>
      <c r="D155" s="75"/>
      <c r="E155" s="75"/>
      <c r="F155" s="75"/>
      <c r="G155" s="75"/>
      <c r="H155" s="75"/>
    </row>
    <row r="156" spans="1:11" x14ac:dyDescent="0.25">
      <c r="B156" s="74"/>
      <c r="C156" s="75"/>
      <c r="D156" s="75"/>
      <c r="E156" s="75"/>
      <c r="F156" s="75"/>
      <c r="G156" s="75"/>
      <c r="H156" s="75"/>
    </row>
    <row r="157" spans="1:11" ht="15.5" x14ac:dyDescent="0.35">
      <c r="A157" s="33" t="s">
        <v>99</v>
      </c>
      <c r="B157" s="9"/>
      <c r="C157" s="76"/>
      <c r="D157" s="9"/>
      <c r="E157" s="9"/>
      <c r="H157" s="9"/>
    </row>
    <row r="158" spans="1:11" x14ac:dyDescent="0.25">
      <c r="A158" s="296"/>
      <c r="B158" s="226"/>
      <c r="C158" s="226"/>
      <c r="D158" s="226"/>
      <c r="E158" s="226"/>
      <c r="F158" s="226"/>
      <c r="G158" s="226"/>
      <c r="H158" s="226"/>
    </row>
    <row r="159" spans="1:11" x14ac:dyDescent="0.25">
      <c r="A159" s="226"/>
      <c r="B159" s="226"/>
      <c r="C159" s="226"/>
      <c r="D159" s="226"/>
      <c r="E159" s="226"/>
      <c r="F159" s="226"/>
      <c r="G159" s="226"/>
      <c r="H159" s="226"/>
    </row>
    <row r="160" spans="1:11" x14ac:dyDescent="0.25">
      <c r="A160" s="226"/>
      <c r="B160" s="226"/>
      <c r="C160" s="226"/>
      <c r="D160" s="226"/>
      <c r="E160" s="226"/>
      <c r="F160" s="226"/>
      <c r="G160" s="226"/>
      <c r="H160" s="226"/>
    </row>
    <row r="161" spans="1:8" x14ac:dyDescent="0.25">
      <c r="A161" s="226"/>
      <c r="B161" s="226"/>
      <c r="C161" s="226"/>
      <c r="D161" s="226"/>
      <c r="E161" s="226"/>
      <c r="F161" s="226"/>
      <c r="G161" s="226"/>
      <c r="H161" s="226"/>
    </row>
    <row r="162" spans="1:8" x14ac:dyDescent="0.25">
      <c r="A162" s="226"/>
      <c r="B162" s="226"/>
      <c r="C162" s="226"/>
      <c r="D162" s="226"/>
      <c r="E162" s="226"/>
      <c r="F162" s="226"/>
      <c r="G162" s="226"/>
      <c r="H162" s="226"/>
    </row>
    <row r="163" spans="1:8" ht="12.75" customHeight="1" x14ac:dyDescent="0.25">
      <c r="A163" s="226"/>
      <c r="B163" s="226"/>
      <c r="C163" s="226"/>
      <c r="D163" s="226"/>
      <c r="E163" s="226"/>
      <c r="F163" s="226"/>
      <c r="G163" s="226"/>
      <c r="H163" s="226"/>
    </row>
    <row r="164" spans="1:8" x14ac:dyDescent="0.25">
      <c r="B164" s="74"/>
      <c r="C164" s="75"/>
      <c r="D164" s="75"/>
      <c r="E164" s="75"/>
      <c r="F164" s="75"/>
      <c r="G164" s="75"/>
      <c r="H164" s="75"/>
    </row>
    <row r="165" spans="1:8" x14ac:dyDescent="0.25">
      <c r="B165" s="74"/>
      <c r="C165" s="75"/>
      <c r="D165" s="75"/>
      <c r="E165" s="75"/>
      <c r="F165" s="75"/>
      <c r="G165" s="75"/>
      <c r="H165" s="75"/>
    </row>
    <row r="166" spans="1:8" ht="15" customHeight="1" x14ac:dyDescent="0.3">
      <c r="A166" s="1" t="s">
        <v>47</v>
      </c>
      <c r="C166" s="75"/>
      <c r="D166" s="75"/>
      <c r="E166" s="75"/>
      <c r="F166" s="75"/>
      <c r="G166" s="75"/>
      <c r="H166" s="75"/>
    </row>
    <row r="167" spans="1:8" ht="17.25" customHeight="1" x14ac:dyDescent="0.25">
      <c r="A167" s="219"/>
      <c r="B167" s="220"/>
      <c r="C167" s="220"/>
      <c r="D167"/>
      <c r="E167" s="75"/>
      <c r="F167" s="75"/>
      <c r="G167" s="75"/>
      <c r="H167" s="75"/>
    </row>
  </sheetData>
  <sheetProtection selectLockedCells="1"/>
  <mergeCells count="61">
    <mergeCell ref="D107:F107"/>
    <mergeCell ref="A74:H74"/>
    <mergeCell ref="B47:E47"/>
    <mergeCell ref="B46:E46"/>
    <mergeCell ref="D82:F82"/>
    <mergeCell ref="D81:F81"/>
    <mergeCell ref="B48:E48"/>
    <mergeCell ref="A9:G9"/>
    <mergeCell ref="A10:G10"/>
    <mergeCell ref="A11:G11"/>
    <mergeCell ref="A12:G12"/>
    <mergeCell ref="B24:E24"/>
    <mergeCell ref="B21:E21"/>
    <mergeCell ref="A158:H163"/>
    <mergeCell ref="A13:G13"/>
    <mergeCell ref="B55:E55"/>
    <mergeCell ref="B56:E56"/>
    <mergeCell ref="B61:E61"/>
    <mergeCell ref="B25:E25"/>
    <mergeCell ref="A68:J68"/>
    <mergeCell ref="B39:E39"/>
    <mergeCell ref="D142:F142"/>
    <mergeCell ref="B31:E31"/>
    <mergeCell ref="B32:E32"/>
    <mergeCell ref="B27:E27"/>
    <mergeCell ref="B28:E28"/>
    <mergeCell ref="B35:E35"/>
    <mergeCell ref="B53:E53"/>
    <mergeCell ref="D141:F141"/>
    <mergeCell ref="A148:H153"/>
    <mergeCell ref="B36:E36"/>
    <mergeCell ref="B37:E37"/>
    <mergeCell ref="B41:E41"/>
    <mergeCell ref="B54:E54"/>
    <mergeCell ref="B44:E44"/>
    <mergeCell ref="B45:E45"/>
    <mergeCell ref="B63:E63"/>
    <mergeCell ref="A66:E66"/>
    <mergeCell ref="B50:E50"/>
    <mergeCell ref="B49:E49"/>
    <mergeCell ref="B40:E40"/>
    <mergeCell ref="D117:F117"/>
    <mergeCell ref="B38:E38"/>
    <mergeCell ref="D108:F108"/>
    <mergeCell ref="D109:F109"/>
    <mergeCell ref="D118:F118"/>
    <mergeCell ref="B29:E29"/>
    <mergeCell ref="B34:E34"/>
    <mergeCell ref="A167:C167"/>
    <mergeCell ref="A75:I75"/>
    <mergeCell ref="A71:G71"/>
    <mergeCell ref="A72:G72"/>
    <mergeCell ref="A73:H73"/>
    <mergeCell ref="D143:F143"/>
    <mergeCell ref="A78:J78"/>
    <mergeCell ref="A100:J100"/>
    <mergeCell ref="A135:J135"/>
    <mergeCell ref="D83:F83"/>
    <mergeCell ref="D116:F116"/>
    <mergeCell ref="B30:E30"/>
    <mergeCell ref="B33:E33"/>
  </mergeCells>
  <phoneticPr fontId="2" type="noConversion"/>
  <pageMargins left="0.59055118110236227" right="0.39370078740157483" top="0.51181102362204722" bottom="0.51181102362204722" header="0.31496062992125984" footer="0.31496062992125984"/>
  <pageSetup paperSize="9" scale="78" orientation="portrait" r:id="rId1"/>
  <headerFooter alignWithMargins="0">
    <oddHeader>&amp;RSeite &amp;P von &amp;N</oddHeader>
    <oddFooter>&amp;LGEF/Sozialamt/Opferhilfe/Version 4 (Stand Januar 2015)</oddFooter>
  </headerFooter>
  <rowBreaks count="1" manualBreakCount="1">
    <brk id="63" max="9" man="1"/>
  </rowBreaks>
  <ignoredErrors>
    <ignoredError sqref="G142:G143 H81:H83 H116:H118 D96:D97 D124 D131:D132" unlockedFormula="1"/>
    <ignoredError sqref="A24:A25 A45:A48 A28:A32" twoDigitTextYear="1"/>
    <ignoredError sqref="A36:A44 A49:A50 A52:A57 A61 A63 A26" numberStoredAsText="1"/>
  </ignoredError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852C4-AA2E-4C4A-80DB-6A33EE6E2737}">
  <dimension ref="A1:D21"/>
  <sheetViews>
    <sheetView workbookViewId="0">
      <selection activeCell="I15" sqref="I15"/>
    </sheetView>
  </sheetViews>
  <sheetFormatPr baseColWidth="10" defaultRowHeight="12.5" x14ac:dyDescent="0.25"/>
  <cols>
    <col min="1" max="1" width="1.81640625" bestFit="1" customWidth="1"/>
    <col min="2" max="2" width="7.90625" bestFit="1" customWidth="1"/>
    <col min="3" max="3" width="7.26953125" bestFit="1" customWidth="1"/>
    <col min="4" max="4" width="4.54296875" customWidth="1"/>
  </cols>
  <sheetData>
    <row r="1" spans="1:4" x14ac:dyDescent="0.25">
      <c r="A1" t="s">
        <v>168</v>
      </c>
    </row>
    <row r="3" spans="1:4" x14ac:dyDescent="0.25">
      <c r="B3" s="204" t="s">
        <v>166</v>
      </c>
      <c r="C3" s="204" t="s">
        <v>167</v>
      </c>
      <c r="D3" s="204"/>
    </row>
    <row r="4" spans="1:4" x14ac:dyDescent="0.25">
      <c r="A4">
        <v>0</v>
      </c>
      <c r="B4" s="206">
        <v>0</v>
      </c>
      <c r="C4" s="206">
        <v>0</v>
      </c>
      <c r="D4" s="204"/>
    </row>
    <row r="5" spans="1:4" x14ac:dyDescent="0.25">
      <c r="A5">
        <v>1</v>
      </c>
      <c r="B5" s="206">
        <v>7590</v>
      </c>
      <c r="C5" s="206">
        <v>10815</v>
      </c>
    </row>
    <row r="6" spans="1:4" x14ac:dyDescent="0.25">
      <c r="A6">
        <v>2</v>
      </c>
      <c r="B6" s="206">
        <v>13915</v>
      </c>
      <c r="C6" s="206">
        <v>21630</v>
      </c>
    </row>
    <row r="7" spans="1:4" x14ac:dyDescent="0.25">
      <c r="A7">
        <v>3</v>
      </c>
      <c r="B7" s="206">
        <v>19186</v>
      </c>
      <c r="C7" s="206">
        <v>28840</v>
      </c>
    </row>
    <row r="8" spans="1:4" x14ac:dyDescent="0.25">
      <c r="A8">
        <v>4</v>
      </c>
      <c r="B8" s="206">
        <v>23579</v>
      </c>
      <c r="C8" s="206">
        <v>36050</v>
      </c>
    </row>
    <row r="9" spans="1:4" x14ac:dyDescent="0.25">
      <c r="A9">
        <v>5</v>
      </c>
      <c r="B9" s="206">
        <v>27240</v>
      </c>
      <c r="C9" s="206">
        <v>39655</v>
      </c>
    </row>
    <row r="10" spans="1:4" x14ac:dyDescent="0.25">
      <c r="A10">
        <v>6</v>
      </c>
      <c r="B10" s="206">
        <v>30901</v>
      </c>
      <c r="C10" s="206">
        <v>43260</v>
      </c>
    </row>
    <row r="11" spans="1:4" x14ac:dyDescent="0.25">
      <c r="A11">
        <v>7</v>
      </c>
      <c r="B11" s="206">
        <v>34562</v>
      </c>
      <c r="C11" s="206">
        <v>46865</v>
      </c>
    </row>
    <row r="12" spans="1:4" x14ac:dyDescent="0.25">
      <c r="A12">
        <v>8</v>
      </c>
      <c r="B12" s="206">
        <v>38223</v>
      </c>
      <c r="C12" s="206">
        <v>50470</v>
      </c>
    </row>
    <row r="14" spans="1:4" x14ac:dyDescent="0.25">
      <c r="A14">
        <v>1</v>
      </c>
      <c r="B14" s="206">
        <v>7590</v>
      </c>
      <c r="C14" s="206">
        <v>10815</v>
      </c>
    </row>
    <row r="15" spans="1:4" x14ac:dyDescent="0.25">
      <c r="A15">
        <v>2</v>
      </c>
      <c r="B15" s="206">
        <v>6325</v>
      </c>
      <c r="C15" s="206">
        <v>10815</v>
      </c>
    </row>
    <row r="16" spans="1:4" x14ac:dyDescent="0.25">
      <c r="A16">
        <v>3</v>
      </c>
      <c r="B16" s="206">
        <v>5271</v>
      </c>
      <c r="C16" s="206">
        <v>7210</v>
      </c>
    </row>
    <row r="17" spans="1:3" x14ac:dyDescent="0.25">
      <c r="A17">
        <v>4</v>
      </c>
      <c r="B17" s="206">
        <v>4393</v>
      </c>
      <c r="C17" s="206">
        <v>7210</v>
      </c>
    </row>
    <row r="18" spans="1:3" x14ac:dyDescent="0.25">
      <c r="A18">
        <v>5</v>
      </c>
      <c r="B18" s="206">
        <v>3661</v>
      </c>
      <c r="C18" s="206">
        <v>3605</v>
      </c>
    </row>
    <row r="19" spans="1:3" x14ac:dyDescent="0.25">
      <c r="A19">
        <v>6</v>
      </c>
      <c r="B19" s="206">
        <v>3661</v>
      </c>
      <c r="C19" s="206">
        <v>3605</v>
      </c>
    </row>
    <row r="20" spans="1:3" x14ac:dyDescent="0.25">
      <c r="A20">
        <v>7</v>
      </c>
      <c r="B20" s="206">
        <v>3661</v>
      </c>
      <c r="C20" s="206">
        <v>3605</v>
      </c>
    </row>
    <row r="21" spans="1:3" x14ac:dyDescent="0.25">
      <c r="A21">
        <v>8</v>
      </c>
      <c r="B21" s="206">
        <v>3661</v>
      </c>
      <c r="C21" s="206">
        <v>3605</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11</vt:i4>
      </vt:variant>
    </vt:vector>
  </HeadingPairs>
  <TitlesOfParts>
    <vt:vector size="16" baseType="lpstr">
      <vt:lpstr>Alleinstehendes Opfer</vt:lpstr>
      <vt:lpstr>Opfer in Partnerschaft ohne EL</vt:lpstr>
      <vt:lpstr>Opfer in Partnerschaft mit EL</vt:lpstr>
      <vt:lpstr>Opfer in Ausbildung</vt:lpstr>
      <vt:lpstr>Tabelle Kinderentschädigungen</vt:lpstr>
      <vt:lpstr>'Alleinstehendes Opfer'!_ednref1</vt:lpstr>
      <vt:lpstr>'Opfer in Ausbildung'!_ednref1</vt:lpstr>
      <vt:lpstr>'Opfer in Partnerschaft ohne EL'!_ednref1</vt:lpstr>
      <vt:lpstr>'Alleinstehendes Opfer'!_ednref2</vt:lpstr>
      <vt:lpstr>'Opfer in Ausbildung'!_ednref2</vt:lpstr>
      <vt:lpstr>'Alleinstehendes Opfer'!_ednref3</vt:lpstr>
      <vt:lpstr>'Opfer in Ausbildung'!_ednref3</vt:lpstr>
      <vt:lpstr>'Opfer in Partnerschaft ohne EL'!_ednref3</vt:lpstr>
      <vt:lpstr>'Alleinstehendes Opfer'!Druckbereich</vt:lpstr>
      <vt:lpstr>'Opfer in Ausbildung'!Druckbereich</vt:lpstr>
      <vt:lpstr>'Opfer in Partnerschaft ohne EL'!Druckbereich</vt:lpstr>
    </vt:vector>
  </TitlesOfParts>
  <Company>Kanton Bern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Berechnung von Kostenbeiträgen für längerfristige Hilfe Dritter oder Entschädigungen gem. OHG</dc:title>
  <dc:creator>Fuhrer Roland, GEF-ZV-SOA</dc:creator>
  <cp:lastModifiedBy>Ogi Melanie, GSI-AIS</cp:lastModifiedBy>
  <cp:lastPrinted>2015-01-05T13:32:59Z</cp:lastPrinted>
  <dcterms:created xsi:type="dcterms:W3CDTF">2009-01-27T10:51:40Z</dcterms:created>
  <dcterms:modified xsi:type="dcterms:W3CDTF">2024-12-23T11:58:12Z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4fdd986-87d9-48c6-acda-407b1ab5fef0_Enabled">
    <vt:lpwstr>true</vt:lpwstr>
  </property>
  <property fmtid="{D5CDD505-2E9C-101B-9397-08002B2CF9AE}" pid="3" name="MSIP_Label_74fdd986-87d9-48c6-acda-407b1ab5fef0_SetDate">
    <vt:lpwstr>2024-05-08T15:02:27Z</vt:lpwstr>
  </property>
  <property fmtid="{D5CDD505-2E9C-101B-9397-08002B2CF9AE}" pid="4" name="MSIP_Label_74fdd986-87d9-48c6-acda-407b1ab5fef0_Method">
    <vt:lpwstr>Standard</vt:lpwstr>
  </property>
  <property fmtid="{D5CDD505-2E9C-101B-9397-08002B2CF9AE}" pid="5" name="MSIP_Label_74fdd986-87d9-48c6-acda-407b1ab5fef0_Name">
    <vt:lpwstr>NICHT KLASSIFIZIERT</vt:lpwstr>
  </property>
  <property fmtid="{D5CDD505-2E9C-101B-9397-08002B2CF9AE}" pid="6" name="MSIP_Label_74fdd986-87d9-48c6-acda-407b1ab5fef0_SiteId">
    <vt:lpwstr>cb96f99a-a111-42d7-9f65-e111197ba4bb</vt:lpwstr>
  </property>
  <property fmtid="{D5CDD505-2E9C-101B-9397-08002B2CF9AE}" pid="7" name="MSIP_Label_74fdd986-87d9-48c6-acda-407b1ab5fef0_ActionId">
    <vt:lpwstr>bcae40ad-43db-44e7-af71-41e11bf45c49</vt:lpwstr>
  </property>
  <property fmtid="{D5CDD505-2E9C-101B-9397-08002B2CF9AE}" pid="8" name="MSIP_Label_74fdd986-87d9-48c6-acda-407b1ab5fef0_ContentBits">
    <vt:lpwstr>0</vt:lpwstr>
  </property>
</Properties>
</file>