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5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_ZV_ALBA\Fachapplikationen\Adobe AEM-WCM (Web)\Internet\Dokumente_DE\04_Formulare Bewilligungen Gesuche\04_4_Leistungen für Kinder und Jugendliche\"/>
    </mc:Choice>
  </mc:AlternateContent>
  <bookViews>
    <workbookView xWindow="14385" yWindow="-15" windowWidth="14430" windowHeight="12870" tabRatio="975" firstSheet="1" activeTab="1"/>
  </bookViews>
  <sheets>
    <sheet name="Deckblatt Abrechnung " sheetId="55" state="hidden" r:id="rId1"/>
    <sheet name="Basisdaten Inst" sheetId="7" r:id="rId2"/>
    <sheet name="Basisdaten LV" sheetId="41" r:id="rId3"/>
    <sheet name="LeistungsstatistikQ1" sheetId="6" r:id="rId4"/>
    <sheet name="LeistungsstatistikQ2" sheetId="42" r:id="rId5"/>
    <sheet name="LeistungsstatistikQ3" sheetId="43" r:id="rId6"/>
    <sheet name="LeistungsstatistikQ4" sheetId="44" r:id="rId7"/>
    <sheet name="LeistungsabgeltungQ1" sheetId="11" r:id="rId8"/>
    <sheet name="LeistungsabgeltungQ2" sheetId="45" r:id="rId9"/>
    <sheet name="LeistungsabgeltungQ3" sheetId="46" r:id="rId10"/>
    <sheet name="Kumulierte Leistung" sheetId="33" r:id="rId11"/>
    <sheet name="LeistungsabgeltungQ4" sheetId="47" r:id="rId12"/>
    <sheet name="Transportkosten" sheetId="50" r:id="rId13"/>
    <sheet name="AuszahlungQ1" sheetId="17" state="hidden" r:id="rId14"/>
    <sheet name="AuszahlungQ2" sheetId="51" state="hidden" r:id="rId15"/>
    <sheet name="AuszahlungQ3" sheetId="52" state="hidden" r:id="rId16"/>
    <sheet name="AuszahlungQ4" sheetId="53" state="hidden" r:id="rId17"/>
    <sheet name="Nachweis Schwankungsfonds" sheetId="56" r:id="rId18"/>
  </sheets>
  <externalReferences>
    <externalReference r:id="rId19"/>
    <externalReference r:id="rId20"/>
  </externalReferences>
  <definedNames>
    <definedName name="__ERS2000">'[1]ER BASIS'!$A$13:$I$183</definedName>
    <definedName name="_1Excel_BuiltIn_Print_Area_5_1" localSheetId="14">#REF!</definedName>
    <definedName name="_1Excel_BuiltIn_Print_Area_5_1" localSheetId="15">#REF!</definedName>
    <definedName name="_1Excel_BuiltIn_Print_Area_5_1" localSheetId="16">#REF!</definedName>
    <definedName name="_1Excel_BuiltIn_Print_Area_5_1">#REF!</definedName>
    <definedName name="_ERS2000">'[1]ER BASIS'!$A$13:$I$183</definedName>
    <definedName name="_xlnm.Print_Area" localSheetId="13">AuszahlungQ1!$A$1:$E$53</definedName>
    <definedName name="_xlnm.Print_Area" localSheetId="14">AuszahlungQ2!$A$1:$E$56</definedName>
    <definedName name="_xlnm.Print_Area" localSheetId="15">AuszahlungQ3!$A$1:$E$53</definedName>
    <definedName name="_xlnm.Print_Area" localSheetId="16">AuszahlungQ4!$A$1:$E$54</definedName>
    <definedName name="_xlnm.Print_Area" localSheetId="1">'Basisdaten Inst'!$A$1:$H$40</definedName>
    <definedName name="_xlnm.Print_Area" localSheetId="2">'Basisdaten LV'!$A$1:$P$50</definedName>
    <definedName name="_xlnm.Print_Area" localSheetId="0">'Deckblatt Abrechnung '!$A$1:$H$64</definedName>
    <definedName name="_xlnm.Print_Area" localSheetId="10">'Kumulierte Leistung'!$A$1:$I$98</definedName>
    <definedName name="_xlnm.Print_Area" localSheetId="7">LeistungsabgeltungQ1!$A$1:$J$113</definedName>
    <definedName name="_xlnm.Print_Area" localSheetId="8">LeistungsabgeltungQ2!$A$1:$J$114</definedName>
    <definedName name="_xlnm.Print_Area" localSheetId="9">LeistungsabgeltungQ3!$A$1:$J$114</definedName>
    <definedName name="_xlnm.Print_Area" localSheetId="11">LeistungsabgeltungQ4!$A$1:$J$131</definedName>
    <definedName name="_xlnm.Print_Area" localSheetId="3">LeistungsstatistikQ1!$A$1:$AH$452</definedName>
    <definedName name="_xlnm.Print_Area" localSheetId="4">LeistungsstatistikQ2!$A$1:$AH$467</definedName>
    <definedName name="_xlnm.Print_Area" localSheetId="5">LeistungsstatistikQ3!$A$1:$AH$470</definedName>
    <definedName name="_xlnm.Print_Area" localSheetId="6">LeistungsstatistikQ4!$A$1:$AH$469</definedName>
    <definedName name="_xlnm.Print_Area" localSheetId="12">Transportkosten!$A$1:$N$91</definedName>
    <definedName name="_xlnm.Print_Titles" localSheetId="10">'Kumulierte Leistung'!$1:$9</definedName>
    <definedName name="_xlnm.Print_Titles" localSheetId="7">LeistungsabgeltungQ1!$1:$10</definedName>
    <definedName name="_xlnm.Print_Titles" localSheetId="8">LeistungsabgeltungQ2!$1:$10</definedName>
    <definedName name="_xlnm.Print_Titles" localSheetId="9">LeistungsabgeltungQ3!$1:$10</definedName>
    <definedName name="_xlnm.Print_Titles" localSheetId="11">LeistungsabgeltungQ4!$1:$10</definedName>
    <definedName name="_xlnm.Print_Titles" localSheetId="12">Transportkosten!$1:$6</definedName>
    <definedName name="ERSGK" localSheetId="0">'[2]ER Basis'!$A$12:$E$230</definedName>
    <definedName name="ERSGK">'[2]ER Basis'!$A$12:$E$230</definedName>
    <definedName name="Quartal" localSheetId="1">'Basisdaten Inst'!$A$36:$A$40</definedName>
  </definedNames>
  <calcPr calcId="162913"/>
</workbook>
</file>

<file path=xl/calcChain.xml><?xml version="1.0" encoding="utf-8"?>
<calcChain xmlns="http://schemas.openxmlformats.org/spreadsheetml/2006/main">
  <c r="E22" i="51" l="1"/>
  <c r="E4" i="56" l="1"/>
  <c r="J18" i="56" l="1"/>
  <c r="G20" i="56" s="1"/>
  <c r="G18" i="56"/>
  <c r="J17" i="56"/>
  <c r="F16" i="56"/>
  <c r="G16" i="56" s="1"/>
  <c r="G21" i="56" l="1"/>
  <c r="E34" i="55" l="1"/>
  <c r="C4" i="41"/>
  <c r="G20" i="55" l="1"/>
  <c r="F30" i="55" l="1"/>
  <c r="F28" i="55"/>
  <c r="G24" i="55" l="1"/>
  <c r="G22" i="55"/>
  <c r="A30" i="55"/>
  <c r="A28" i="55"/>
  <c r="A26" i="55"/>
  <c r="F26" i="55"/>
  <c r="F24" i="55"/>
  <c r="F22" i="55"/>
  <c r="F20" i="55"/>
  <c r="A24" i="55"/>
  <c r="A22" i="55"/>
  <c r="A20" i="55"/>
  <c r="F64" i="55"/>
  <c r="G60" i="55"/>
  <c r="F60" i="55"/>
  <c r="L76" i="50" l="1"/>
  <c r="J76" i="50"/>
  <c r="H76" i="50"/>
  <c r="F76" i="50"/>
  <c r="L75" i="50"/>
  <c r="J75" i="50"/>
  <c r="H75" i="50"/>
  <c r="F75" i="50"/>
  <c r="L74" i="50"/>
  <c r="J74" i="50"/>
  <c r="H74" i="50"/>
  <c r="F74" i="50"/>
  <c r="L73" i="50"/>
  <c r="J73" i="50"/>
  <c r="H73" i="50"/>
  <c r="F73" i="50"/>
  <c r="L72" i="50"/>
  <c r="J72" i="50"/>
  <c r="H72" i="50"/>
  <c r="F72" i="50"/>
  <c r="L71" i="50"/>
  <c r="J71" i="50"/>
  <c r="H71" i="50"/>
  <c r="F71" i="50"/>
  <c r="L70" i="50"/>
  <c r="J70" i="50"/>
  <c r="H70" i="50"/>
  <c r="F70" i="50"/>
  <c r="L69" i="50"/>
  <c r="J69" i="50"/>
  <c r="H69" i="50"/>
  <c r="F69" i="50"/>
  <c r="L68" i="50"/>
  <c r="J68" i="50"/>
  <c r="H68" i="50"/>
  <c r="F68" i="50"/>
  <c r="L67" i="50"/>
  <c r="J67" i="50"/>
  <c r="H67" i="50"/>
  <c r="F67" i="50"/>
  <c r="L66" i="50"/>
  <c r="J66" i="50"/>
  <c r="H66" i="50"/>
  <c r="F66" i="50"/>
  <c r="L65" i="50"/>
  <c r="J65" i="50"/>
  <c r="H65" i="50"/>
  <c r="F65" i="50"/>
  <c r="L64" i="50"/>
  <c r="J64" i="50"/>
  <c r="H64" i="50"/>
  <c r="F64" i="50"/>
  <c r="L63" i="50"/>
  <c r="J63" i="50"/>
  <c r="H63" i="50"/>
  <c r="F63" i="50"/>
  <c r="L62" i="50"/>
  <c r="J62" i="50"/>
  <c r="H62" i="50"/>
  <c r="F62" i="50"/>
  <c r="L61" i="50"/>
  <c r="J61" i="50"/>
  <c r="H61" i="50"/>
  <c r="F61" i="50"/>
  <c r="L60" i="50"/>
  <c r="J60" i="50"/>
  <c r="H60" i="50"/>
  <c r="F60" i="50"/>
  <c r="L59" i="50"/>
  <c r="J59" i="50"/>
  <c r="H59" i="50"/>
  <c r="F59" i="50"/>
  <c r="L58" i="50"/>
  <c r="J58" i="50"/>
  <c r="H58" i="50"/>
  <c r="F58" i="50"/>
  <c r="L57" i="50"/>
  <c r="J57" i="50"/>
  <c r="H57" i="50"/>
  <c r="F57" i="50"/>
  <c r="L53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H53" i="50"/>
  <c r="H52" i="50"/>
  <c r="H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F53" i="50"/>
  <c r="F52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L13" i="50" l="1"/>
  <c r="L54" i="50"/>
  <c r="L14" i="50" s="1"/>
  <c r="L77" i="50"/>
  <c r="L15" i="50"/>
  <c r="D14" i="41"/>
  <c r="D15" i="41"/>
  <c r="D16" i="41"/>
  <c r="D17" i="41"/>
  <c r="D19" i="41"/>
  <c r="D20" i="41"/>
  <c r="D22" i="41"/>
  <c r="D25" i="41"/>
  <c r="G83" i="44"/>
  <c r="G314" i="44"/>
  <c r="G468" i="44"/>
  <c r="G12" i="44"/>
  <c r="D12" i="47" s="1"/>
  <c r="H83" i="44"/>
  <c r="H314" i="44"/>
  <c r="H468" i="44"/>
  <c r="G106" i="44"/>
  <c r="G13" i="44" s="1"/>
  <c r="D13" i="47" s="1"/>
  <c r="G13" i="47" s="1"/>
  <c r="I13" i="47" s="1"/>
  <c r="G340" i="44"/>
  <c r="G146" i="44"/>
  <c r="G379" i="44"/>
  <c r="G14" i="44"/>
  <c r="D14" i="47"/>
  <c r="G14" i="47" s="1"/>
  <c r="I14" i="47" s="1"/>
  <c r="G167" i="44"/>
  <c r="G399" i="44"/>
  <c r="G15" i="44"/>
  <c r="D15" i="47"/>
  <c r="G15" i="47" s="1"/>
  <c r="I15" i="47" s="1"/>
  <c r="G229" i="44"/>
  <c r="G16" i="44" s="1"/>
  <c r="D16" i="47" s="1"/>
  <c r="G16" i="47" s="1"/>
  <c r="I16" i="47" s="1"/>
  <c r="F14" i="41"/>
  <c r="F15" i="41"/>
  <c r="F16" i="41"/>
  <c r="F17" i="41"/>
  <c r="F19" i="41"/>
  <c r="F20" i="41"/>
  <c r="F22" i="41"/>
  <c r="F25" i="41"/>
  <c r="I83" i="44"/>
  <c r="I314" i="44"/>
  <c r="I468" i="44"/>
  <c r="J83" i="44"/>
  <c r="J314" i="44"/>
  <c r="J468" i="44"/>
  <c r="I106" i="44"/>
  <c r="I13" i="44" s="1"/>
  <c r="D20" i="47" s="1"/>
  <c r="G20" i="47" s="1"/>
  <c r="I20" i="47" s="1"/>
  <c r="I340" i="44"/>
  <c r="I146" i="44"/>
  <c r="I379" i="44"/>
  <c r="I167" i="44"/>
  <c r="I399" i="44"/>
  <c r="I15" i="44"/>
  <c r="D22" i="47" s="1"/>
  <c r="G22" i="47" s="1"/>
  <c r="I22" i="47" s="1"/>
  <c r="I229" i="44"/>
  <c r="I16" i="44"/>
  <c r="D23" i="47"/>
  <c r="G23" i="47" s="1"/>
  <c r="I23" i="47" s="1"/>
  <c r="H14" i="41"/>
  <c r="H15" i="41"/>
  <c r="H16" i="41"/>
  <c r="H17" i="41"/>
  <c r="H19" i="41"/>
  <c r="H20" i="41"/>
  <c r="H22" i="41"/>
  <c r="H25" i="41"/>
  <c r="H26" i="41"/>
  <c r="K83" i="44"/>
  <c r="K314" i="44"/>
  <c r="K468" i="44"/>
  <c r="L83" i="44"/>
  <c r="L12" i="44" s="1"/>
  <c r="L314" i="44"/>
  <c r="L468" i="44"/>
  <c r="F26" i="47"/>
  <c r="K106" i="44"/>
  <c r="K340" i="44"/>
  <c r="K13" i="44"/>
  <c r="D27" i="47"/>
  <c r="G27" i="47" s="1"/>
  <c r="I27" i="47" s="1"/>
  <c r="K146" i="44"/>
  <c r="K14" i="44" s="1"/>
  <c r="D28" i="47" s="1"/>
  <c r="G28" i="47" s="1"/>
  <c r="I28" i="47" s="1"/>
  <c r="K379" i="44"/>
  <c r="K167" i="44"/>
  <c r="K399" i="44"/>
  <c r="K229" i="44"/>
  <c r="K16" i="44"/>
  <c r="D30" i="47"/>
  <c r="G30" i="47" s="1"/>
  <c r="I30" i="47" s="1"/>
  <c r="J14" i="41"/>
  <c r="J15" i="41"/>
  <c r="J16" i="41"/>
  <c r="J17" i="41"/>
  <c r="J19" i="41"/>
  <c r="J20" i="41"/>
  <c r="J22" i="41"/>
  <c r="J25" i="41"/>
  <c r="J26" i="41" s="1"/>
  <c r="I27" i="41" s="1"/>
  <c r="M83" i="44"/>
  <c r="M314" i="44"/>
  <c r="M468" i="44"/>
  <c r="N83" i="44"/>
  <c r="N314" i="44"/>
  <c r="N468" i="44"/>
  <c r="M106" i="44"/>
  <c r="M13" i="44" s="1"/>
  <c r="M340" i="44"/>
  <c r="D34" i="47"/>
  <c r="G34" i="47" s="1"/>
  <c r="I34" i="47" s="1"/>
  <c r="M146" i="44"/>
  <c r="M14" i="44" s="1"/>
  <c r="D35" i="47" s="1"/>
  <c r="G35" i="47" s="1"/>
  <c r="I35" i="47" s="1"/>
  <c r="M379" i="44"/>
  <c r="M167" i="44"/>
  <c r="M399" i="44"/>
  <c r="M15" i="44"/>
  <c r="D36" i="47" s="1"/>
  <c r="G36" i="47" s="1"/>
  <c r="I36" i="47" s="1"/>
  <c r="M229" i="44"/>
  <c r="M16" i="44"/>
  <c r="D37" i="47" s="1"/>
  <c r="G37" i="47" s="1"/>
  <c r="I37" i="47" s="1"/>
  <c r="L14" i="41"/>
  <c r="L15" i="41"/>
  <c r="L16" i="41"/>
  <c r="L17" i="41"/>
  <c r="L19" i="41"/>
  <c r="L20" i="41"/>
  <c r="L22" i="41"/>
  <c r="L25" i="41"/>
  <c r="L26" i="41"/>
  <c r="E40" i="46" s="1"/>
  <c r="O83" i="44"/>
  <c r="O12" i="44" s="1"/>
  <c r="D40" i="47" s="1"/>
  <c r="O314" i="44"/>
  <c r="O468" i="44"/>
  <c r="P83" i="44"/>
  <c r="P314" i="44"/>
  <c r="P468" i="44"/>
  <c r="P12" i="44"/>
  <c r="F40" i="47" s="1"/>
  <c r="O106" i="44"/>
  <c r="O340" i="44"/>
  <c r="O13" i="44"/>
  <c r="D41" i="47" s="1"/>
  <c r="G41" i="47" s="1"/>
  <c r="I41" i="47" s="1"/>
  <c r="O146" i="44"/>
  <c r="O14" i="44" s="1"/>
  <c r="D42" i="47" s="1"/>
  <c r="G42" i="47" s="1"/>
  <c r="I42" i="47" s="1"/>
  <c r="O379" i="44"/>
  <c r="O167" i="44"/>
  <c r="O15" i="44" s="1"/>
  <c r="D43" i="47" s="1"/>
  <c r="G43" i="47" s="1"/>
  <c r="I43" i="47" s="1"/>
  <c r="O399" i="44"/>
  <c r="O229" i="44"/>
  <c r="O16" i="44"/>
  <c r="D44" i="47" s="1"/>
  <c r="G44" i="47" s="1"/>
  <c r="I44" i="47" s="1"/>
  <c r="N14" i="41"/>
  <c r="N15" i="41"/>
  <c r="N16" i="41"/>
  <c r="N17" i="41"/>
  <c r="N19" i="41"/>
  <c r="N20" i="41"/>
  <c r="N22" i="41"/>
  <c r="N25" i="41"/>
  <c r="N26" i="41"/>
  <c r="E47" i="11" s="1"/>
  <c r="Q83" i="44"/>
  <c r="Q314" i="44"/>
  <c r="Q468" i="44"/>
  <c r="R83" i="44"/>
  <c r="R12" i="44" s="1"/>
  <c r="F47" i="47" s="1"/>
  <c r="R314" i="44"/>
  <c r="R468" i="44"/>
  <c r="Q106" i="44"/>
  <c r="Q340" i="44"/>
  <c r="Q13" i="44"/>
  <c r="D48" i="47"/>
  <c r="G48" i="47" s="1"/>
  <c r="I48" i="47" s="1"/>
  <c r="Q146" i="44"/>
  <c r="Q379" i="44"/>
  <c r="Q14" i="44"/>
  <c r="D49" i="47"/>
  <c r="G49" i="47" s="1"/>
  <c r="I49" i="47" s="1"/>
  <c r="Q167" i="44"/>
  <c r="Q15" i="44" s="1"/>
  <c r="D50" i="47" s="1"/>
  <c r="G50" i="47" s="1"/>
  <c r="I50" i="47" s="1"/>
  <c r="Q399" i="44"/>
  <c r="Q229" i="44"/>
  <c r="Q16" i="44"/>
  <c r="D51" i="47" s="1"/>
  <c r="G51" i="47" s="1"/>
  <c r="I51" i="47" s="1"/>
  <c r="P14" i="41"/>
  <c r="P15" i="41"/>
  <c r="P16" i="41"/>
  <c r="P17" i="41"/>
  <c r="P19" i="41"/>
  <c r="P20" i="41"/>
  <c r="P22" i="41"/>
  <c r="P25" i="41"/>
  <c r="P26" i="41" s="1"/>
  <c r="S83" i="44"/>
  <c r="S314" i="44"/>
  <c r="S468" i="44"/>
  <c r="S12" i="44" s="1"/>
  <c r="D54" i="47" s="1"/>
  <c r="T83" i="44"/>
  <c r="T314" i="44"/>
  <c r="T468" i="44"/>
  <c r="S106" i="44"/>
  <c r="S340" i="44"/>
  <c r="S146" i="44"/>
  <c r="S379" i="44"/>
  <c r="S14" i="44"/>
  <c r="D56" i="47"/>
  <c r="G56" i="47" s="1"/>
  <c r="I56" i="47" s="1"/>
  <c r="S167" i="44"/>
  <c r="S399" i="44"/>
  <c r="S15" i="44"/>
  <c r="D57" i="47"/>
  <c r="G57" i="47" s="1"/>
  <c r="I57" i="47" s="1"/>
  <c r="S229" i="44"/>
  <c r="S16" i="44"/>
  <c r="D58" i="47" s="1"/>
  <c r="G58" i="47" s="1"/>
  <c r="I58" i="47" s="1"/>
  <c r="D37" i="41"/>
  <c r="D38" i="41"/>
  <c r="D39" i="41"/>
  <c r="D40" i="41"/>
  <c r="D42" i="41"/>
  <c r="D43" i="41"/>
  <c r="D45" i="41"/>
  <c r="D48" i="41"/>
  <c r="D49" i="41"/>
  <c r="E61" i="46" s="1"/>
  <c r="U83" i="44"/>
  <c r="U12" i="44" s="1"/>
  <c r="D61" i="47" s="1"/>
  <c r="U314" i="44"/>
  <c r="U468" i="44"/>
  <c r="V83" i="44"/>
  <c r="V314" i="44"/>
  <c r="V468" i="44"/>
  <c r="V12" i="44"/>
  <c r="F61" i="47" s="1"/>
  <c r="U106" i="44"/>
  <c r="U340" i="44"/>
  <c r="U13" i="44"/>
  <c r="D62" i="47" s="1"/>
  <c r="G62" i="47" s="1"/>
  <c r="I62" i="47" s="1"/>
  <c r="U146" i="44"/>
  <c r="U379" i="44"/>
  <c r="U14" i="44"/>
  <c r="D63" i="47" s="1"/>
  <c r="G63" i="47" s="1"/>
  <c r="I63" i="47" s="1"/>
  <c r="U167" i="44"/>
  <c r="U15" i="44" s="1"/>
  <c r="D64" i="47" s="1"/>
  <c r="G64" i="47" s="1"/>
  <c r="I64" i="47" s="1"/>
  <c r="U399" i="44"/>
  <c r="U229" i="44"/>
  <c r="U16" i="44" s="1"/>
  <c r="D65" i="47" s="1"/>
  <c r="G65" i="47" s="1"/>
  <c r="I65" i="47" s="1"/>
  <c r="F37" i="41"/>
  <c r="F38" i="41"/>
  <c r="F39" i="41"/>
  <c r="F40" i="41"/>
  <c r="F42" i="41"/>
  <c r="F43" i="41"/>
  <c r="F45" i="41"/>
  <c r="F48" i="41"/>
  <c r="F49" i="41" s="1"/>
  <c r="E68" i="45" s="1"/>
  <c r="W83" i="44"/>
  <c r="W314" i="44"/>
  <c r="W468" i="44"/>
  <c r="X83" i="44"/>
  <c r="X314" i="44"/>
  <c r="X468" i="44"/>
  <c r="W106" i="44"/>
  <c r="W13" i="44" s="1"/>
  <c r="W340" i="44"/>
  <c r="D69" i="47"/>
  <c r="G69" i="47" s="1"/>
  <c r="I69" i="47" s="1"/>
  <c r="W146" i="44"/>
  <c r="W379" i="44"/>
  <c r="W14" i="44"/>
  <c r="D70" i="47" s="1"/>
  <c r="G70" i="47" s="1"/>
  <c r="I70" i="47" s="1"/>
  <c r="W167" i="44"/>
  <c r="W399" i="44"/>
  <c r="W15" i="44"/>
  <c r="D71" i="47" s="1"/>
  <c r="G71" i="47" s="1"/>
  <c r="I71" i="47" s="1"/>
  <c r="W229" i="44"/>
  <c r="W16" i="44" s="1"/>
  <c r="D72" i="47" s="1"/>
  <c r="G72" i="47" s="1"/>
  <c r="I72" i="47" s="1"/>
  <c r="H37" i="41"/>
  <c r="H38" i="41"/>
  <c r="H39" i="41"/>
  <c r="H40" i="41"/>
  <c r="H42" i="41"/>
  <c r="H43" i="41"/>
  <c r="H45" i="41"/>
  <c r="H48" i="41"/>
  <c r="H49" i="41"/>
  <c r="Y83" i="44"/>
  <c r="Y12" i="44" s="1"/>
  <c r="D75" i="47" s="1"/>
  <c r="Y314" i="44"/>
  <c r="Y468" i="44"/>
  <c r="Z83" i="44"/>
  <c r="Z314" i="44"/>
  <c r="Z468" i="44"/>
  <c r="Y106" i="44"/>
  <c r="Y13" i="44" s="1"/>
  <c r="Y340" i="44"/>
  <c r="D76" i="47"/>
  <c r="G76" i="47" s="1"/>
  <c r="I76" i="47" s="1"/>
  <c r="Y146" i="44"/>
  <c r="Y379" i="44"/>
  <c r="Y14" i="44"/>
  <c r="D77" i="47" s="1"/>
  <c r="G77" i="47" s="1"/>
  <c r="I77" i="47" s="1"/>
  <c r="Y167" i="44"/>
  <c r="Y399" i="44"/>
  <c r="Y229" i="44"/>
  <c r="Y16" i="44" s="1"/>
  <c r="D79" i="47"/>
  <c r="G79" i="47"/>
  <c r="I79" i="47" s="1"/>
  <c r="J37" i="41"/>
  <c r="J38" i="41"/>
  <c r="J39" i="41"/>
  <c r="J40" i="41"/>
  <c r="J42" i="41"/>
  <c r="J43" i="41"/>
  <c r="J45" i="41"/>
  <c r="J48" i="41"/>
  <c r="J49" i="41" s="1"/>
  <c r="E82" i="45" s="1"/>
  <c r="AA83" i="44"/>
  <c r="AA12" i="44" s="1"/>
  <c r="D82" i="47" s="1"/>
  <c r="AA314" i="44"/>
  <c r="AA468" i="44"/>
  <c r="AB83" i="44"/>
  <c r="AB12" i="44" s="1"/>
  <c r="F82" i="47" s="1"/>
  <c r="AB314" i="44"/>
  <c r="AB468" i="44"/>
  <c r="AA106" i="44"/>
  <c r="AA340" i="44"/>
  <c r="AA13" i="44"/>
  <c r="D83" i="47"/>
  <c r="AA146" i="44"/>
  <c r="AA379" i="44"/>
  <c r="AA14" i="44"/>
  <c r="D84" i="47" s="1"/>
  <c r="G84" i="47" s="1"/>
  <c r="I84" i="47"/>
  <c r="AA167" i="44"/>
  <c r="AA15" i="44" s="1"/>
  <c r="AA399" i="44"/>
  <c r="D85" i="47"/>
  <c r="G85" i="47"/>
  <c r="I85" i="47" s="1"/>
  <c r="AA229" i="44"/>
  <c r="AA16" i="44" s="1"/>
  <c r="D86" i="47"/>
  <c r="G86" i="47" s="1"/>
  <c r="I86" i="47" s="1"/>
  <c r="L37" i="41"/>
  <c r="L38" i="41"/>
  <c r="L41" i="41" s="1"/>
  <c r="L39" i="41"/>
  <c r="L40" i="41"/>
  <c r="L42" i="41"/>
  <c r="L43" i="41"/>
  <c r="L45" i="41"/>
  <c r="L48" i="41"/>
  <c r="L49" i="41" s="1"/>
  <c r="AC83" i="44"/>
  <c r="AC12" i="44" s="1"/>
  <c r="D89" i="47" s="1"/>
  <c r="AC314" i="44"/>
  <c r="AC468" i="44"/>
  <c r="AD83" i="44"/>
  <c r="AD12" i="44" s="1"/>
  <c r="AD314" i="44"/>
  <c r="AD468" i="44"/>
  <c r="F89" i="47"/>
  <c r="AC106" i="44"/>
  <c r="AC340" i="44"/>
  <c r="AC13" i="44"/>
  <c r="D90" i="47"/>
  <c r="G90" i="47" s="1"/>
  <c r="I90" i="47" s="1"/>
  <c r="AC146" i="44"/>
  <c r="AC379" i="44"/>
  <c r="AC14" i="44"/>
  <c r="D91" i="47" s="1"/>
  <c r="G91" i="47" s="1"/>
  <c r="I91" i="47" s="1"/>
  <c r="AC167" i="44"/>
  <c r="AC399" i="44"/>
  <c r="AC15" i="44"/>
  <c r="D92" i="47" s="1"/>
  <c r="G92" i="47" s="1"/>
  <c r="I92" i="47" s="1"/>
  <c r="AC229" i="44"/>
  <c r="AC16" i="44"/>
  <c r="D93" i="47" s="1"/>
  <c r="G93" i="47" s="1"/>
  <c r="I93" i="47" s="1"/>
  <c r="N37" i="41"/>
  <c r="N38" i="41"/>
  <c r="N39" i="41"/>
  <c r="N40" i="41"/>
  <c r="N42" i="41"/>
  <c r="N43" i="41"/>
  <c r="N45" i="41"/>
  <c r="N48" i="41"/>
  <c r="N49" i="41" s="1"/>
  <c r="AE83" i="44"/>
  <c r="AE314" i="44"/>
  <c r="AE468" i="44"/>
  <c r="AF83" i="44"/>
  <c r="AF314" i="44"/>
  <c r="AF468" i="44"/>
  <c r="AF12" i="44"/>
  <c r="F96" i="47" s="1"/>
  <c r="AE106" i="44"/>
  <c r="AE340" i="44"/>
  <c r="AE13" i="44"/>
  <c r="D97" i="47" s="1"/>
  <c r="G97" i="47" s="1"/>
  <c r="I97" i="47" s="1"/>
  <c r="AE146" i="44"/>
  <c r="AE379" i="44"/>
  <c r="AE167" i="44"/>
  <c r="AE15" i="44" s="1"/>
  <c r="D99" i="47" s="1"/>
  <c r="G99" i="47" s="1"/>
  <c r="I99" i="47" s="1"/>
  <c r="AE399" i="44"/>
  <c r="AE229" i="44"/>
  <c r="AE16" i="44" s="1"/>
  <c r="D100" i="47" s="1"/>
  <c r="G100" i="47" s="1"/>
  <c r="I100" i="47" s="1"/>
  <c r="P37" i="41"/>
  <c r="P38" i="41"/>
  <c r="P39" i="41"/>
  <c r="P40" i="41"/>
  <c r="P42" i="41"/>
  <c r="P43" i="41"/>
  <c r="P45" i="41"/>
  <c r="P48" i="41"/>
  <c r="P49" i="41" s="1"/>
  <c r="E103" i="11" s="1"/>
  <c r="AG83" i="44"/>
  <c r="AG314" i="44"/>
  <c r="AG12" i="44" s="1"/>
  <c r="D103" i="47" s="1"/>
  <c r="AG468" i="44"/>
  <c r="AH83" i="44"/>
  <c r="AH314" i="44"/>
  <c r="AH468" i="44"/>
  <c r="AG106" i="44"/>
  <c r="AG13" i="44" s="1"/>
  <c r="AG340" i="44"/>
  <c r="D104" i="47"/>
  <c r="G104" i="47" s="1"/>
  <c r="I104" i="47" s="1"/>
  <c r="AG146" i="44"/>
  <c r="AG14" i="44" s="1"/>
  <c r="AG379" i="44"/>
  <c r="D105" i="47"/>
  <c r="G105" i="47" s="1"/>
  <c r="I105" i="47" s="1"/>
  <c r="AG167" i="44"/>
  <c r="AG399" i="44"/>
  <c r="AG15" i="44"/>
  <c r="D106" i="47" s="1"/>
  <c r="G106" i="47" s="1"/>
  <c r="I106" i="47" s="1"/>
  <c r="AG229" i="44"/>
  <c r="AG16" i="44"/>
  <c r="D107" i="47"/>
  <c r="G107" i="47" s="1"/>
  <c r="I107" i="47" s="1"/>
  <c r="E16" i="33"/>
  <c r="G83" i="6"/>
  <c r="G309" i="6"/>
  <c r="G451" i="6"/>
  <c r="G106" i="6"/>
  <c r="G13" i="6" s="1"/>
  <c r="D13" i="11" s="1"/>
  <c r="G333" i="6"/>
  <c r="G145" i="6"/>
  <c r="G370" i="6"/>
  <c r="G165" i="6"/>
  <c r="G15" i="6" s="1"/>
  <c r="D15" i="11" s="1"/>
  <c r="G15" i="11" s="1"/>
  <c r="I15" i="11" s="1"/>
  <c r="G388" i="6"/>
  <c r="G224" i="6"/>
  <c r="G16" i="6"/>
  <c r="D16" i="11" s="1"/>
  <c r="G83" i="42"/>
  <c r="G314" i="42"/>
  <c r="G466" i="42"/>
  <c r="G12" i="42"/>
  <c r="D12" i="45" s="1"/>
  <c r="G107" i="42"/>
  <c r="G340" i="42"/>
  <c r="G13" i="42"/>
  <c r="D13" i="45" s="1"/>
  <c r="G13" i="45" s="1"/>
  <c r="I13" i="45" s="1"/>
  <c r="G147" i="42"/>
  <c r="G379" i="42"/>
  <c r="G14" i="42"/>
  <c r="D14" i="45" s="1"/>
  <c r="G167" i="42"/>
  <c r="G397" i="42"/>
  <c r="G15" i="42"/>
  <c r="D15" i="45" s="1"/>
  <c r="G229" i="42"/>
  <c r="G16" i="42" s="1"/>
  <c r="D16" i="45"/>
  <c r="G16" i="45" s="1"/>
  <c r="I16" i="45" s="1"/>
  <c r="G83" i="43"/>
  <c r="G315" i="43"/>
  <c r="G469" i="43"/>
  <c r="G107" i="43"/>
  <c r="G13" i="43" s="1"/>
  <c r="D13" i="46" s="1"/>
  <c r="G13" i="46" s="1"/>
  <c r="I13" i="46" s="1"/>
  <c r="G341" i="43"/>
  <c r="G147" i="43"/>
  <c r="G380" i="43"/>
  <c r="G167" i="43"/>
  <c r="G15" i="43" s="1"/>
  <c r="D15" i="46" s="1"/>
  <c r="G15" i="46" s="1"/>
  <c r="I15" i="46" s="1"/>
  <c r="G400" i="43"/>
  <c r="G229" i="43"/>
  <c r="G16" i="43"/>
  <c r="D16" i="46" s="1"/>
  <c r="E22" i="33"/>
  <c r="F22" i="33" s="1"/>
  <c r="I83" i="6"/>
  <c r="I309" i="6"/>
  <c r="I451" i="6"/>
  <c r="I106" i="6"/>
  <c r="I333" i="6"/>
  <c r="I13" i="6"/>
  <c r="D20" i="11" s="1"/>
  <c r="G20" i="11" s="1"/>
  <c r="I20" i="11" s="1"/>
  <c r="I145" i="6"/>
  <c r="I370" i="6"/>
  <c r="I14" i="6"/>
  <c r="D21" i="11" s="1"/>
  <c r="I165" i="6"/>
  <c r="I388" i="6"/>
  <c r="I15" i="6"/>
  <c r="D22" i="11" s="1"/>
  <c r="G22" i="11" s="1"/>
  <c r="I22" i="11" s="1"/>
  <c r="I224" i="6"/>
  <c r="I16" i="6" s="1"/>
  <c r="D23" i="11"/>
  <c r="I83" i="42"/>
  <c r="I12" i="42" s="1"/>
  <c r="I314" i="42"/>
  <c r="I466" i="42"/>
  <c r="I107" i="42"/>
  <c r="I340" i="42"/>
  <c r="I13" i="42" s="1"/>
  <c r="D20" i="45" s="1"/>
  <c r="I147" i="42"/>
  <c r="I379" i="42"/>
  <c r="I14" i="42"/>
  <c r="D21" i="45" s="1"/>
  <c r="G21" i="45" s="1"/>
  <c r="I21" i="45" s="1"/>
  <c r="I167" i="42"/>
  <c r="I15" i="42" s="1"/>
  <c r="D22" i="45" s="1"/>
  <c r="I397" i="42"/>
  <c r="I229" i="42"/>
  <c r="I16" i="42"/>
  <c r="D23" i="45" s="1"/>
  <c r="G23" i="45" s="1"/>
  <c r="I23" i="45" s="1"/>
  <c r="I83" i="43"/>
  <c r="I315" i="43"/>
  <c r="I469" i="43"/>
  <c r="I107" i="43"/>
  <c r="I341" i="43"/>
  <c r="I13" i="43"/>
  <c r="D20" i="46"/>
  <c r="I147" i="43"/>
  <c r="I380" i="43"/>
  <c r="I14" i="43"/>
  <c r="D21" i="46"/>
  <c r="G21" i="46" s="1"/>
  <c r="I167" i="43"/>
  <c r="I400" i="43"/>
  <c r="I15" i="43"/>
  <c r="D22" i="46"/>
  <c r="I229" i="43"/>
  <c r="I16" i="43" s="1"/>
  <c r="D23" i="46" s="1"/>
  <c r="G23" i="46" s="1"/>
  <c r="I23" i="46" s="1"/>
  <c r="E28" i="33"/>
  <c r="F28" i="33"/>
  <c r="K83" i="6"/>
  <c r="K309" i="6"/>
  <c r="K451" i="6"/>
  <c r="K12" i="6"/>
  <c r="D26" i="11" s="1"/>
  <c r="K106" i="6"/>
  <c r="K333" i="6"/>
  <c r="K13" i="6"/>
  <c r="D27" i="11" s="1"/>
  <c r="G27" i="11" s="1"/>
  <c r="I27" i="11" s="1"/>
  <c r="K145" i="6"/>
  <c r="K14" i="6" s="1"/>
  <c r="D28" i="11" s="1"/>
  <c r="G28" i="11" s="1"/>
  <c r="I28" i="11" s="1"/>
  <c r="K370" i="6"/>
  <c r="K165" i="6"/>
  <c r="K15" i="6" s="1"/>
  <c r="D29" i="11" s="1"/>
  <c r="G29" i="11" s="1"/>
  <c r="I29" i="11" s="1"/>
  <c r="K388" i="6"/>
  <c r="K224" i="6"/>
  <c r="K16" i="6"/>
  <c r="D30" i="11"/>
  <c r="G30" i="11" s="1"/>
  <c r="I30" i="11" s="1"/>
  <c r="K83" i="42"/>
  <c r="K314" i="42"/>
  <c r="K466" i="42"/>
  <c r="K107" i="42"/>
  <c r="K13" i="42" s="1"/>
  <c r="D27" i="45" s="1"/>
  <c r="G27" i="45" s="1"/>
  <c r="K340" i="42"/>
  <c r="K147" i="42"/>
  <c r="K379" i="42"/>
  <c r="K167" i="42"/>
  <c r="K15" i="42" s="1"/>
  <c r="D29" i="45" s="1"/>
  <c r="G29" i="45" s="1"/>
  <c r="I29" i="45" s="1"/>
  <c r="K397" i="42"/>
  <c r="K229" i="42"/>
  <c r="K16" i="42"/>
  <c r="D30" i="45" s="1"/>
  <c r="K83" i="43"/>
  <c r="K315" i="43"/>
  <c r="K469" i="43"/>
  <c r="K12" i="43"/>
  <c r="D26" i="46" s="1"/>
  <c r="K107" i="43"/>
  <c r="K341" i="43"/>
  <c r="K13" i="43"/>
  <c r="D27" i="46" s="1"/>
  <c r="G27" i="46" s="1"/>
  <c r="I27" i="46" s="1"/>
  <c r="K147" i="43"/>
  <c r="K380" i="43"/>
  <c r="K14" i="43"/>
  <c r="D28" i="46" s="1"/>
  <c r="K167" i="43"/>
  <c r="K400" i="43"/>
  <c r="K15" i="43"/>
  <c r="D29" i="46" s="1"/>
  <c r="G29" i="46" s="1"/>
  <c r="I29" i="46" s="1"/>
  <c r="K229" i="43"/>
  <c r="K16" i="43" s="1"/>
  <c r="D30" i="46"/>
  <c r="E34" i="33"/>
  <c r="M11" i="6"/>
  <c r="A33" i="11" s="1"/>
  <c r="M83" i="6"/>
  <c r="M309" i="6"/>
  <c r="M451" i="6"/>
  <c r="M106" i="6"/>
  <c r="M13" i="6" s="1"/>
  <c r="D34" i="11" s="1"/>
  <c r="M333" i="6"/>
  <c r="M145" i="6"/>
  <c r="M14" i="6" s="1"/>
  <c r="M370" i="6"/>
  <c r="D35" i="11"/>
  <c r="G35" i="11" s="1"/>
  <c r="I35" i="11" s="1"/>
  <c r="M165" i="6"/>
  <c r="M15" i="6" s="1"/>
  <c r="M388" i="6"/>
  <c r="D36" i="11"/>
  <c r="M224" i="6"/>
  <c r="M16" i="6" s="1"/>
  <c r="D37" i="11" s="1"/>
  <c r="G37" i="11" s="1"/>
  <c r="I37" i="11" s="1"/>
  <c r="M83" i="42"/>
  <c r="M314" i="42"/>
  <c r="M466" i="42"/>
  <c r="M12" i="42"/>
  <c r="D33" i="45" s="1"/>
  <c r="M107" i="42"/>
  <c r="M340" i="42"/>
  <c r="M13" i="42" s="1"/>
  <c r="D34" i="45" s="1"/>
  <c r="G34" i="45" s="1"/>
  <c r="I34" i="45" s="1"/>
  <c r="M147" i="42"/>
  <c r="M379" i="42"/>
  <c r="M14" i="42"/>
  <c r="D35" i="45" s="1"/>
  <c r="G35" i="45" s="1"/>
  <c r="M167" i="42"/>
  <c r="M397" i="42"/>
  <c r="M15" i="42"/>
  <c r="D36" i="45" s="1"/>
  <c r="M229" i="42"/>
  <c r="M16" i="42"/>
  <c r="D37" i="45"/>
  <c r="M83" i="43"/>
  <c r="M315" i="43"/>
  <c r="M469" i="43"/>
  <c r="M107" i="43"/>
  <c r="M13" i="43" s="1"/>
  <c r="D34" i="46" s="1"/>
  <c r="G34" i="46" s="1"/>
  <c r="M341" i="43"/>
  <c r="M147" i="43"/>
  <c r="M14" i="43" s="1"/>
  <c r="M380" i="43"/>
  <c r="D35" i="46"/>
  <c r="M167" i="43"/>
  <c r="M15" i="43" s="1"/>
  <c r="M400" i="43"/>
  <c r="D36" i="46"/>
  <c r="G36" i="46" s="1"/>
  <c r="I36" i="46" s="1"/>
  <c r="M229" i="43"/>
  <c r="M16" i="43" s="1"/>
  <c r="D37" i="46" s="1"/>
  <c r="G37" i="46" s="1"/>
  <c r="I37" i="46" s="1"/>
  <c r="E40" i="33"/>
  <c r="O11" i="6"/>
  <c r="A40" i="11"/>
  <c r="F40" i="33" s="1"/>
  <c r="O83" i="6"/>
  <c r="O309" i="6"/>
  <c r="O451" i="6"/>
  <c r="O12" i="6"/>
  <c r="D40" i="11" s="1"/>
  <c r="O106" i="6"/>
  <c r="O333" i="6"/>
  <c r="O13" i="6" s="1"/>
  <c r="D41" i="11" s="1"/>
  <c r="G41" i="11" s="1"/>
  <c r="I41" i="11" s="1"/>
  <c r="O145" i="6"/>
  <c r="O370" i="6"/>
  <c r="O14" i="6" s="1"/>
  <c r="D42" i="11" s="1"/>
  <c r="G42" i="11" s="1"/>
  <c r="I42" i="11" s="1"/>
  <c r="O165" i="6"/>
  <c r="O388" i="6"/>
  <c r="O15" i="6"/>
  <c r="D43" i="11" s="1"/>
  <c r="G43" i="11" s="1"/>
  <c r="I43" i="11" s="1"/>
  <c r="O224" i="6"/>
  <c r="O16" i="6"/>
  <c r="D44" i="11"/>
  <c r="O83" i="42"/>
  <c r="O12" i="42" s="1"/>
  <c r="D40" i="45" s="1"/>
  <c r="O314" i="42"/>
  <c r="O466" i="42"/>
  <c r="O107" i="42"/>
  <c r="O13" i="42" s="1"/>
  <c r="D41" i="45" s="1"/>
  <c r="O340" i="42"/>
  <c r="O147" i="42"/>
  <c r="O14" i="42" s="1"/>
  <c r="O379" i="42"/>
  <c r="D42" i="45"/>
  <c r="O167" i="42"/>
  <c r="O15" i="42" s="1"/>
  <c r="O397" i="42"/>
  <c r="D43" i="45"/>
  <c r="O229" i="42"/>
  <c r="O16" i="42" s="1"/>
  <c r="D44" i="45" s="1"/>
  <c r="O83" i="43"/>
  <c r="O315" i="43"/>
  <c r="O469" i="43"/>
  <c r="O12" i="43"/>
  <c r="D40" i="46" s="1"/>
  <c r="O107" i="43"/>
  <c r="O341" i="43"/>
  <c r="O13" i="43" s="1"/>
  <c r="D41" i="46" s="1"/>
  <c r="G41" i="46" s="1"/>
  <c r="I41" i="46" s="1"/>
  <c r="O147" i="43"/>
  <c r="O380" i="43"/>
  <c r="O14" i="43"/>
  <c r="D42" i="46" s="1"/>
  <c r="G42" i="46" s="1"/>
  <c r="I42" i="46" s="1"/>
  <c r="O167" i="43"/>
  <c r="O400" i="43"/>
  <c r="O15" i="43"/>
  <c r="D43" i="46" s="1"/>
  <c r="O229" i="43"/>
  <c r="O16" i="43"/>
  <c r="D44" i="46"/>
  <c r="E46" i="33"/>
  <c r="Q83" i="6"/>
  <c r="Q12" i="6" s="1"/>
  <c r="Q309" i="6"/>
  <c r="Q451" i="6"/>
  <c r="Q106" i="6"/>
  <c r="Q333" i="6"/>
  <c r="Q13" i="6"/>
  <c r="D48" i="11"/>
  <c r="G48" i="11" s="1"/>
  <c r="I48" i="11" s="1"/>
  <c r="Q145" i="6"/>
  <c r="Q370" i="6"/>
  <c r="Q14" i="6"/>
  <c r="D49" i="11"/>
  <c r="Q165" i="6"/>
  <c r="Q388" i="6"/>
  <c r="Q15" i="6"/>
  <c r="D50" i="11"/>
  <c r="G50" i="11" s="1"/>
  <c r="I50" i="11" s="1"/>
  <c r="Q224" i="6"/>
  <c r="Q16" i="6"/>
  <c r="D51" i="11"/>
  <c r="G51" i="11" s="1"/>
  <c r="I51" i="11" s="1"/>
  <c r="Q83" i="42"/>
  <c r="Q314" i="42"/>
  <c r="Q466" i="42"/>
  <c r="Q107" i="42"/>
  <c r="Q13" i="42" s="1"/>
  <c r="D48" i="45" s="1"/>
  <c r="G48" i="45" s="1"/>
  <c r="I48" i="45" s="1"/>
  <c r="Q340" i="42"/>
  <c r="Q147" i="42"/>
  <c r="Q379" i="42"/>
  <c r="Q167" i="42"/>
  <c r="Q15" i="42" s="1"/>
  <c r="D50" i="45" s="1"/>
  <c r="G50" i="45" s="1"/>
  <c r="I50" i="45" s="1"/>
  <c r="Q397" i="42"/>
  <c r="Q229" i="42"/>
  <c r="Q16" i="42"/>
  <c r="D51" i="45" s="1"/>
  <c r="Q83" i="43"/>
  <c r="Q315" i="43"/>
  <c r="Q469" i="43"/>
  <c r="Q12" i="43"/>
  <c r="D47" i="46" s="1"/>
  <c r="Q107" i="43"/>
  <c r="Q341" i="43"/>
  <c r="Q13" i="43"/>
  <c r="D48" i="46" s="1"/>
  <c r="D52" i="46" s="1"/>
  <c r="C44" i="33" s="1"/>
  <c r="Q147" i="43"/>
  <c r="Q380" i="43"/>
  <c r="Q14" i="43"/>
  <c r="D49" i="46" s="1"/>
  <c r="G49" i="46" s="1"/>
  <c r="Q167" i="43"/>
  <c r="Q400" i="43"/>
  <c r="Q15" i="43"/>
  <c r="D50" i="46" s="1"/>
  <c r="Q229" i="43"/>
  <c r="Q16" i="43" s="1"/>
  <c r="D51" i="46"/>
  <c r="G51" i="46" s="1"/>
  <c r="I51" i="46" s="1"/>
  <c r="E52" i="33"/>
  <c r="S83" i="6"/>
  <c r="S309" i="6"/>
  <c r="S451" i="6"/>
  <c r="S106" i="6"/>
  <c r="S13" i="6" s="1"/>
  <c r="S333" i="6"/>
  <c r="D55" i="11"/>
  <c r="S145" i="6"/>
  <c r="S14" i="6" s="1"/>
  <c r="S370" i="6"/>
  <c r="D56" i="11"/>
  <c r="G56" i="11" s="1"/>
  <c r="S165" i="6"/>
  <c r="S15" i="6" s="1"/>
  <c r="D57" i="11" s="1"/>
  <c r="G57" i="11" s="1"/>
  <c r="I57" i="11" s="1"/>
  <c r="S388" i="6"/>
  <c r="S224" i="6"/>
  <c r="S16" i="6" s="1"/>
  <c r="D58" i="11" s="1"/>
  <c r="G58" i="11" s="1"/>
  <c r="S83" i="42"/>
  <c r="S314" i="42"/>
  <c r="S466" i="42"/>
  <c r="S12" i="42" s="1"/>
  <c r="D54" i="45" s="1"/>
  <c r="S107" i="42"/>
  <c r="S340" i="42"/>
  <c r="S13" i="42"/>
  <c r="S147" i="42"/>
  <c r="S379" i="42"/>
  <c r="S14" i="42"/>
  <c r="D56" i="45" s="1"/>
  <c r="S167" i="42"/>
  <c r="S397" i="42"/>
  <c r="S15" i="42"/>
  <c r="D57" i="45" s="1"/>
  <c r="S229" i="42"/>
  <c r="S16" i="42"/>
  <c r="D58" i="45" s="1"/>
  <c r="S83" i="43"/>
  <c r="S315" i="43"/>
  <c r="S469" i="43"/>
  <c r="S107" i="43"/>
  <c r="S13" i="43" s="1"/>
  <c r="S341" i="43"/>
  <c r="D55" i="46"/>
  <c r="G55" i="46" s="1"/>
  <c r="I55" i="46" s="1"/>
  <c r="S147" i="43"/>
  <c r="S14" i="43" s="1"/>
  <c r="S380" i="43"/>
  <c r="D56" i="46"/>
  <c r="S167" i="43"/>
  <c r="S15" i="43" s="1"/>
  <c r="D57" i="46" s="1"/>
  <c r="G57" i="46" s="1"/>
  <c r="I57" i="46" s="1"/>
  <c r="S400" i="43"/>
  <c r="S229" i="43"/>
  <c r="S16" i="43" s="1"/>
  <c r="D58" i="46" s="1"/>
  <c r="G58" i="46" s="1"/>
  <c r="E58" i="33"/>
  <c r="U11" i="6"/>
  <c r="A61" i="11"/>
  <c r="F58" i="33" s="1"/>
  <c r="U83" i="6"/>
  <c r="U309" i="6"/>
  <c r="U451" i="6"/>
  <c r="U12" i="6" s="1"/>
  <c r="D61" i="11" s="1"/>
  <c r="U106" i="6"/>
  <c r="U333" i="6"/>
  <c r="U13" i="6"/>
  <c r="D62" i="11" s="1"/>
  <c r="G62" i="11" s="1"/>
  <c r="U145" i="6"/>
  <c r="U370" i="6"/>
  <c r="U14" i="6"/>
  <c r="D63" i="11" s="1"/>
  <c r="G63" i="11" s="1"/>
  <c r="I63" i="11" s="1"/>
  <c r="U165" i="6"/>
  <c r="U388" i="6"/>
  <c r="U15" i="6"/>
  <c r="D64" i="11" s="1"/>
  <c r="U224" i="6"/>
  <c r="U16" i="6"/>
  <c r="D65" i="11" s="1"/>
  <c r="U83" i="42"/>
  <c r="U314" i="42"/>
  <c r="U466" i="42"/>
  <c r="U107" i="42"/>
  <c r="U13" i="42" s="1"/>
  <c r="U340" i="42"/>
  <c r="D62" i="45"/>
  <c r="G62" i="45" s="1"/>
  <c r="U147" i="42"/>
  <c r="U14" i="42" s="1"/>
  <c r="U379" i="42"/>
  <c r="D63" i="45"/>
  <c r="G63" i="45" s="1"/>
  <c r="I63" i="45" s="1"/>
  <c r="U167" i="42"/>
  <c r="U15" i="42" s="1"/>
  <c r="D64" i="45" s="1"/>
  <c r="G64" i="45" s="1"/>
  <c r="U397" i="42"/>
  <c r="U229" i="42"/>
  <c r="U16" i="42" s="1"/>
  <c r="D65" i="45" s="1"/>
  <c r="U83" i="43"/>
  <c r="U315" i="43"/>
  <c r="U469" i="43"/>
  <c r="U12" i="43" s="1"/>
  <c r="D61" i="46" s="1"/>
  <c r="U107" i="43"/>
  <c r="U341" i="43"/>
  <c r="U13" i="43" s="1"/>
  <c r="D62" i="46" s="1"/>
  <c r="G62" i="46" s="1"/>
  <c r="I62" i="46" s="1"/>
  <c r="U147" i="43"/>
  <c r="U380" i="43"/>
  <c r="U14" i="43"/>
  <c r="D63" i="46" s="1"/>
  <c r="G63" i="46" s="1"/>
  <c r="I63" i="46" s="1"/>
  <c r="U167" i="43"/>
  <c r="U400" i="43"/>
  <c r="U15" i="43"/>
  <c r="D64" i="46" s="1"/>
  <c r="U229" i="43"/>
  <c r="U16" i="43"/>
  <c r="D65" i="46" s="1"/>
  <c r="G65" i="46" s="1"/>
  <c r="I65" i="46" s="1"/>
  <c r="E64" i="33"/>
  <c r="W11" i="6"/>
  <c r="A68" i="11" s="1"/>
  <c r="C59" i="33" s="1"/>
  <c r="W83" i="6"/>
  <c r="W12" i="6" s="1"/>
  <c r="D68" i="11" s="1"/>
  <c r="W309" i="6"/>
  <c r="W451" i="6"/>
  <c r="W106" i="6"/>
  <c r="W333" i="6"/>
  <c r="W13" i="6"/>
  <c r="D69" i="11"/>
  <c r="W145" i="6"/>
  <c r="W370" i="6"/>
  <c r="W14" i="6"/>
  <c r="D70" i="11"/>
  <c r="G70" i="11" s="1"/>
  <c r="I70" i="11" s="1"/>
  <c r="W165" i="6"/>
  <c r="W388" i="6"/>
  <c r="W15" i="6"/>
  <c r="D71" i="11"/>
  <c r="W224" i="6"/>
  <c r="W16" i="6" s="1"/>
  <c r="D72" i="11" s="1"/>
  <c r="G72" i="11" s="1"/>
  <c r="I72" i="11" s="1"/>
  <c r="W83" i="42"/>
  <c r="W314" i="42"/>
  <c r="W466" i="42"/>
  <c r="W107" i="42"/>
  <c r="W340" i="42"/>
  <c r="W13" i="42"/>
  <c r="D69" i="45" s="1"/>
  <c r="G69" i="45" s="1"/>
  <c r="I69" i="45" s="1"/>
  <c r="W147" i="42"/>
  <c r="W379" i="42"/>
  <c r="W14" i="42"/>
  <c r="D70" i="45" s="1"/>
  <c r="W167" i="42"/>
  <c r="W15" i="42" s="1"/>
  <c r="D71" i="45" s="1"/>
  <c r="G71" i="45" s="1"/>
  <c r="I71" i="45" s="1"/>
  <c r="W397" i="42"/>
  <c r="W229" i="42"/>
  <c r="W16" i="42" s="1"/>
  <c r="D72" i="45" s="1"/>
  <c r="G72" i="45" s="1"/>
  <c r="I72" i="45" s="1"/>
  <c r="W83" i="43"/>
  <c r="W315" i="43"/>
  <c r="W469" i="43"/>
  <c r="W107" i="43"/>
  <c r="W13" i="43" s="1"/>
  <c r="W341" i="43"/>
  <c r="D69" i="46"/>
  <c r="G69" i="46" s="1"/>
  <c r="I69" i="46" s="1"/>
  <c r="W147" i="43"/>
  <c r="W14" i="43" s="1"/>
  <c r="W380" i="43"/>
  <c r="D70" i="46"/>
  <c r="G70" i="46" s="1"/>
  <c r="W167" i="43"/>
  <c r="W15" i="43" s="1"/>
  <c r="D71" i="46" s="1"/>
  <c r="G71" i="46" s="1"/>
  <c r="I71" i="46" s="1"/>
  <c r="W400" i="43"/>
  <c r="W229" i="43"/>
  <c r="W16" i="43" s="1"/>
  <c r="D72" i="46" s="1"/>
  <c r="G72" i="46" s="1"/>
  <c r="I72" i="46" s="1"/>
  <c r="E70" i="33"/>
  <c r="Y11" i="6"/>
  <c r="A75" i="11"/>
  <c r="G70" i="33" s="1"/>
  <c r="Y83" i="6"/>
  <c r="Y309" i="6"/>
  <c r="Y451" i="6"/>
  <c r="Y12" i="6"/>
  <c r="D75" i="11" s="1"/>
  <c r="Y106" i="6"/>
  <c r="Y13" i="6" s="1"/>
  <c r="Y333" i="6"/>
  <c r="D76" i="11"/>
  <c r="G76" i="11" s="1"/>
  <c r="I76" i="11" s="1"/>
  <c r="Y145" i="6"/>
  <c r="Y14" i="6" s="1"/>
  <c r="D77" i="11" s="1"/>
  <c r="G77" i="11" s="1"/>
  <c r="I77" i="11" s="1"/>
  <c r="Y370" i="6"/>
  <c r="Y165" i="6"/>
  <c r="Y15" i="6" s="1"/>
  <c r="D78" i="11" s="1"/>
  <c r="Y388" i="6"/>
  <c r="Y224" i="6"/>
  <c r="Y16" i="6" s="1"/>
  <c r="D79" i="11" s="1"/>
  <c r="G79" i="11" s="1"/>
  <c r="Y83" i="42"/>
  <c r="Y314" i="42"/>
  <c r="Y466" i="42"/>
  <c r="Y12" i="42"/>
  <c r="D75" i="45" s="1"/>
  <c r="Y107" i="42"/>
  <c r="Y340" i="42"/>
  <c r="Y13" i="42"/>
  <c r="D76" i="45" s="1"/>
  <c r="G76" i="45" s="1"/>
  <c r="I76" i="45" s="1"/>
  <c r="Y147" i="42"/>
  <c r="Y379" i="42"/>
  <c r="Y14" i="42"/>
  <c r="D77" i="45" s="1"/>
  <c r="Y167" i="42"/>
  <c r="Y397" i="42"/>
  <c r="Y15" i="42" s="1"/>
  <c r="D78" i="45" s="1"/>
  <c r="G78" i="45" s="1"/>
  <c r="I78" i="45" s="1"/>
  <c r="Y229" i="42"/>
  <c r="Y16" i="42"/>
  <c r="D79" i="45"/>
  <c r="Y83" i="43"/>
  <c r="Y315" i="43"/>
  <c r="Y469" i="43"/>
  <c r="Y107" i="43"/>
  <c r="Y13" i="43" s="1"/>
  <c r="Y341" i="43"/>
  <c r="D76" i="46"/>
  <c r="G76" i="46" s="1"/>
  <c r="Y147" i="43"/>
  <c r="Y14" i="43" s="1"/>
  <c r="D77" i="46" s="1"/>
  <c r="G77" i="46" s="1"/>
  <c r="I77" i="46" s="1"/>
  <c r="Y380" i="43"/>
  <c r="Y167" i="43"/>
  <c r="Y15" i="43" s="1"/>
  <c r="D78" i="46" s="1"/>
  <c r="G78" i="46" s="1"/>
  <c r="I78" i="46" s="1"/>
  <c r="Y400" i="43"/>
  <c r="Y229" i="43"/>
  <c r="Y16" i="43" s="1"/>
  <c r="D79" i="46" s="1"/>
  <c r="E76" i="33"/>
  <c r="AA11" i="6"/>
  <c r="A82" i="11"/>
  <c r="G76" i="33" s="1"/>
  <c r="AA83" i="6"/>
  <c r="AA309" i="6"/>
  <c r="AA451" i="6"/>
  <c r="AA12" i="6" s="1"/>
  <c r="AA106" i="6"/>
  <c r="AA333" i="6"/>
  <c r="AA13" i="6"/>
  <c r="D83" i="11" s="1"/>
  <c r="G83" i="11" s="1"/>
  <c r="I83" i="11" s="1"/>
  <c r="AA145" i="6"/>
  <c r="AA370" i="6"/>
  <c r="AA14" i="6"/>
  <c r="D84" i="11" s="1"/>
  <c r="AA165" i="6"/>
  <c r="AA388" i="6"/>
  <c r="AA15" i="6" s="1"/>
  <c r="D85" i="11" s="1"/>
  <c r="G85" i="11" s="1"/>
  <c r="I85" i="11" s="1"/>
  <c r="AA224" i="6"/>
  <c r="AA16" i="6"/>
  <c r="D86" i="11"/>
  <c r="AA83" i="42"/>
  <c r="AA314" i="42"/>
  <c r="AA466" i="42"/>
  <c r="AA107" i="42"/>
  <c r="AA13" i="42" s="1"/>
  <c r="AA340" i="42"/>
  <c r="D83" i="45"/>
  <c r="AA147" i="42"/>
  <c r="AA14" i="42" s="1"/>
  <c r="D84" i="45" s="1"/>
  <c r="G84" i="45" s="1"/>
  <c r="I84" i="45" s="1"/>
  <c r="AA379" i="42"/>
  <c r="AA167" i="42"/>
  <c r="AA15" i="42" s="1"/>
  <c r="D85" i="45" s="1"/>
  <c r="AA397" i="42"/>
  <c r="AA229" i="42"/>
  <c r="AA16" i="42" s="1"/>
  <c r="D86" i="45" s="1"/>
  <c r="AA83" i="43"/>
  <c r="AA315" i="43"/>
  <c r="AA469" i="43"/>
  <c r="AA12" i="43" s="1"/>
  <c r="AA107" i="43"/>
  <c r="AA341" i="43"/>
  <c r="AA13" i="43"/>
  <c r="D83" i="46" s="1"/>
  <c r="AA147" i="43"/>
  <c r="AA380" i="43"/>
  <c r="AA14" i="43"/>
  <c r="D84" i="46" s="1"/>
  <c r="G84" i="46" s="1"/>
  <c r="I84" i="46" s="1"/>
  <c r="AA167" i="43"/>
  <c r="AA400" i="43"/>
  <c r="AA15" i="43" s="1"/>
  <c r="D85" i="46" s="1"/>
  <c r="G85" i="46" s="1"/>
  <c r="I85" i="46" s="1"/>
  <c r="AA229" i="43"/>
  <c r="AA16" i="43"/>
  <c r="D86" i="46" s="1"/>
  <c r="G86" i="46" s="1"/>
  <c r="I86" i="46" s="1"/>
  <c r="E82" i="33"/>
  <c r="AC11" i="6"/>
  <c r="A89" i="11" s="1"/>
  <c r="C77" i="33" s="1"/>
  <c r="AC83" i="6"/>
  <c r="AC12" i="6" s="1"/>
  <c r="D89" i="11" s="1"/>
  <c r="AC309" i="6"/>
  <c r="AC451" i="6"/>
  <c r="AC106" i="6"/>
  <c r="AC13" i="6" s="1"/>
  <c r="D90" i="11" s="1"/>
  <c r="G90" i="11" s="1"/>
  <c r="AC333" i="6"/>
  <c r="AC145" i="6"/>
  <c r="AC14" i="6" s="1"/>
  <c r="AC370" i="6"/>
  <c r="D91" i="11"/>
  <c r="G91" i="11" s="1"/>
  <c r="I91" i="11" s="1"/>
  <c r="AC165" i="6"/>
  <c r="AC15" i="6" s="1"/>
  <c r="AC388" i="6"/>
  <c r="D92" i="11"/>
  <c r="G92" i="11" s="1"/>
  <c r="I92" i="11" s="1"/>
  <c r="AC224" i="6"/>
  <c r="AC16" i="6" s="1"/>
  <c r="D93" i="11" s="1"/>
  <c r="G93" i="11" s="1"/>
  <c r="I93" i="11" s="1"/>
  <c r="AC83" i="42"/>
  <c r="AC314" i="42"/>
  <c r="AC466" i="42"/>
  <c r="AC12" i="42"/>
  <c r="D89" i="45" s="1"/>
  <c r="AC107" i="42"/>
  <c r="AC340" i="42"/>
  <c r="AC13" i="42" s="1"/>
  <c r="D90" i="45" s="1"/>
  <c r="G90" i="45" s="1"/>
  <c r="I90" i="45" s="1"/>
  <c r="AC147" i="42"/>
  <c r="AC379" i="42"/>
  <c r="AC14" i="42"/>
  <c r="D91" i="45" s="1"/>
  <c r="G91" i="45" s="1"/>
  <c r="I91" i="45" s="1"/>
  <c r="AC167" i="42"/>
  <c r="AC397" i="42"/>
  <c r="AC15" i="42"/>
  <c r="D92" i="45" s="1"/>
  <c r="G92" i="45" s="1"/>
  <c r="I92" i="45" s="1"/>
  <c r="AC229" i="42"/>
  <c r="AC16" i="42"/>
  <c r="D93" i="45"/>
  <c r="AC83" i="43"/>
  <c r="AC315" i="43"/>
  <c r="AC469" i="43"/>
  <c r="AC107" i="43"/>
  <c r="AC13" i="43" s="1"/>
  <c r="D90" i="46" s="1"/>
  <c r="G90" i="46" s="1"/>
  <c r="I90" i="46" s="1"/>
  <c r="AC341" i="43"/>
  <c r="AC147" i="43"/>
  <c r="AC14" i="43" s="1"/>
  <c r="AC380" i="43"/>
  <c r="D91" i="46"/>
  <c r="G91" i="46" s="1"/>
  <c r="I91" i="46" s="1"/>
  <c r="AC167" i="43"/>
  <c r="AC15" i="43" s="1"/>
  <c r="AC400" i="43"/>
  <c r="D92" i="46"/>
  <c r="G92" i="46" s="1"/>
  <c r="I92" i="46" s="1"/>
  <c r="AC229" i="43"/>
  <c r="AC16" i="43" s="1"/>
  <c r="D93" i="46" s="1"/>
  <c r="E88" i="33"/>
  <c r="AE11" i="6"/>
  <c r="AE83" i="6"/>
  <c r="AE309" i="6"/>
  <c r="AE451" i="6"/>
  <c r="AE106" i="6"/>
  <c r="AE333" i="6"/>
  <c r="AE145" i="6"/>
  <c r="AE370" i="6"/>
  <c r="AE165" i="6"/>
  <c r="AE388" i="6"/>
  <c r="AE224" i="6"/>
  <c r="AE16" i="6"/>
  <c r="D100" i="11" s="1"/>
  <c r="G100" i="11" s="1"/>
  <c r="I100" i="11" s="1"/>
  <c r="AE83" i="42"/>
  <c r="AE12" i="42" s="1"/>
  <c r="AE314" i="42"/>
  <c r="AE466" i="42"/>
  <c r="AE107" i="42"/>
  <c r="AE340" i="42"/>
  <c r="AE13" i="42"/>
  <c r="D98" i="45"/>
  <c r="AE147" i="42"/>
  <c r="AE379" i="42"/>
  <c r="AE14" i="42"/>
  <c r="D99" i="45"/>
  <c r="AE167" i="42"/>
  <c r="AE397" i="42"/>
  <c r="AE15" i="42"/>
  <c r="D100" i="45"/>
  <c r="AE229" i="42"/>
  <c r="AE16" i="42"/>
  <c r="D101" i="45"/>
  <c r="AE83" i="43"/>
  <c r="AE315" i="43"/>
  <c r="AE469" i="43"/>
  <c r="AE107" i="43"/>
  <c r="AE341" i="43"/>
  <c r="AE147" i="43"/>
  <c r="AE14" i="43" s="1"/>
  <c r="D99" i="46" s="1"/>
  <c r="G99" i="46" s="1"/>
  <c r="I99" i="46" s="1"/>
  <c r="AE380" i="43"/>
  <c r="AE167" i="43"/>
  <c r="AE400" i="43"/>
  <c r="AE229" i="43"/>
  <c r="AE16" i="43" s="1"/>
  <c r="D101" i="46" s="1"/>
  <c r="G101" i="46" s="1"/>
  <c r="I101" i="46" s="1"/>
  <c r="E94" i="33"/>
  <c r="AG11" i="6"/>
  <c r="A103" i="11" s="1"/>
  <c r="AG83" i="6"/>
  <c r="AG12" i="6" s="1"/>
  <c r="D103" i="11" s="1"/>
  <c r="AG309" i="6"/>
  <c r="AG451" i="6"/>
  <c r="AG106" i="6"/>
  <c r="AG333" i="6"/>
  <c r="AG13" i="6"/>
  <c r="D104" i="11"/>
  <c r="G104" i="11" s="1"/>
  <c r="AG145" i="6"/>
  <c r="AG370" i="6"/>
  <c r="AG14" i="6"/>
  <c r="D105" i="11"/>
  <c r="AG165" i="6"/>
  <c r="AG388" i="6"/>
  <c r="AG15" i="6"/>
  <c r="D106" i="11"/>
  <c r="G106" i="11" s="1"/>
  <c r="AG224" i="6"/>
  <c r="AG16" i="6" s="1"/>
  <c r="D107" i="11" s="1"/>
  <c r="G107" i="11" s="1"/>
  <c r="I107" i="11" s="1"/>
  <c r="AG83" i="42"/>
  <c r="AG314" i="42"/>
  <c r="AG12" i="42" s="1"/>
  <c r="D104" i="45" s="1"/>
  <c r="AG466" i="42"/>
  <c r="AG107" i="42"/>
  <c r="AG340" i="42"/>
  <c r="AG147" i="42"/>
  <c r="AG14" i="42" s="1"/>
  <c r="D106" i="45" s="1"/>
  <c r="G106" i="45" s="1"/>
  <c r="I106" i="45" s="1"/>
  <c r="AG379" i="42"/>
  <c r="AG167" i="42"/>
  <c r="AG397" i="42"/>
  <c r="AG229" i="42"/>
  <c r="AG16" i="42" s="1"/>
  <c r="D108" i="45" s="1"/>
  <c r="G108" i="45" s="1"/>
  <c r="I108" i="45" s="1"/>
  <c r="AG83" i="43"/>
  <c r="AG12" i="43" s="1"/>
  <c r="AG315" i="43"/>
  <c r="AG469" i="43"/>
  <c r="AG107" i="43"/>
  <c r="AG341" i="43"/>
  <c r="AG13" i="43"/>
  <c r="D105" i="46"/>
  <c r="AG147" i="43"/>
  <c r="AG380" i="43"/>
  <c r="AG14" i="43"/>
  <c r="D106" i="46"/>
  <c r="G106" i="46" s="1"/>
  <c r="AG167" i="43"/>
  <c r="AG400" i="43"/>
  <c r="AG15" i="43"/>
  <c r="D107" i="46"/>
  <c r="AG229" i="43"/>
  <c r="AG16" i="43" s="1"/>
  <c r="D108" i="46" s="1"/>
  <c r="G108" i="46" s="1"/>
  <c r="I108" i="46" s="1"/>
  <c r="J113" i="47"/>
  <c r="D96" i="33" s="1"/>
  <c r="J13" i="50"/>
  <c r="J54" i="50"/>
  <c r="J14" i="50" s="1"/>
  <c r="J77" i="50"/>
  <c r="J15" i="50" s="1"/>
  <c r="H83" i="43"/>
  <c r="H315" i="43"/>
  <c r="H12" i="43" s="1"/>
  <c r="F12" i="46" s="1"/>
  <c r="H469" i="43"/>
  <c r="G16" i="46"/>
  <c r="I16" i="46" s="1"/>
  <c r="J83" i="43"/>
  <c r="J315" i="43"/>
  <c r="J469" i="43"/>
  <c r="G20" i="46"/>
  <c r="I20" i="46" s="1"/>
  <c r="I21" i="46"/>
  <c r="G22" i="46"/>
  <c r="I22" i="46" s="1"/>
  <c r="L83" i="43"/>
  <c r="L12" i="43" s="1"/>
  <c r="F26" i="46" s="1"/>
  <c r="L315" i="43"/>
  <c r="L469" i="43"/>
  <c r="G28" i="46"/>
  <c r="I28" i="46" s="1"/>
  <c r="G30" i="46"/>
  <c r="I30" i="46" s="1"/>
  <c r="N83" i="43"/>
  <c r="N315" i="43"/>
  <c r="N469" i="43"/>
  <c r="N12" i="43"/>
  <c r="F33" i="46" s="1"/>
  <c r="I34" i="46"/>
  <c r="G35" i="46"/>
  <c r="I35" i="46" s="1"/>
  <c r="P83" i="43"/>
  <c r="P315" i="43"/>
  <c r="P12" i="43" s="1"/>
  <c r="F40" i="46" s="1"/>
  <c r="P469" i="43"/>
  <c r="G43" i="46"/>
  <c r="I43" i="46" s="1"/>
  <c r="G44" i="46"/>
  <c r="I44" i="46" s="1"/>
  <c r="R83" i="43"/>
  <c r="R315" i="43"/>
  <c r="R469" i="43"/>
  <c r="G48" i="46"/>
  <c r="I48" i="46" s="1"/>
  <c r="I49" i="46"/>
  <c r="G50" i="46"/>
  <c r="I50" i="46" s="1"/>
  <c r="T83" i="43"/>
  <c r="T12" i="43" s="1"/>
  <c r="T315" i="43"/>
  <c r="T469" i="43"/>
  <c r="F54" i="46"/>
  <c r="G56" i="46"/>
  <c r="I56" i="46" s="1"/>
  <c r="I58" i="46"/>
  <c r="V83" i="43"/>
  <c r="V315" i="43"/>
  <c r="V469" i="43"/>
  <c r="G64" i="46"/>
  <c r="I64" i="46" s="1"/>
  <c r="X83" i="43"/>
  <c r="X315" i="43"/>
  <c r="X469" i="43"/>
  <c r="I70" i="46"/>
  <c r="E75" i="46"/>
  <c r="Z83" i="43"/>
  <c r="Z315" i="43"/>
  <c r="Z469" i="43"/>
  <c r="Z12" i="43"/>
  <c r="F75" i="46" s="1"/>
  <c r="I76" i="46"/>
  <c r="G79" i="46"/>
  <c r="I79" i="46" s="1"/>
  <c r="AB83" i="43"/>
  <c r="AB315" i="43"/>
  <c r="AB469" i="43"/>
  <c r="G83" i="46"/>
  <c r="I83" i="46" s="1"/>
  <c r="E89" i="46"/>
  <c r="AD83" i="43"/>
  <c r="AD12" i="43" s="1"/>
  <c r="F89" i="46" s="1"/>
  <c r="AD315" i="43"/>
  <c r="AD469" i="43"/>
  <c r="G93" i="46"/>
  <c r="I93" i="46" s="1"/>
  <c r="AF83" i="43"/>
  <c r="AF315" i="43"/>
  <c r="AF469" i="43"/>
  <c r="AH83" i="43"/>
  <c r="AH12" i="43" s="1"/>
  <c r="F104" i="46" s="1"/>
  <c r="AH315" i="43"/>
  <c r="AH469" i="43"/>
  <c r="G105" i="46"/>
  <c r="I105" i="46" s="1"/>
  <c r="I106" i="46"/>
  <c r="G107" i="46"/>
  <c r="I107" i="46" s="1"/>
  <c r="H13" i="50"/>
  <c r="H54" i="50"/>
  <c r="H14" i="50" s="1"/>
  <c r="H77" i="50"/>
  <c r="H15" i="50" s="1"/>
  <c r="H83" i="6"/>
  <c r="H309" i="6"/>
  <c r="H451" i="6"/>
  <c r="G13" i="11"/>
  <c r="I13" i="11" s="1"/>
  <c r="G16" i="11"/>
  <c r="I16" i="11"/>
  <c r="J83" i="6"/>
  <c r="J309" i="6"/>
  <c r="J451" i="6"/>
  <c r="J12" i="6"/>
  <c r="F19" i="11" s="1"/>
  <c r="G21" i="11"/>
  <c r="I21" i="11"/>
  <c r="G23" i="11"/>
  <c r="I23" i="11" s="1"/>
  <c r="L83" i="6"/>
  <c r="L309" i="6"/>
  <c r="L451" i="6"/>
  <c r="L12" i="6" s="1"/>
  <c r="F26" i="11" s="1"/>
  <c r="N83" i="6"/>
  <c r="N309" i="6"/>
  <c r="N12" i="6" s="1"/>
  <c r="F33" i="11" s="1"/>
  <c r="N451" i="6"/>
  <c r="G34" i="11"/>
  <c r="I34" i="11"/>
  <c r="G36" i="11"/>
  <c r="I36" i="11" s="1"/>
  <c r="P83" i="6"/>
  <c r="P309" i="6"/>
  <c r="P451" i="6"/>
  <c r="G44" i="11"/>
  <c r="I44" i="11" s="1"/>
  <c r="R83" i="6"/>
  <c r="R309" i="6"/>
  <c r="R451" i="6"/>
  <c r="R12" i="6"/>
  <c r="F47" i="11" s="1"/>
  <c r="G49" i="11"/>
  <c r="I49" i="11" s="1"/>
  <c r="T83" i="6"/>
  <c r="T12" i="6" s="1"/>
  <c r="F54" i="11" s="1"/>
  <c r="T309" i="6"/>
  <c r="T451" i="6"/>
  <c r="G55" i="11"/>
  <c r="I55" i="11" s="1"/>
  <c r="I56" i="11"/>
  <c r="I58" i="11"/>
  <c r="V83" i="6"/>
  <c r="V309" i="6"/>
  <c r="V451" i="6"/>
  <c r="V12" i="6"/>
  <c r="F61" i="11" s="1"/>
  <c r="I62" i="11"/>
  <c r="G64" i="11"/>
  <c r="I64" i="11" s="1"/>
  <c r="G65" i="11"/>
  <c r="I65" i="11" s="1"/>
  <c r="X83" i="6"/>
  <c r="X309" i="6"/>
  <c r="X451" i="6"/>
  <c r="G69" i="11"/>
  <c r="I69" i="11" s="1"/>
  <c r="G71" i="11"/>
  <c r="I71" i="11" s="1"/>
  <c r="Z83" i="6"/>
  <c r="Z309" i="6"/>
  <c r="Z451" i="6"/>
  <c r="G78" i="11"/>
  <c r="I78" i="11" s="1"/>
  <c r="I79" i="11"/>
  <c r="AB83" i="6"/>
  <c r="AB309" i="6"/>
  <c r="AB451" i="6"/>
  <c r="AB12" i="6"/>
  <c r="F82" i="11" s="1"/>
  <c r="G84" i="11"/>
  <c r="I84" i="11"/>
  <c r="G86" i="11"/>
  <c r="I86" i="11" s="1"/>
  <c r="E89" i="11"/>
  <c r="AD83" i="6"/>
  <c r="AD309" i="6"/>
  <c r="AD12" i="6" s="1"/>
  <c r="F89" i="11" s="1"/>
  <c r="AD451" i="6"/>
  <c r="I90" i="11"/>
  <c r="AF83" i="6"/>
  <c r="AF309" i="6"/>
  <c r="AF451" i="6"/>
  <c r="AH83" i="6"/>
  <c r="AH309" i="6"/>
  <c r="AH451" i="6"/>
  <c r="AH12" i="6"/>
  <c r="F103" i="11" s="1"/>
  <c r="I104" i="11"/>
  <c r="G105" i="11"/>
  <c r="I105" i="11" s="1"/>
  <c r="I106" i="11"/>
  <c r="H83" i="42"/>
  <c r="H314" i="42"/>
  <c r="H12" i="42" s="1"/>
  <c r="F12" i="45" s="1"/>
  <c r="H466" i="42"/>
  <c r="G14" i="45"/>
  <c r="I14" i="45" s="1"/>
  <c r="G15" i="45"/>
  <c r="I15" i="45" s="1"/>
  <c r="J83" i="42"/>
  <c r="J12" i="42" s="1"/>
  <c r="F19" i="45" s="1"/>
  <c r="J314" i="42"/>
  <c r="J466" i="42"/>
  <c r="G20" i="45"/>
  <c r="I20" i="45" s="1"/>
  <c r="G22" i="45"/>
  <c r="I22" i="45" s="1"/>
  <c r="E26" i="45"/>
  <c r="L83" i="42"/>
  <c r="L12" i="42" s="1"/>
  <c r="F26" i="45" s="1"/>
  <c r="L314" i="42"/>
  <c r="L466" i="42"/>
  <c r="I27" i="45"/>
  <c r="G30" i="45"/>
  <c r="I30" i="45" s="1"/>
  <c r="E33" i="45"/>
  <c r="N83" i="42"/>
  <c r="N12" i="42" s="1"/>
  <c r="F33" i="45" s="1"/>
  <c r="N314" i="42"/>
  <c r="N466" i="42"/>
  <c r="I35" i="45"/>
  <c r="G36" i="45"/>
  <c r="I36" i="45"/>
  <c r="G37" i="45"/>
  <c r="I37" i="45"/>
  <c r="P83" i="42"/>
  <c r="P314" i="42"/>
  <c r="P466" i="42"/>
  <c r="G41" i="45"/>
  <c r="I41" i="45" s="1"/>
  <c r="G42" i="45"/>
  <c r="I42" i="45" s="1"/>
  <c r="G43" i="45"/>
  <c r="I43" i="45" s="1"/>
  <c r="G44" i="45"/>
  <c r="I44" i="45" s="1"/>
  <c r="R83" i="42"/>
  <c r="R314" i="42"/>
  <c r="R12" i="42" s="1"/>
  <c r="F47" i="45" s="1"/>
  <c r="R466" i="42"/>
  <c r="G51" i="45"/>
  <c r="I51" i="45" s="1"/>
  <c r="T83" i="42"/>
  <c r="T314" i="42"/>
  <c r="T466" i="42"/>
  <c r="T12" i="42"/>
  <c r="F54" i="45" s="1"/>
  <c r="G56" i="45"/>
  <c r="I56" i="45" s="1"/>
  <c r="G57" i="45"/>
  <c r="I57" i="45" s="1"/>
  <c r="G58" i="45"/>
  <c r="I58" i="45" s="1"/>
  <c r="V83" i="42"/>
  <c r="V314" i="42"/>
  <c r="V466" i="42"/>
  <c r="V12" i="42"/>
  <c r="F61" i="45" s="1"/>
  <c r="I62" i="45"/>
  <c r="I64" i="45"/>
  <c r="G65" i="45"/>
  <c r="I65" i="45" s="1"/>
  <c r="X83" i="42"/>
  <c r="X12" i="42" s="1"/>
  <c r="F68" i="45" s="1"/>
  <c r="X314" i="42"/>
  <c r="X466" i="42"/>
  <c r="G70" i="45"/>
  <c r="I70" i="45"/>
  <c r="E75" i="45"/>
  <c r="Z83" i="42"/>
  <c r="Z314" i="42"/>
  <c r="Z466" i="42"/>
  <c r="Z12" i="42"/>
  <c r="F75" i="45" s="1"/>
  <c r="G77" i="45"/>
  <c r="I77" i="45" s="1"/>
  <c r="G79" i="45"/>
  <c r="I79" i="45" s="1"/>
  <c r="AB83" i="42"/>
  <c r="AB12" i="42" s="1"/>
  <c r="F82" i="45" s="1"/>
  <c r="AB314" i="42"/>
  <c r="AB466" i="42"/>
  <c r="G83" i="45"/>
  <c r="I83" i="45" s="1"/>
  <c r="G85" i="45"/>
  <c r="I85" i="45" s="1"/>
  <c r="G86" i="45"/>
  <c r="I86" i="45"/>
  <c r="E89" i="45"/>
  <c r="AD83" i="42"/>
  <c r="AD314" i="42"/>
  <c r="AD466" i="42"/>
  <c r="AD12" i="42"/>
  <c r="F89" i="45" s="1"/>
  <c r="G93" i="45"/>
  <c r="I93" i="45" s="1"/>
  <c r="AF83" i="42"/>
  <c r="AF314" i="42"/>
  <c r="AF466" i="42"/>
  <c r="G98" i="45"/>
  <c r="I98" i="45" s="1"/>
  <c r="G99" i="45"/>
  <c r="I99" i="45" s="1"/>
  <c r="G100" i="45"/>
  <c r="I100" i="45" s="1"/>
  <c r="G101" i="45"/>
  <c r="I101" i="45" s="1"/>
  <c r="AH83" i="42"/>
  <c r="AH314" i="42"/>
  <c r="AH466" i="42"/>
  <c r="B16" i="53"/>
  <c r="B15" i="53"/>
  <c r="B14" i="53"/>
  <c r="B13" i="53"/>
  <c r="C10" i="53"/>
  <c r="C9" i="53"/>
  <c r="C8" i="53"/>
  <c r="B16" i="52"/>
  <c r="B15" i="52"/>
  <c r="B14" i="52"/>
  <c r="B13" i="52"/>
  <c r="C10" i="52"/>
  <c r="C9" i="52"/>
  <c r="C8" i="52"/>
  <c r="B16" i="51"/>
  <c r="B15" i="51"/>
  <c r="B14" i="51"/>
  <c r="B13" i="51"/>
  <c r="C10" i="51"/>
  <c r="C9" i="51"/>
  <c r="C8" i="51"/>
  <c r="F13" i="50"/>
  <c r="F54" i="50"/>
  <c r="F14" i="50" s="1"/>
  <c r="F77" i="50"/>
  <c r="F15" i="50" s="1"/>
  <c r="N21" i="50"/>
  <c r="N1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N48" i="50"/>
  <c r="N49" i="50"/>
  <c r="N50" i="50"/>
  <c r="N51" i="50"/>
  <c r="N52" i="50"/>
  <c r="N53" i="50"/>
  <c r="N57" i="50"/>
  <c r="N58" i="50"/>
  <c r="N59" i="50"/>
  <c r="N60" i="50"/>
  <c r="N61" i="50"/>
  <c r="N62" i="50"/>
  <c r="N63" i="50"/>
  <c r="N64" i="50"/>
  <c r="N65" i="50"/>
  <c r="N66" i="50"/>
  <c r="N67" i="50"/>
  <c r="N68" i="50"/>
  <c r="N69" i="50"/>
  <c r="N70" i="50"/>
  <c r="N71" i="50"/>
  <c r="N72" i="50"/>
  <c r="N73" i="50"/>
  <c r="N74" i="50"/>
  <c r="N75" i="50"/>
  <c r="N76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M48" i="50"/>
  <c r="M49" i="50"/>
  <c r="M50" i="50"/>
  <c r="M51" i="50"/>
  <c r="M52" i="50"/>
  <c r="M53" i="50"/>
  <c r="M57" i="50"/>
  <c r="M58" i="50"/>
  <c r="M59" i="50"/>
  <c r="M60" i="50"/>
  <c r="M61" i="50"/>
  <c r="M62" i="50"/>
  <c r="M63" i="50"/>
  <c r="M64" i="50"/>
  <c r="M65" i="50"/>
  <c r="M66" i="50"/>
  <c r="M67" i="50"/>
  <c r="M68" i="50"/>
  <c r="M69" i="50"/>
  <c r="M70" i="50"/>
  <c r="M71" i="50"/>
  <c r="M72" i="50"/>
  <c r="M73" i="50"/>
  <c r="M74" i="50"/>
  <c r="M75" i="50"/>
  <c r="M76" i="50"/>
  <c r="K54" i="50"/>
  <c r="K14" i="50" s="1"/>
  <c r="K77" i="50"/>
  <c r="K15" i="50" s="1"/>
  <c r="I54" i="50"/>
  <c r="I14" i="50"/>
  <c r="I77" i="50"/>
  <c r="I15" i="50" s="1"/>
  <c r="G54" i="50"/>
  <c r="G14" i="50"/>
  <c r="G77" i="50"/>
  <c r="G15" i="50" s="1"/>
  <c r="E54" i="50"/>
  <c r="E14" i="50" s="1"/>
  <c r="E77" i="50"/>
  <c r="E15" i="50"/>
  <c r="F6" i="50"/>
  <c r="C85" i="50"/>
  <c r="G82" i="33"/>
  <c r="G58" i="33"/>
  <c r="G34" i="33"/>
  <c r="G28" i="33"/>
  <c r="S11" i="6"/>
  <c r="A54" i="11" s="1"/>
  <c r="C47" i="33" s="1"/>
  <c r="Q11" i="6"/>
  <c r="A47" i="11" s="1"/>
  <c r="C41" i="33" s="1"/>
  <c r="S19" i="6"/>
  <c r="S8" i="6"/>
  <c r="A53" i="11"/>
  <c r="A47" i="33" s="1"/>
  <c r="Q19" i="6"/>
  <c r="Q8" i="6"/>
  <c r="Q343" i="6" s="1"/>
  <c r="A46" i="11"/>
  <c r="A41" i="33" s="1"/>
  <c r="S22" i="44"/>
  <c r="S11" i="44"/>
  <c r="A54" i="47" s="1"/>
  <c r="S19" i="44"/>
  <c r="S8" i="44" s="1"/>
  <c r="S350" i="44" s="1"/>
  <c r="A53" i="47"/>
  <c r="Q22" i="44"/>
  <c r="Q11" i="44" s="1"/>
  <c r="A47" i="47" s="1"/>
  <c r="Q19" i="44"/>
  <c r="Q8" i="44"/>
  <c r="S22" i="43"/>
  <c r="S11" i="43" s="1"/>
  <c r="S19" i="43"/>
  <c r="S8" i="43"/>
  <c r="A53" i="46" s="1"/>
  <c r="Q22" i="43"/>
  <c r="Q11" i="43"/>
  <c r="A47" i="46" s="1"/>
  <c r="Q19" i="43"/>
  <c r="Q8" i="43" s="1"/>
  <c r="A46" i="46"/>
  <c r="S22" i="42"/>
  <c r="S11" i="42"/>
  <c r="A54" i="45"/>
  <c r="S19" i="42"/>
  <c r="S8" i="42" s="1"/>
  <c r="A53" i="45" s="1"/>
  <c r="Q22" i="42"/>
  <c r="Q11" i="42" s="1"/>
  <c r="Q19" i="42"/>
  <c r="Q8" i="42" s="1"/>
  <c r="AG19" i="44"/>
  <c r="AG8" i="44" s="1"/>
  <c r="AE19" i="44"/>
  <c r="AG19" i="43"/>
  <c r="AE19" i="43"/>
  <c r="AG19" i="42"/>
  <c r="AG8" i="42" s="1"/>
  <c r="AE19" i="42"/>
  <c r="AG19" i="6"/>
  <c r="AE19" i="6"/>
  <c r="O22" i="44"/>
  <c r="M22" i="44"/>
  <c r="Q353" i="44"/>
  <c r="Q243" i="44"/>
  <c r="S240" i="44"/>
  <c r="Q120" i="44"/>
  <c r="O22" i="43"/>
  <c r="O11" i="43" s="1"/>
  <c r="M22" i="43"/>
  <c r="S351" i="43"/>
  <c r="Q243" i="43"/>
  <c r="S118" i="43"/>
  <c r="Q17" i="43"/>
  <c r="U19" i="43"/>
  <c r="U8" i="43" s="1"/>
  <c r="U22" i="43"/>
  <c r="U11" i="43"/>
  <c r="U17" i="43"/>
  <c r="U240" i="43"/>
  <c r="O22" i="42"/>
  <c r="O11" i="42" s="1"/>
  <c r="M22" i="42"/>
  <c r="M11" i="42" s="1"/>
  <c r="S350" i="42"/>
  <c r="S240" i="42"/>
  <c r="S118" i="42"/>
  <c r="S346" i="6"/>
  <c r="Q346" i="6"/>
  <c r="Q235" i="6"/>
  <c r="S120" i="6"/>
  <c r="Q117" i="6"/>
  <c r="O18" i="41"/>
  <c r="O21" i="41" s="1"/>
  <c r="O23" i="41" s="1"/>
  <c r="O26" i="41"/>
  <c r="M18" i="41"/>
  <c r="M21" i="41" s="1"/>
  <c r="M23" i="41" s="1"/>
  <c r="M26" i="41"/>
  <c r="O41" i="41"/>
  <c r="O44" i="41" s="1"/>
  <c r="O46" i="41"/>
  <c r="O49" i="41"/>
  <c r="M41" i="41"/>
  <c r="M44" i="41" s="1"/>
  <c r="M46" i="41"/>
  <c r="M49" i="41"/>
  <c r="K41" i="41"/>
  <c r="K44" i="41" s="1"/>
  <c r="K46" i="41" s="1"/>
  <c r="K49" i="41"/>
  <c r="I41" i="41"/>
  <c r="I44" i="41" s="1"/>
  <c r="I46" i="41" s="1"/>
  <c r="I49" i="41"/>
  <c r="G41" i="41"/>
  <c r="G44" i="41" s="1"/>
  <c r="G46" i="41"/>
  <c r="G49" i="41"/>
  <c r="E41" i="41"/>
  <c r="E44" i="41" s="1"/>
  <c r="E46" i="41"/>
  <c r="E49" i="41"/>
  <c r="C41" i="41"/>
  <c r="C44" i="41" s="1"/>
  <c r="C46" i="41" s="1"/>
  <c r="C49" i="41"/>
  <c r="K18" i="41"/>
  <c r="K21" i="41" s="1"/>
  <c r="K23" i="41" s="1"/>
  <c r="K26" i="41"/>
  <c r="I18" i="41"/>
  <c r="I21" i="41" s="1"/>
  <c r="I23" i="41"/>
  <c r="I26" i="41"/>
  <c r="G18" i="41"/>
  <c r="G21" i="41" s="1"/>
  <c r="G23" i="41"/>
  <c r="G26" i="41"/>
  <c r="E18" i="41"/>
  <c r="E21" i="41" s="1"/>
  <c r="E23" i="41" s="1"/>
  <c r="E26" i="41"/>
  <c r="C18" i="41"/>
  <c r="C21" i="41" s="1"/>
  <c r="C23" i="41" s="1"/>
  <c r="C26" i="41"/>
  <c r="AH106" i="6"/>
  <c r="AF106" i="6"/>
  <c r="A95" i="33"/>
  <c r="AG22" i="44"/>
  <c r="AG11" i="44" s="1"/>
  <c r="AE22" i="44"/>
  <c r="AE11" i="44" s="1"/>
  <c r="AE8" i="44"/>
  <c r="AG22" i="43"/>
  <c r="AG11" i="43" s="1"/>
  <c r="AG354" i="43" s="1"/>
  <c r="A104" i="46"/>
  <c r="AG8" i="43"/>
  <c r="AG351" i="43" s="1"/>
  <c r="AE22" i="43"/>
  <c r="AE11" i="43" s="1"/>
  <c r="AE121" i="43" s="1"/>
  <c r="AE8" i="43"/>
  <c r="AG22" i="42"/>
  <c r="AG11" i="42"/>
  <c r="AG353" i="42" s="1"/>
  <c r="AE22" i="42"/>
  <c r="AE11" i="42" s="1"/>
  <c r="AE8" i="42"/>
  <c r="AE240" i="42" s="1"/>
  <c r="AG8" i="6"/>
  <c r="AG343" i="6" s="1"/>
  <c r="AE8" i="6"/>
  <c r="AE117" i="6"/>
  <c r="AG346" i="6"/>
  <c r="AG120" i="6"/>
  <c r="AG17" i="44"/>
  <c r="AE243" i="42"/>
  <c r="AE121" i="42"/>
  <c r="A104" i="45"/>
  <c r="AG235" i="6"/>
  <c r="A102" i="11"/>
  <c r="A89" i="33" s="1"/>
  <c r="A97" i="46"/>
  <c r="A95" i="11"/>
  <c r="A83" i="33" s="1"/>
  <c r="AG238" i="6"/>
  <c r="C89" i="33"/>
  <c r="AG117" i="6"/>
  <c r="AG243" i="43"/>
  <c r="A96" i="46"/>
  <c r="AG121" i="43"/>
  <c r="AG17" i="6"/>
  <c r="M19" i="44"/>
  <c r="M8" i="44"/>
  <c r="M11" i="44"/>
  <c r="A33" i="47" s="1"/>
  <c r="M19" i="43"/>
  <c r="M8" i="43"/>
  <c r="M11" i="43"/>
  <c r="M19" i="42"/>
  <c r="M8" i="42" s="1"/>
  <c r="M240" i="42" s="1"/>
  <c r="M117" i="44"/>
  <c r="M118" i="43"/>
  <c r="M17" i="42"/>
  <c r="M350" i="42"/>
  <c r="A33" i="46"/>
  <c r="M353" i="44"/>
  <c r="M235" i="6"/>
  <c r="M19" i="6"/>
  <c r="M8" i="6" s="1"/>
  <c r="K8" i="6"/>
  <c r="M346" i="6"/>
  <c r="M238" i="6"/>
  <c r="M120" i="6"/>
  <c r="C29" i="33"/>
  <c r="A96" i="33"/>
  <c r="AC22" i="44"/>
  <c r="AA22" i="44"/>
  <c r="Y22" i="44"/>
  <c r="W22" i="44"/>
  <c r="U22" i="44"/>
  <c r="AC22" i="43"/>
  <c r="AA22" i="43"/>
  <c r="Y22" i="43"/>
  <c r="W22" i="43"/>
  <c r="W11" i="43" s="1"/>
  <c r="AC22" i="42"/>
  <c r="AC11" i="42" s="1"/>
  <c r="AA22" i="42"/>
  <c r="Y22" i="42"/>
  <c r="W22" i="42"/>
  <c r="W11" i="42" s="1"/>
  <c r="U22" i="42"/>
  <c r="U11" i="42" s="1"/>
  <c r="AC19" i="44"/>
  <c r="AA19" i="44"/>
  <c r="Y19" i="44"/>
  <c r="W19" i="44"/>
  <c r="U19" i="44"/>
  <c r="O19" i="44"/>
  <c r="AC19" i="43"/>
  <c r="AA19" i="43"/>
  <c r="AA8" i="43" s="1"/>
  <c r="AA118" i="43" s="1"/>
  <c r="Y19" i="43"/>
  <c r="W19" i="43"/>
  <c r="O19" i="43"/>
  <c r="AC19" i="42"/>
  <c r="AA19" i="42"/>
  <c r="Y19" i="42"/>
  <c r="W19" i="42"/>
  <c r="W8" i="42" s="1"/>
  <c r="A67" i="45" s="1"/>
  <c r="U19" i="42"/>
  <c r="O19" i="42"/>
  <c r="AC19" i="6"/>
  <c r="AA19" i="6"/>
  <c r="AA8" i="6" s="1"/>
  <c r="Y19" i="6"/>
  <c r="W19" i="6"/>
  <c r="U19" i="6"/>
  <c r="O19" i="6"/>
  <c r="O8" i="6" s="1"/>
  <c r="C6" i="33"/>
  <c r="K8" i="44"/>
  <c r="I8" i="44"/>
  <c r="G8" i="44"/>
  <c r="K8" i="43"/>
  <c r="I8" i="43"/>
  <c r="G8" i="43"/>
  <c r="K8" i="42"/>
  <c r="I8" i="42"/>
  <c r="G8" i="42"/>
  <c r="G10" i="41"/>
  <c r="I8" i="6"/>
  <c r="E10" i="41" s="1"/>
  <c r="G8" i="6"/>
  <c r="C10" i="41" s="1"/>
  <c r="C8" i="33"/>
  <c r="D8" i="47"/>
  <c r="D8" i="46"/>
  <c r="D8" i="45"/>
  <c r="D8" i="11"/>
  <c r="C123" i="47"/>
  <c r="G348" i="44"/>
  <c r="B348" i="44"/>
  <c r="G238" i="44"/>
  <c r="B238" i="44"/>
  <c r="G115" i="44"/>
  <c r="B115" i="44"/>
  <c r="AC11" i="44"/>
  <c r="AC120" i="44" s="1"/>
  <c r="AA11" i="44"/>
  <c r="A82" i="47" s="1"/>
  <c r="Y11" i="44"/>
  <c r="W11" i="44"/>
  <c r="U11" i="44"/>
  <c r="O11" i="44"/>
  <c r="AC8" i="44"/>
  <c r="AA8" i="44"/>
  <c r="Y8" i="44"/>
  <c r="Y117" i="44" s="1"/>
  <c r="W8" i="44"/>
  <c r="U8" i="44"/>
  <c r="O8" i="44"/>
  <c r="G6" i="44"/>
  <c r="P1" i="44"/>
  <c r="G349" i="43"/>
  <c r="B349" i="43"/>
  <c r="G238" i="43"/>
  <c r="B238" i="43"/>
  <c r="G116" i="43"/>
  <c r="B116" i="43"/>
  <c r="AC11" i="43"/>
  <c r="AC354" i="43" s="1"/>
  <c r="AA11" i="43"/>
  <c r="AA121" i="43" s="1"/>
  <c r="Y11" i="43"/>
  <c r="AC8" i="43"/>
  <c r="AC118" i="43" s="1"/>
  <c r="Y8" i="43"/>
  <c r="W8" i="43"/>
  <c r="O8" i="43"/>
  <c r="G6" i="43"/>
  <c r="B115" i="43" s="1"/>
  <c r="P1" i="43"/>
  <c r="P343" i="43" s="1"/>
  <c r="G348" i="42"/>
  <c r="B348" i="42"/>
  <c r="G238" i="42"/>
  <c r="B238" i="42"/>
  <c r="G116" i="42"/>
  <c r="B116" i="42"/>
  <c r="AA11" i="42"/>
  <c r="Y11" i="42"/>
  <c r="AC8" i="42"/>
  <c r="AA8" i="42"/>
  <c r="AA350" i="42" s="1"/>
  <c r="Y8" i="42"/>
  <c r="U8" i="42"/>
  <c r="O8" i="42"/>
  <c r="O118" i="42" s="1"/>
  <c r="G6" i="42"/>
  <c r="B347" i="42" s="1"/>
  <c r="P1" i="42"/>
  <c r="P342" i="42" s="1"/>
  <c r="Y351" i="43"/>
  <c r="A74" i="46"/>
  <c r="W120" i="44"/>
  <c r="A68" i="47"/>
  <c r="Y350" i="44"/>
  <c r="AA117" i="44"/>
  <c r="A81" i="47"/>
  <c r="Y120" i="44"/>
  <c r="A75" i="47"/>
  <c r="Y121" i="43"/>
  <c r="A75" i="46"/>
  <c r="A39" i="45"/>
  <c r="AC121" i="42"/>
  <c r="A89" i="45"/>
  <c r="A82" i="46"/>
  <c r="AC350" i="44"/>
  <c r="A88" i="47"/>
  <c r="AA121" i="42"/>
  <c r="A82" i="45"/>
  <c r="C6" i="47"/>
  <c r="O120" i="44"/>
  <c r="W118" i="42"/>
  <c r="A81" i="46"/>
  <c r="Y350" i="42"/>
  <c r="A74" i="45"/>
  <c r="O117" i="44"/>
  <c r="A39" i="47"/>
  <c r="W121" i="43"/>
  <c r="A68" i="46"/>
  <c r="U350" i="44"/>
  <c r="A60" i="47"/>
  <c r="P109" i="44"/>
  <c r="U117" i="44"/>
  <c r="AC117" i="44"/>
  <c r="O240" i="44"/>
  <c r="W240" i="44"/>
  <c r="AA240" i="44"/>
  <c r="W243" i="44"/>
  <c r="Y243" i="44"/>
  <c r="AC243" i="44"/>
  <c r="O350" i="44"/>
  <c r="AA350" i="44"/>
  <c r="O353" i="44"/>
  <c r="U353" i="44"/>
  <c r="W353" i="44"/>
  <c r="Y353" i="44"/>
  <c r="AA353" i="44"/>
  <c r="AC353" i="44"/>
  <c r="U240" i="44"/>
  <c r="AC240" i="44"/>
  <c r="P110" i="43"/>
  <c r="G115" i="43"/>
  <c r="Y118" i="43"/>
  <c r="AA240" i="43"/>
  <c r="Y243" i="43"/>
  <c r="AA243" i="43"/>
  <c r="AC243" i="43"/>
  <c r="W351" i="43"/>
  <c r="AA351" i="43"/>
  <c r="Y354" i="43"/>
  <c r="AA354" i="43"/>
  <c r="Y240" i="43"/>
  <c r="U118" i="42"/>
  <c r="Y118" i="42"/>
  <c r="W240" i="42"/>
  <c r="AA240" i="42"/>
  <c r="U243" i="42"/>
  <c r="Y243" i="42"/>
  <c r="AA243" i="42"/>
  <c r="AC243" i="42"/>
  <c r="W350" i="42"/>
  <c r="O353" i="42"/>
  <c r="U353" i="42"/>
  <c r="AA353" i="42"/>
  <c r="AC353" i="42"/>
  <c r="U240" i="42"/>
  <c r="Y240" i="42"/>
  <c r="AC240" i="42"/>
  <c r="AC17" i="44"/>
  <c r="U17" i="44"/>
  <c r="O17" i="43"/>
  <c r="AA17" i="44"/>
  <c r="B6" i="41"/>
  <c r="C8" i="17"/>
  <c r="G341" i="6"/>
  <c r="G233" i="6"/>
  <c r="G115" i="6"/>
  <c r="AC8" i="6"/>
  <c r="AC343" i="6" s="1"/>
  <c r="Y8" i="6"/>
  <c r="Y343" i="6" s="1"/>
  <c r="W8" i="6"/>
  <c r="U8" i="6"/>
  <c r="P1" i="6"/>
  <c r="P109" i="6" s="1"/>
  <c r="B233" i="6"/>
  <c r="G6" i="6"/>
  <c r="G232" i="6" s="1"/>
  <c r="B16" i="17"/>
  <c r="B15" i="17"/>
  <c r="B14" i="17"/>
  <c r="B13" i="17"/>
  <c r="C10" i="17"/>
  <c r="C9" i="17"/>
  <c r="AC346" i="6"/>
  <c r="AA346" i="6"/>
  <c r="AA343" i="6"/>
  <c r="Y346" i="6"/>
  <c r="W346" i="6"/>
  <c r="W343" i="6"/>
  <c r="U346" i="6"/>
  <c r="U343" i="6"/>
  <c r="O346" i="6"/>
  <c r="O343" i="6"/>
  <c r="AC238" i="6"/>
  <c r="AA238" i="6"/>
  <c r="AA235" i="6"/>
  <c r="Y238" i="6"/>
  <c r="W238" i="6"/>
  <c r="W235" i="6"/>
  <c r="U238" i="6"/>
  <c r="U235" i="6"/>
  <c r="O238" i="6"/>
  <c r="O235" i="6"/>
  <c r="AC120" i="6"/>
  <c r="AA120" i="6"/>
  <c r="Y120" i="6"/>
  <c r="W120" i="6"/>
  <c r="U120" i="6"/>
  <c r="O120" i="6"/>
  <c r="AA117" i="6"/>
  <c r="AC117" i="6"/>
  <c r="Y117" i="6"/>
  <c r="W117" i="6"/>
  <c r="U117" i="6"/>
  <c r="O117" i="6"/>
  <c r="C6" i="11"/>
  <c r="A81" i="11"/>
  <c r="A71" i="33" s="1"/>
  <c r="A74" i="11"/>
  <c r="A65" i="33" s="1"/>
  <c r="A67" i="11"/>
  <c r="A59" i="33" s="1"/>
  <c r="A60" i="11"/>
  <c r="A39" i="11"/>
  <c r="A35" i="33" s="1"/>
  <c r="C53" i="33"/>
  <c r="C65" i="33"/>
  <c r="A53" i="33"/>
  <c r="B115" i="6"/>
  <c r="B341" i="6"/>
  <c r="W17" i="6"/>
  <c r="U17" i="6"/>
  <c r="E61" i="11" l="1"/>
  <c r="J66" i="11" s="1"/>
  <c r="D54" i="33" s="1"/>
  <c r="G114" i="6"/>
  <c r="D66" i="47"/>
  <c r="C57" i="33" s="1"/>
  <c r="J45" i="46"/>
  <c r="D38" i="33" s="1"/>
  <c r="D31" i="46"/>
  <c r="C26" i="33" s="1"/>
  <c r="D45" i="45"/>
  <c r="C37" i="33" s="1"/>
  <c r="J38" i="45"/>
  <c r="D31" i="33" s="1"/>
  <c r="J94" i="45"/>
  <c r="D79" i="33" s="1"/>
  <c r="J80" i="45"/>
  <c r="D67" i="33" s="1"/>
  <c r="D80" i="45"/>
  <c r="C67" i="33" s="1"/>
  <c r="G40" i="33"/>
  <c r="F70" i="33"/>
  <c r="J108" i="11"/>
  <c r="D90" i="33" s="1"/>
  <c r="J94" i="11"/>
  <c r="D78" i="33" s="1"/>
  <c r="C71" i="33"/>
  <c r="C35" i="33"/>
  <c r="D94" i="11"/>
  <c r="C78" i="33" s="1"/>
  <c r="D80" i="11"/>
  <c r="C66" i="33" s="1"/>
  <c r="D66" i="11"/>
  <c r="C54" i="33" s="1"/>
  <c r="L44" i="41"/>
  <c r="L46" i="41" s="1"/>
  <c r="D41" i="41"/>
  <c r="E47" i="45"/>
  <c r="C8" i="11"/>
  <c r="B340" i="6"/>
  <c r="B232" i="6"/>
  <c r="G340" i="6"/>
  <c r="B348" i="43"/>
  <c r="AG118" i="42"/>
  <c r="AG240" i="42"/>
  <c r="A103" i="45"/>
  <c r="AG350" i="42"/>
  <c r="AG240" i="44"/>
  <c r="AG117" i="44"/>
  <c r="A102" i="47"/>
  <c r="AG350" i="44"/>
  <c r="W121" i="42"/>
  <c r="W243" i="42"/>
  <c r="W353" i="42"/>
  <c r="A68" i="45"/>
  <c r="A46" i="45"/>
  <c r="Q240" i="42"/>
  <c r="Q350" i="42"/>
  <c r="Q118" i="42"/>
  <c r="D82" i="11"/>
  <c r="D87" i="11" s="1"/>
  <c r="C72" i="33" s="1"/>
  <c r="AA17" i="6"/>
  <c r="M121" i="42"/>
  <c r="M243" i="42"/>
  <c r="M353" i="42"/>
  <c r="A33" i="45"/>
  <c r="O121" i="43"/>
  <c r="O354" i="43"/>
  <c r="A40" i="46"/>
  <c r="O243" i="43"/>
  <c r="D82" i="46"/>
  <c r="D87" i="46" s="1"/>
  <c r="C74" i="33" s="1"/>
  <c r="AA17" i="43"/>
  <c r="Q17" i="6"/>
  <c r="D47" i="11"/>
  <c r="J52" i="11" s="1"/>
  <c r="G347" i="44"/>
  <c r="C8" i="47"/>
  <c r="AG120" i="44"/>
  <c r="A103" i="47"/>
  <c r="AG243" i="44"/>
  <c r="AG353" i="44"/>
  <c r="A96" i="11"/>
  <c r="F88" i="33" s="1"/>
  <c r="AE346" i="6"/>
  <c r="AE120" i="6"/>
  <c r="AC240" i="43"/>
  <c r="A89" i="46"/>
  <c r="A88" i="46"/>
  <c r="AC350" i="42"/>
  <c r="A88" i="45"/>
  <c r="AC118" i="42"/>
  <c r="AE238" i="6"/>
  <c r="AE350" i="42"/>
  <c r="AE343" i="6"/>
  <c r="AE235" i="6"/>
  <c r="AE353" i="42"/>
  <c r="A97" i="45"/>
  <c r="AE240" i="43"/>
  <c r="AE118" i="43"/>
  <c r="A96" i="47"/>
  <c r="AE120" i="44"/>
  <c r="O121" i="42"/>
  <c r="A40" i="45"/>
  <c r="O243" i="42"/>
  <c r="U121" i="43"/>
  <c r="U354" i="43"/>
  <c r="A61" i="46"/>
  <c r="A47" i="45"/>
  <c r="Q353" i="42"/>
  <c r="Q243" i="42"/>
  <c r="Q121" i="42"/>
  <c r="S353" i="42"/>
  <c r="S243" i="42"/>
  <c r="S121" i="42"/>
  <c r="Q351" i="43"/>
  <c r="Q240" i="43"/>
  <c r="Q118" i="43"/>
  <c r="A46" i="47"/>
  <c r="Q350" i="44"/>
  <c r="Q240" i="44"/>
  <c r="Q117" i="44"/>
  <c r="S343" i="6"/>
  <c r="S235" i="6"/>
  <c r="S117" i="6"/>
  <c r="AF12" i="42"/>
  <c r="F97" i="45" s="1"/>
  <c r="H12" i="6"/>
  <c r="F12" i="11" s="1"/>
  <c r="R12" i="43"/>
  <c r="F47" i="46" s="1"/>
  <c r="AC12" i="43"/>
  <c r="D55" i="45"/>
  <c r="G55" i="45" s="1"/>
  <c r="I55" i="45" s="1"/>
  <c r="S17" i="42"/>
  <c r="G46" i="33"/>
  <c r="F46" i="33"/>
  <c r="Q12" i="44"/>
  <c r="N18" i="41"/>
  <c r="N21" i="41" s="1"/>
  <c r="N23" i="41" s="1"/>
  <c r="U120" i="44"/>
  <c r="A61" i="47"/>
  <c r="M350" i="44"/>
  <c r="A32" i="47"/>
  <c r="AE240" i="44"/>
  <c r="A95" i="47"/>
  <c r="D97" i="45"/>
  <c r="D102" i="45" s="1"/>
  <c r="C85" i="33" s="1"/>
  <c r="AE17" i="42"/>
  <c r="D17" i="47"/>
  <c r="C15" i="33" s="1"/>
  <c r="K17" i="6"/>
  <c r="A81" i="45"/>
  <c r="A39" i="46"/>
  <c r="O240" i="43"/>
  <c r="O351" i="43"/>
  <c r="A32" i="46"/>
  <c r="M240" i="43"/>
  <c r="AC17" i="6"/>
  <c r="O17" i="6"/>
  <c r="B114" i="6"/>
  <c r="A88" i="11"/>
  <c r="A77" i="33" s="1"/>
  <c r="K17" i="43"/>
  <c r="Y17" i="42"/>
  <c r="AC17" i="42"/>
  <c r="O350" i="42"/>
  <c r="O240" i="42"/>
  <c r="Y240" i="44"/>
  <c r="A89" i="47"/>
  <c r="AC121" i="43"/>
  <c r="AC351" i="43"/>
  <c r="AA118" i="42"/>
  <c r="U350" i="42"/>
  <c r="A60" i="45"/>
  <c r="W118" i="43"/>
  <c r="A67" i="46"/>
  <c r="W240" i="43"/>
  <c r="U121" i="42"/>
  <c r="A61" i="45"/>
  <c r="M117" i="6"/>
  <c r="M351" i="43"/>
  <c r="AE243" i="44"/>
  <c r="AE351" i="43"/>
  <c r="Q238" i="6"/>
  <c r="U243" i="43"/>
  <c r="Q121" i="43"/>
  <c r="Q354" i="43"/>
  <c r="S117" i="44"/>
  <c r="G64" i="33"/>
  <c r="I16" i="50"/>
  <c r="M77" i="50"/>
  <c r="M15" i="50" s="1"/>
  <c r="AH12" i="42"/>
  <c r="F104" i="45" s="1"/>
  <c r="P12" i="42"/>
  <c r="F40" i="45" s="1"/>
  <c r="X12" i="43"/>
  <c r="F68" i="46" s="1"/>
  <c r="AG17" i="43"/>
  <c r="D104" i="46"/>
  <c r="D109" i="46" s="1"/>
  <c r="C92" i="33" s="1"/>
  <c r="D108" i="11"/>
  <c r="C90" i="33" s="1"/>
  <c r="AE12" i="43"/>
  <c r="AE14" i="6"/>
  <c r="D98" i="11" s="1"/>
  <c r="G98" i="11" s="1"/>
  <c r="I98" i="11" s="1"/>
  <c r="M243" i="43"/>
  <c r="M354" i="43"/>
  <c r="AG240" i="43"/>
  <c r="AG118" i="43"/>
  <c r="F94" i="33"/>
  <c r="G94" i="33"/>
  <c r="O17" i="44"/>
  <c r="G17" i="42"/>
  <c r="O17" i="42"/>
  <c r="Y17" i="6"/>
  <c r="Y235" i="6"/>
  <c r="AC235" i="6"/>
  <c r="G17" i="44"/>
  <c r="U243" i="44"/>
  <c r="O118" i="43"/>
  <c r="A74" i="47"/>
  <c r="Y121" i="42"/>
  <c r="A75" i="45"/>
  <c r="Y353" i="42"/>
  <c r="P342" i="44"/>
  <c r="P232" i="44"/>
  <c r="W117" i="44"/>
  <c r="W350" i="44"/>
  <c r="A67" i="47"/>
  <c r="A40" i="47"/>
  <c r="O243" i="44"/>
  <c r="AA120" i="44"/>
  <c r="AA243" i="44"/>
  <c r="W243" i="43"/>
  <c r="W354" i="43"/>
  <c r="M343" i="6"/>
  <c r="A32" i="11"/>
  <c r="A29" i="33" s="1"/>
  <c r="M121" i="43"/>
  <c r="M240" i="44"/>
  <c r="M118" i="42"/>
  <c r="A32" i="45"/>
  <c r="M120" i="44"/>
  <c r="M243" i="44"/>
  <c r="AE117" i="44"/>
  <c r="AE118" i="42"/>
  <c r="A103" i="46"/>
  <c r="AE353" i="44"/>
  <c r="A96" i="45"/>
  <c r="AG121" i="42"/>
  <c r="AG243" i="42"/>
  <c r="AE243" i="43"/>
  <c r="AE354" i="43"/>
  <c r="AE350" i="44"/>
  <c r="Q120" i="6"/>
  <c r="S238" i="6"/>
  <c r="U118" i="43"/>
  <c r="U351" i="43"/>
  <c r="A60" i="46"/>
  <c r="S240" i="43"/>
  <c r="A54" i="46"/>
  <c r="S354" i="43"/>
  <c r="S243" i="43"/>
  <c r="S121" i="43"/>
  <c r="S353" i="44"/>
  <c r="S243" i="44"/>
  <c r="S120" i="44"/>
  <c r="F76" i="33"/>
  <c r="D73" i="11"/>
  <c r="C60" i="33" s="1"/>
  <c r="D17" i="45"/>
  <c r="C13" i="33" s="1"/>
  <c r="E97" i="46"/>
  <c r="E97" i="45"/>
  <c r="N77" i="50"/>
  <c r="N15" i="50" s="1"/>
  <c r="AF12" i="6"/>
  <c r="F96" i="11" s="1"/>
  <c r="X12" i="6"/>
  <c r="F68" i="11" s="1"/>
  <c r="AF12" i="43"/>
  <c r="F97" i="46" s="1"/>
  <c r="J12" i="43"/>
  <c r="F19" i="46" s="1"/>
  <c r="F110" i="46" s="1"/>
  <c r="AE15" i="43"/>
  <c r="D100" i="46" s="1"/>
  <c r="G100" i="46" s="1"/>
  <c r="I100" i="46" s="1"/>
  <c r="AE13" i="43"/>
  <c r="D98" i="46" s="1"/>
  <c r="G98" i="46" s="1"/>
  <c r="I98" i="46" s="1"/>
  <c r="AE12" i="6"/>
  <c r="D94" i="45"/>
  <c r="C79" i="33" s="1"/>
  <c r="W12" i="43"/>
  <c r="W12" i="42"/>
  <c r="F64" i="33"/>
  <c r="D66" i="46"/>
  <c r="C56" i="33" s="1"/>
  <c r="M12" i="6"/>
  <c r="D94" i="47"/>
  <c r="C81" i="33" s="1"/>
  <c r="D87" i="47"/>
  <c r="C75" i="33" s="1"/>
  <c r="G83" i="47"/>
  <c r="I83" i="47" s="1"/>
  <c r="E16" i="50"/>
  <c r="K16" i="50"/>
  <c r="M54" i="50"/>
  <c r="M14" i="50" s="1"/>
  <c r="M16" i="50" s="1"/>
  <c r="Z12" i="6"/>
  <c r="F75" i="11" s="1"/>
  <c r="P12" i="6"/>
  <c r="F40" i="11" s="1"/>
  <c r="AB12" i="43"/>
  <c r="F82" i="46" s="1"/>
  <c r="V12" i="43"/>
  <c r="F61" i="46" s="1"/>
  <c r="AG15" i="42"/>
  <c r="D107" i="45" s="1"/>
  <c r="G107" i="45" s="1"/>
  <c r="I107" i="45" s="1"/>
  <c r="AG13" i="42"/>
  <c r="D105" i="45" s="1"/>
  <c r="G105" i="45" s="1"/>
  <c r="I105" i="45" s="1"/>
  <c r="AE15" i="6"/>
  <c r="D99" i="11" s="1"/>
  <c r="G99" i="11" s="1"/>
  <c r="I99" i="11" s="1"/>
  <c r="AE13" i="6"/>
  <c r="D97" i="11" s="1"/>
  <c r="G97" i="11" s="1"/>
  <c r="I97" i="11" s="1"/>
  <c r="F82" i="33"/>
  <c r="AA12" i="42"/>
  <c r="Y12" i="43"/>
  <c r="D59" i="45"/>
  <c r="C49" i="33" s="1"/>
  <c r="M12" i="43"/>
  <c r="U12" i="42"/>
  <c r="S12" i="43"/>
  <c r="S12" i="6"/>
  <c r="Q14" i="42"/>
  <c r="D49" i="45" s="1"/>
  <c r="G49" i="45" s="1"/>
  <c r="I49" i="45" s="1"/>
  <c r="D45" i="46"/>
  <c r="C38" i="33" s="1"/>
  <c r="D45" i="11"/>
  <c r="D38" i="45"/>
  <c r="C31" i="33" s="1"/>
  <c r="K14" i="42"/>
  <c r="D28" i="45" s="1"/>
  <c r="G28" i="45" s="1"/>
  <c r="I28" i="45" s="1"/>
  <c r="I110" i="45" s="1"/>
  <c r="D31" i="11"/>
  <c r="D108" i="47"/>
  <c r="C93" i="33" s="1"/>
  <c r="K50" i="41"/>
  <c r="E89" i="47"/>
  <c r="K12" i="44"/>
  <c r="Q12" i="42"/>
  <c r="F34" i="33"/>
  <c r="K12" i="42"/>
  <c r="G52" i="33"/>
  <c r="F52" i="33"/>
  <c r="AH12" i="44"/>
  <c r="F103" i="47" s="1"/>
  <c r="AE14" i="44"/>
  <c r="D98" i="47" s="1"/>
  <c r="G98" i="47" s="1"/>
  <c r="I98" i="47" s="1"/>
  <c r="N41" i="41"/>
  <c r="N44" i="41" s="1"/>
  <c r="N46" i="41" s="1"/>
  <c r="Z12" i="44"/>
  <c r="F75" i="47" s="1"/>
  <c r="G50" i="41"/>
  <c r="E75" i="47"/>
  <c r="W12" i="44"/>
  <c r="T12" i="44"/>
  <c r="F54" i="47" s="1"/>
  <c r="M12" i="44"/>
  <c r="K15" i="44"/>
  <c r="D29" i="47" s="1"/>
  <c r="G29" i="47" s="1"/>
  <c r="I29" i="47" s="1"/>
  <c r="I14" i="44"/>
  <c r="D21" i="47" s="1"/>
  <c r="G21" i="47" s="1"/>
  <c r="I21" i="47" s="1"/>
  <c r="I12" i="44"/>
  <c r="D19" i="47" s="1"/>
  <c r="G14" i="43"/>
  <c r="D14" i="46" s="1"/>
  <c r="G14" i="46" s="1"/>
  <c r="I14" i="46" s="1"/>
  <c r="I110" i="46" s="1"/>
  <c r="G12" i="43"/>
  <c r="G14" i="6"/>
  <c r="D14" i="11" s="1"/>
  <c r="G14" i="11" s="1"/>
  <c r="I14" i="11" s="1"/>
  <c r="I109" i="11" s="1"/>
  <c r="G12" i="6"/>
  <c r="AE12" i="44"/>
  <c r="Y15" i="44"/>
  <c r="X12" i="44"/>
  <c r="F68" i="47" s="1"/>
  <c r="S13" i="44"/>
  <c r="N12" i="44"/>
  <c r="F33" i="47" s="1"/>
  <c r="J12" i="44"/>
  <c r="F19" i="47" s="1"/>
  <c r="H12" i="44"/>
  <c r="F12" i="47" s="1"/>
  <c r="I12" i="43"/>
  <c r="I12" i="6"/>
  <c r="P41" i="41"/>
  <c r="P44" i="41" s="1"/>
  <c r="P46" i="41" s="1"/>
  <c r="J18" i="41"/>
  <c r="J21" i="41" s="1"/>
  <c r="J23" i="41" s="1"/>
  <c r="L16" i="50"/>
  <c r="E29" i="53" s="1"/>
  <c r="F16" i="33"/>
  <c r="G16" i="33"/>
  <c r="H41" i="41"/>
  <c r="H44" i="41" s="1"/>
  <c r="H46" i="41" s="1"/>
  <c r="P227" i="6"/>
  <c r="P335" i="6"/>
  <c r="P232" i="42"/>
  <c r="P110" i="42"/>
  <c r="C6" i="46"/>
  <c r="C6" i="45"/>
  <c r="P232" i="43"/>
  <c r="G16" i="50"/>
  <c r="D19" i="46"/>
  <c r="D24" i="46" s="1"/>
  <c r="C20" i="33" s="1"/>
  <c r="I17" i="43"/>
  <c r="I17" i="42"/>
  <c r="D19" i="45"/>
  <c r="D24" i="45" s="1"/>
  <c r="C19" i="33" s="1"/>
  <c r="D19" i="11"/>
  <c r="D24" i="11" s="1"/>
  <c r="I17" i="6"/>
  <c r="I17" i="44"/>
  <c r="G22" i="33"/>
  <c r="D45" i="47"/>
  <c r="C39" i="33" s="1"/>
  <c r="F18" i="41"/>
  <c r="F21" i="41" s="1"/>
  <c r="F23" i="41" s="1"/>
  <c r="F26" i="41" s="1"/>
  <c r="E33" i="11"/>
  <c r="E33" i="46"/>
  <c r="E33" i="47"/>
  <c r="E103" i="47"/>
  <c r="J108" i="47" s="1"/>
  <c r="O50" i="41"/>
  <c r="D44" i="41"/>
  <c r="D46" i="41" s="1"/>
  <c r="E104" i="45"/>
  <c r="J109" i="45" s="1"/>
  <c r="E82" i="11"/>
  <c r="I50" i="41"/>
  <c r="E61" i="47"/>
  <c r="C50" i="41"/>
  <c r="E47" i="46"/>
  <c r="M27" i="41"/>
  <c r="E26" i="11"/>
  <c r="J31" i="11" s="1"/>
  <c r="G27" i="41"/>
  <c r="D18" i="41"/>
  <c r="D21" i="41" s="1"/>
  <c r="D23" i="41" s="1"/>
  <c r="D26" i="41" s="1"/>
  <c r="E68" i="47"/>
  <c r="E50" i="41"/>
  <c r="E54" i="11"/>
  <c r="O27" i="41"/>
  <c r="E40" i="47"/>
  <c r="K27" i="41"/>
  <c r="E54" i="45"/>
  <c r="E40" i="45"/>
  <c r="E75" i="11"/>
  <c r="E54" i="46"/>
  <c r="E96" i="47"/>
  <c r="M50" i="41"/>
  <c r="P18" i="41"/>
  <c r="P21" i="41" s="1"/>
  <c r="P23" i="41" s="1"/>
  <c r="L18" i="41"/>
  <c r="L21" i="41" s="1"/>
  <c r="L23" i="41" s="1"/>
  <c r="B115" i="42"/>
  <c r="B237" i="42"/>
  <c r="G115" i="42"/>
  <c r="G237" i="43"/>
  <c r="B237" i="43"/>
  <c r="G237" i="44"/>
  <c r="B347" i="44"/>
  <c r="C8" i="46"/>
  <c r="C8" i="45"/>
  <c r="G348" i="43"/>
  <c r="G347" i="42"/>
  <c r="G237" i="42"/>
  <c r="B114" i="44"/>
  <c r="B237" i="44"/>
  <c r="G114" i="44"/>
  <c r="F16" i="50"/>
  <c r="E28" i="17" s="1"/>
  <c r="H16" i="50"/>
  <c r="E31" i="51" s="1"/>
  <c r="J16" i="50"/>
  <c r="E28" i="52" s="1"/>
  <c r="N54" i="50"/>
  <c r="N14" i="50" s="1"/>
  <c r="N16" i="50" s="1"/>
  <c r="E61" i="45"/>
  <c r="J41" i="41"/>
  <c r="J44" i="41" s="1"/>
  <c r="J46" i="41" s="1"/>
  <c r="E47" i="47"/>
  <c r="E104" i="46"/>
  <c r="E82" i="46"/>
  <c r="E68" i="46"/>
  <c r="E26" i="46"/>
  <c r="J31" i="46" s="1"/>
  <c r="F41" i="41"/>
  <c r="F44" i="41" s="1"/>
  <c r="F46" i="41" s="1"/>
  <c r="H18" i="41"/>
  <c r="H21" i="41" s="1"/>
  <c r="H23" i="41" s="1"/>
  <c r="E96" i="11"/>
  <c r="E68" i="11"/>
  <c r="J73" i="11" s="1"/>
  <c r="E40" i="11"/>
  <c r="J45" i="11" s="1"/>
  <c r="E82" i="47"/>
  <c r="E54" i="47"/>
  <c r="E26" i="47"/>
  <c r="D24" i="47" l="1"/>
  <c r="C21" i="33" s="1"/>
  <c r="J66" i="46"/>
  <c r="D56" i="33" s="1"/>
  <c r="J38" i="46"/>
  <c r="F110" i="45"/>
  <c r="C36" i="33"/>
  <c r="E28" i="55"/>
  <c r="H28" i="55" s="1"/>
  <c r="C24" i="33"/>
  <c r="C40" i="33"/>
  <c r="H40" i="33" s="1"/>
  <c r="I40" i="33" s="1"/>
  <c r="C18" i="33"/>
  <c r="E22" i="55"/>
  <c r="H22" i="55" s="1"/>
  <c r="J66" i="47"/>
  <c r="D57" i="33" s="1"/>
  <c r="J87" i="46"/>
  <c r="D74" i="33" s="1"/>
  <c r="J80" i="11"/>
  <c r="D66" i="33" s="1"/>
  <c r="J45" i="47"/>
  <c r="D39" i="33" s="1"/>
  <c r="J94" i="47"/>
  <c r="D81" i="33" s="1"/>
  <c r="J87" i="47"/>
  <c r="D75" i="33" s="1"/>
  <c r="J109" i="46"/>
  <c r="D92" i="33" s="1"/>
  <c r="J45" i="45"/>
  <c r="D37" i="33" s="1"/>
  <c r="J52" i="46"/>
  <c r="D44" i="33" s="1"/>
  <c r="J87" i="11"/>
  <c r="D72" i="33" s="1"/>
  <c r="D60" i="33"/>
  <c r="J59" i="45"/>
  <c r="D49" i="33" s="1"/>
  <c r="J102" i="45"/>
  <c r="D85" i="33" s="1"/>
  <c r="E12" i="11"/>
  <c r="E12" i="45"/>
  <c r="J17" i="45" s="1"/>
  <c r="C27" i="41"/>
  <c r="AG17" i="42"/>
  <c r="D93" i="33"/>
  <c r="F109" i="47"/>
  <c r="D47" i="45"/>
  <c r="J52" i="45" s="1"/>
  <c r="Q17" i="42"/>
  <c r="D54" i="11"/>
  <c r="D59" i="11" s="1"/>
  <c r="C48" i="33" s="1"/>
  <c r="S17" i="6"/>
  <c r="D33" i="46"/>
  <c r="D38" i="46" s="1"/>
  <c r="C32" i="33" s="1"/>
  <c r="M17" i="43"/>
  <c r="D97" i="46"/>
  <c r="D102" i="46" s="1"/>
  <c r="C86" i="33" s="1"/>
  <c r="AE17" i="43"/>
  <c r="F109" i="11"/>
  <c r="C83" i="33"/>
  <c r="G88" i="33"/>
  <c r="D42" i="33"/>
  <c r="D52" i="11"/>
  <c r="D32" i="33"/>
  <c r="D12" i="11"/>
  <c r="G17" i="6"/>
  <c r="AA17" i="42"/>
  <c r="D82" i="45"/>
  <c r="J87" i="45" s="1"/>
  <c r="D33" i="11"/>
  <c r="D38" i="11" s="1"/>
  <c r="M17" i="6"/>
  <c r="D91" i="33"/>
  <c r="D36" i="33"/>
  <c r="D26" i="33"/>
  <c r="E31" i="52"/>
  <c r="D24" i="33"/>
  <c r="E31" i="17"/>
  <c r="D78" i="47"/>
  <c r="Y17" i="44"/>
  <c r="D12" i="46"/>
  <c r="D17" i="46" s="1"/>
  <c r="C14" i="33" s="1"/>
  <c r="G17" i="43"/>
  <c r="D68" i="47"/>
  <c r="D73" i="47" s="1"/>
  <c r="C63" i="33" s="1"/>
  <c r="W17" i="44"/>
  <c r="D54" i="46"/>
  <c r="D59" i="46" s="1"/>
  <c r="C50" i="33" s="1"/>
  <c r="S17" i="43"/>
  <c r="D96" i="11"/>
  <c r="D101" i="11" s="1"/>
  <c r="C84" i="33" s="1"/>
  <c r="AE17" i="6"/>
  <c r="D68" i="46"/>
  <c r="D73" i="46" s="1"/>
  <c r="C62" i="33" s="1"/>
  <c r="W17" i="43"/>
  <c r="D89" i="46"/>
  <c r="J94" i="46" s="1"/>
  <c r="AC17" i="43"/>
  <c r="D55" i="47"/>
  <c r="S17" i="44"/>
  <c r="D96" i="47"/>
  <c r="D101" i="47" s="1"/>
  <c r="C87" i="33" s="1"/>
  <c r="AE17" i="44"/>
  <c r="D33" i="47"/>
  <c r="D38" i="47" s="1"/>
  <c r="C33" i="33" s="1"/>
  <c r="M17" i="44"/>
  <c r="D26" i="45"/>
  <c r="J31" i="45" s="1"/>
  <c r="K17" i="42"/>
  <c r="D26" i="47"/>
  <c r="D31" i="47" s="1"/>
  <c r="C27" i="33" s="1"/>
  <c r="K17" i="44"/>
  <c r="D61" i="45"/>
  <c r="D66" i="45" s="1"/>
  <c r="C55" i="33" s="1"/>
  <c r="C58" i="33" s="1"/>
  <c r="H58" i="33" s="1"/>
  <c r="I58" i="33" s="1"/>
  <c r="U17" i="42"/>
  <c r="Y17" i="43"/>
  <c r="D75" i="46"/>
  <c r="J80" i="46" s="1"/>
  <c r="D68" i="45"/>
  <c r="J73" i="45" s="1"/>
  <c r="W17" i="42"/>
  <c r="D109" i="45"/>
  <c r="C91" i="33" s="1"/>
  <c r="C94" i="33" s="1"/>
  <c r="H94" i="33" s="1"/>
  <c r="I94" i="33" s="1"/>
  <c r="D47" i="47"/>
  <c r="D52" i="47" s="1"/>
  <c r="C45" i="33" s="1"/>
  <c r="Q17" i="44"/>
  <c r="D13" i="33"/>
  <c r="E28" i="51"/>
  <c r="C22" i="33"/>
  <c r="H22" i="33" s="1"/>
  <c r="I22" i="33" s="1"/>
  <c r="E19" i="46"/>
  <c r="J24" i="46" s="1"/>
  <c r="E19" i="45"/>
  <c r="J24" i="45" s="1"/>
  <c r="E27" i="41"/>
  <c r="E19" i="47"/>
  <c r="E19" i="11"/>
  <c r="E12" i="46"/>
  <c r="E12" i="47"/>
  <c r="J17" i="47" s="1"/>
  <c r="J31" i="47" l="1"/>
  <c r="J101" i="47"/>
  <c r="D87" i="33" s="1"/>
  <c r="J73" i="47"/>
  <c r="D63" i="33" s="1"/>
  <c r="J38" i="47"/>
  <c r="D33" i="33" s="1"/>
  <c r="J52" i="47"/>
  <c r="D45" i="33" s="1"/>
  <c r="J73" i="46"/>
  <c r="D62" i="33" s="1"/>
  <c r="J102" i="46"/>
  <c r="D86" i="33" s="1"/>
  <c r="J59" i="46"/>
  <c r="D50" i="33" s="1"/>
  <c r="J66" i="45"/>
  <c r="J111" i="45" s="1"/>
  <c r="J114" i="45" s="1"/>
  <c r="C42" i="33"/>
  <c r="C88" i="33"/>
  <c r="H88" i="33" s="1"/>
  <c r="I88" i="33" s="1"/>
  <c r="J59" i="11"/>
  <c r="D48" i="33" s="1"/>
  <c r="C30" i="33"/>
  <c r="E26" i="55"/>
  <c r="H26" i="55" s="1"/>
  <c r="J38" i="11"/>
  <c r="D30" i="33" s="1"/>
  <c r="C34" i="33"/>
  <c r="H34" i="33" s="1"/>
  <c r="I34" i="33" s="1"/>
  <c r="J101" i="11"/>
  <c r="D40" i="33"/>
  <c r="J24" i="47"/>
  <c r="E22" i="53" s="1"/>
  <c r="J17" i="46"/>
  <c r="D94" i="33"/>
  <c r="J24" i="11"/>
  <c r="E22" i="17" s="1"/>
  <c r="D17" i="11"/>
  <c r="J17" i="11"/>
  <c r="D31" i="45"/>
  <c r="D80" i="46"/>
  <c r="C68" i="33" s="1"/>
  <c r="D68" i="33"/>
  <c r="G55" i="47"/>
  <c r="I55" i="47" s="1"/>
  <c r="J59" i="47" s="1"/>
  <c r="D59" i="47"/>
  <c r="C51" i="33" s="1"/>
  <c r="C52" i="33" s="1"/>
  <c r="H52" i="33" s="1"/>
  <c r="I52" i="33" s="1"/>
  <c r="D55" i="33"/>
  <c r="D58" i="33" s="1"/>
  <c r="D52" i="45"/>
  <c r="C43" i="33" s="1"/>
  <c r="C46" i="33" s="1"/>
  <c r="H46" i="33" s="1"/>
  <c r="I46" i="33" s="1"/>
  <c r="D43" i="33"/>
  <c r="D84" i="33"/>
  <c r="D20" i="33"/>
  <c r="E22" i="52"/>
  <c r="D73" i="45"/>
  <c r="C61" i="33" s="1"/>
  <c r="D61" i="33"/>
  <c r="D94" i="46"/>
  <c r="C80" i="33" s="1"/>
  <c r="C82" i="33" s="1"/>
  <c r="H82" i="33" s="1"/>
  <c r="I82" i="33" s="1"/>
  <c r="D80" i="33"/>
  <c r="D82" i="33" s="1"/>
  <c r="C64" i="33"/>
  <c r="H64" i="33" s="1"/>
  <c r="I64" i="33" s="1"/>
  <c r="G78" i="47"/>
  <c r="I78" i="47" s="1"/>
  <c r="D80" i="47"/>
  <c r="C69" i="33" s="1"/>
  <c r="C70" i="33" s="1"/>
  <c r="H70" i="33" s="1"/>
  <c r="I70" i="33" s="1"/>
  <c r="D87" i="45"/>
  <c r="C73" i="33" s="1"/>
  <c r="C76" i="33" s="1"/>
  <c r="H76" i="33" s="1"/>
  <c r="I76" i="33" s="1"/>
  <c r="D73" i="33"/>
  <c r="D76" i="33" s="1"/>
  <c r="E25" i="51"/>
  <c r="D19" i="33"/>
  <c r="D15" i="33"/>
  <c r="D18" i="33" l="1"/>
  <c r="E36" i="55"/>
  <c r="E37" i="51"/>
  <c r="J111" i="11"/>
  <c r="J112" i="46"/>
  <c r="D21" i="33"/>
  <c r="D22" i="33" s="1"/>
  <c r="E25" i="52"/>
  <c r="D64" i="33"/>
  <c r="D34" i="33"/>
  <c r="J80" i="47"/>
  <c r="D69" i="33" s="1"/>
  <c r="D70" i="33" s="1"/>
  <c r="C25" i="33"/>
  <c r="C28" i="33" s="1"/>
  <c r="H28" i="33" s="1"/>
  <c r="I28" i="33" s="1"/>
  <c r="E32" i="53" s="1"/>
  <c r="E24" i="55"/>
  <c r="H24" i="55" s="1"/>
  <c r="E30" i="55"/>
  <c r="H30" i="55" s="1"/>
  <c r="D14" i="33"/>
  <c r="D46" i="33"/>
  <c r="C12" i="33"/>
  <c r="C16" i="33" s="1"/>
  <c r="H16" i="33" s="1"/>
  <c r="E20" i="55"/>
  <c r="H20" i="55" s="1"/>
  <c r="I109" i="47"/>
  <c r="D25" i="33"/>
  <c r="E34" i="51"/>
  <c r="E41" i="51" s="1"/>
  <c r="D88" i="33"/>
  <c r="D27" i="33"/>
  <c r="E25" i="17"/>
  <c r="D12" i="33"/>
  <c r="D16" i="33" s="1"/>
  <c r="E34" i="52" l="1"/>
  <c r="E38" i="52" s="1"/>
  <c r="E37" i="55"/>
  <c r="I16" i="33"/>
  <c r="E26" i="53" s="1"/>
  <c r="E34" i="17"/>
  <c r="E38" i="17" s="1"/>
  <c r="E35" i="55"/>
  <c r="D51" i="33"/>
  <c r="D52" i="33" s="1"/>
  <c r="J110" i="47"/>
  <c r="D28" i="33"/>
  <c r="I98" i="33" l="1"/>
  <c r="J111" i="47"/>
  <c r="D95" i="33" s="1"/>
  <c r="D98" i="33" s="1"/>
  <c r="J114" i="47" l="1"/>
  <c r="B114" i="47" s="1"/>
  <c r="E35" i="53" l="1"/>
  <c r="E39" i="53" s="1"/>
  <c r="E38" i="55"/>
  <c r="E39" i="55" s="1"/>
  <c r="H41" i="55" s="1"/>
</calcChain>
</file>

<file path=xl/comments1.xml><?xml version="1.0" encoding="utf-8"?>
<comments xmlns="http://schemas.openxmlformats.org/spreadsheetml/2006/main">
  <authors>
    <author>Thalparpan Reto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</commentList>
</comments>
</file>

<file path=xl/comments2.xml><?xml version="1.0" encoding="utf-8"?>
<comments xmlns="http://schemas.openxmlformats.org/spreadsheetml/2006/main">
  <authors>
    <author>Thalparpan Reto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</commentList>
</comments>
</file>

<file path=xl/comments3.xml><?xml version="1.0" encoding="utf-8"?>
<comments xmlns="http://schemas.openxmlformats.org/spreadsheetml/2006/main">
  <authors>
    <author>Thalparpan Reto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</commentList>
</comments>
</file>

<file path=xl/comments4.xml><?xml version="1.0" encoding="utf-8"?>
<comments xmlns="http://schemas.openxmlformats.org/spreadsheetml/2006/main">
  <authors>
    <author>Thalparpan Reto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
Inkl. noch gültige Sonderschulverfügungen der IV
</t>
        </r>
      </text>
    </comment>
  </commentList>
</comments>
</file>

<file path=xl/sharedStrings.xml><?xml version="1.0" encoding="utf-8"?>
<sst xmlns="http://schemas.openxmlformats.org/spreadsheetml/2006/main" count="2535" uniqueCount="283">
  <si>
    <t>Name und Vorname</t>
  </si>
  <si>
    <t>Sonderschule</t>
  </si>
  <si>
    <t>Wohnen</t>
  </si>
  <si>
    <t>ja / nein</t>
  </si>
  <si>
    <t>befristet bis</t>
  </si>
  <si>
    <t>Name der Institution:</t>
  </si>
  <si>
    <t>Sonderschul-verfügung</t>
  </si>
  <si>
    <t>Jahr-gang</t>
  </si>
  <si>
    <t>Wohn-kanton</t>
  </si>
  <si>
    <t>Leistungsstatistik</t>
  </si>
  <si>
    <t>Ausserkantonal</t>
  </si>
  <si>
    <t>ausserkantonal</t>
  </si>
  <si>
    <t>Versorger-beiträge</t>
  </si>
  <si>
    <t>Leistungs-abgeltung</t>
  </si>
  <si>
    <t>TOTAL Leistungsabgeltung in CHF</t>
  </si>
  <si>
    <t xml:space="preserve">Versorger-beiträge </t>
  </si>
  <si>
    <t>Leistungsabgeltung in CHF</t>
  </si>
  <si>
    <t>Anzahl</t>
  </si>
  <si>
    <t>in CHF</t>
  </si>
  <si>
    <t>Datum</t>
  </si>
  <si>
    <t>Zu Gunsten der Institution</t>
  </si>
  <si>
    <t>Bank / PC</t>
  </si>
  <si>
    <t>PLZ Ort</t>
  </si>
  <si>
    <t>Konto-Nr.</t>
  </si>
  <si>
    <t>IBAN-Nr.</t>
  </si>
  <si>
    <t>Produkt</t>
  </si>
  <si>
    <t>Buchungstext</t>
  </si>
  <si>
    <t>Visa und Datum</t>
  </si>
  <si>
    <t>Rechnerische Kontrolle</t>
  </si>
  <si>
    <t>Stelle</t>
  </si>
  <si>
    <t>Visum</t>
  </si>
  <si>
    <t>GS FRW</t>
  </si>
  <si>
    <t>Jahr / Quartal:</t>
  </si>
  <si>
    <t>Kapital-kosten zu Gunsten Kanton Bern</t>
  </si>
  <si>
    <t>Kapital-kosten pro  Einheit gem. LV</t>
  </si>
  <si>
    <t>Alters- und Behindertenamt</t>
  </si>
  <si>
    <t>Betriebsjahr</t>
  </si>
  <si>
    <t>Trägerschaft</t>
  </si>
  <si>
    <t>Rechtsform der Trägerschaft</t>
  </si>
  <si>
    <t>PLZ, Ort</t>
  </si>
  <si>
    <t>Institution</t>
  </si>
  <si>
    <t>Name</t>
  </si>
  <si>
    <t>Strasse</t>
  </si>
  <si>
    <t>Name, Vorname</t>
  </si>
  <si>
    <t>Telefonnummer</t>
  </si>
  <si>
    <t>E-Mail</t>
  </si>
  <si>
    <t>Zeitraum</t>
  </si>
  <si>
    <t>Lohnsummenwachstum</t>
  </si>
  <si>
    <t>alle Beträge in CHF erfassen</t>
  </si>
  <si>
    <t>Sozialleistungen</t>
  </si>
  <si>
    <t>Personalnebenaufwand</t>
  </si>
  <si>
    <t>Honorare f. Leistungen Dritter</t>
  </si>
  <si>
    <t>Personalaufwand (Klasse 3)</t>
  </si>
  <si>
    <t>Sachaufwand (Klasse 4)</t>
  </si>
  <si>
    <t>Umlagen gemäss Kostenrechnung</t>
  </si>
  <si>
    <t>Total Betriebsaufwand (KKL3+4) n. U.</t>
  </si>
  <si>
    <t>Total anrechenbarer Ertrag</t>
  </si>
  <si>
    <t>Nettobetriebskosten</t>
  </si>
  <si>
    <t>30-36</t>
  </si>
  <si>
    <t>geplante Leistung gemäss LV</t>
  </si>
  <si>
    <t>Leistungspreis pro Einheit</t>
  </si>
  <si>
    <t>Differenz Leistungspreis pro Einheit</t>
  </si>
  <si>
    <t>TOTAL Leistung Q4</t>
  </si>
  <si>
    <t>TOTAL Leistung Q3</t>
  </si>
  <si>
    <t>TOTAL Leistung Q2</t>
  </si>
  <si>
    <t>TOTAL Leistung Q1</t>
  </si>
  <si>
    <t>Obergrenze gem. LV</t>
  </si>
  <si>
    <t>Kumulierte Leistung</t>
  </si>
  <si>
    <t>Planvorgaben gemäss LV  in %</t>
  </si>
  <si>
    <t>Quartal</t>
  </si>
  <si>
    <t>1. Quartal</t>
  </si>
  <si>
    <t>2. Quartal</t>
  </si>
  <si>
    <t>3. Quartal</t>
  </si>
  <si>
    <t>4. Quartal</t>
  </si>
  <si>
    <t>Jahr:</t>
  </si>
  <si>
    <t>Erbrachte Leistung</t>
  </si>
  <si>
    <t>TOTAL erbrachte Leistung</t>
  </si>
  <si>
    <t xml:space="preserve">TOTAL Leistungsabgeltung in CHF </t>
  </si>
  <si>
    <t>Ort und Datum:</t>
  </si>
  <si>
    <t>DIE INSTITUTION</t>
  </si>
  <si>
    <t>Name:</t>
  </si>
  <si>
    <t>Untergrenze  gem. LV</t>
  </si>
  <si>
    <t>Geplante Leistung 
gem. LV</t>
  </si>
  <si>
    <t>Planvorgaben Kanton nach Regierungsratsentscheid in %</t>
  </si>
  <si>
    <t>Jahr</t>
  </si>
  <si>
    <t>Mittagstisch</t>
  </si>
  <si>
    <t>Mittagessen</t>
  </si>
  <si>
    <t>Zahlungsverbindung</t>
  </si>
  <si>
    <t>Basisdaten Institution</t>
  </si>
  <si>
    <t>Ausserkantonale Kinder/Jugendliche (durch den jeweiligen Wohnkanton abgegoltene Aufenthalte):</t>
  </si>
  <si>
    <t>TOTAL innerkantonale Kinder/Jugend-liche (GEF)</t>
  </si>
  <si>
    <t>TOTAL ausserkantonale Kinder/Jugend-liche (Wohnkanton)</t>
  </si>
  <si>
    <t>Gesamttotal</t>
  </si>
  <si>
    <t>Leistungs-preis pro Einheit (inkl. Anpass.)</t>
  </si>
  <si>
    <t>Besoldung Personal</t>
  </si>
  <si>
    <t>abzüglich (-) Korrektur infolge Überschreitung Obergrenze</t>
  </si>
  <si>
    <t>Korrektur betr. BJ-Beitrag</t>
  </si>
  <si>
    <t>Überschreitung Obergrenze (Leistungen)</t>
  </si>
  <si>
    <t>Überschreitung Obergrenze 
(Betrag in CHF)</t>
  </si>
  <si>
    <t>Total</t>
  </si>
  <si>
    <t>Leistungsabgeltung</t>
  </si>
  <si>
    <t>Zuständige Person(en) bei Fragen seitens ALBA zur Abrechnung</t>
  </si>
  <si>
    <t xml:space="preserve">Betriebsbeiträge Bundesamt für Justiz </t>
  </si>
  <si>
    <t>Innerkantonale Kinder/Jugendliche (durch das ALBA abgegoltene Aufenthalte)</t>
  </si>
  <si>
    <t>innerkantonal (ALBA)</t>
  </si>
  <si>
    <t xml:space="preserve">Total </t>
  </si>
  <si>
    <t>Innerkantonal (ALBA)</t>
  </si>
  <si>
    <t>Abrechnung</t>
  </si>
  <si>
    <t>Auflistung der Verwendung der Rücklagen</t>
  </si>
  <si>
    <t xml:space="preserve">Name: </t>
  </si>
  <si>
    <t>CHF</t>
  </si>
  <si>
    <t xml:space="preserve">TOTAL </t>
  </si>
  <si>
    <t>TOTAL</t>
  </si>
  <si>
    <t>Leistungs-abgeltung innerkantonal (ALBA)</t>
  </si>
  <si>
    <t>Übrige Korrekturen</t>
  </si>
  <si>
    <t>TOTAL zu Gunsten Institution</t>
  </si>
  <si>
    <t>innerkantonal (KESB)</t>
  </si>
  <si>
    <t>innerkantonal (JA)</t>
  </si>
  <si>
    <t>Innerkantonale Kinder/Jugendliche (durch KESB abgegoltene Aufenthalte):</t>
  </si>
  <si>
    <t>TOTAL innerkantonale Kinder/Jugend-liche (KESB)</t>
  </si>
  <si>
    <t>Innerkantonale Kinder/Jugendliche (durch Jugendanwaltschaft abgegoltene Aufenthalte):</t>
  </si>
  <si>
    <t>TOTAL innerkantonale Kinder/Jugend-liche (JA)</t>
  </si>
  <si>
    <t>Innerkantonale Kinder/Jugendliche (durch Jungendanwaltschaft abgegoltene Aufenthalte):</t>
  </si>
  <si>
    <t>Innerkantonal (KESB)</t>
  </si>
  <si>
    <t>Innerkantonal (JA)</t>
  </si>
  <si>
    <t>TOTAL Versogerbeiträge und Kapitalkosten</t>
  </si>
  <si>
    <t>TOTAL Versorgerbeiträge und Kapitalkosten</t>
  </si>
  <si>
    <t>Gesundheits- und Fürsorgedirektion des Kantons Bern</t>
  </si>
  <si>
    <t xml:space="preserve">ALBA, Leitung Abteilung Finanzen: </t>
  </si>
  <si>
    <t xml:space="preserve">ALBA, Revisor/in Abteilung Finanzen: </t>
  </si>
  <si>
    <t>Betrag</t>
  </si>
  <si>
    <t>TOTAL innerkantonale Kinder/Jugend-liche (UMA/UMF)</t>
  </si>
  <si>
    <t>Innerkantonal (UMA/UMF)</t>
  </si>
  <si>
    <r>
      <t xml:space="preserve">innerkantonal (UMA/UMF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Behinderung und / oder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bes. Betreuungsbedarf)</t>
    </r>
  </si>
  <si>
    <t>Innerkantonale Kinder/Jugendliche (UMA/UMF ohne Behinderung und/oder ohne bes. Betreuungsbedarf):</t>
  </si>
  <si>
    <t>Kalendertage</t>
  </si>
  <si>
    <t>xyz</t>
  </si>
  <si>
    <t>Leistungen
mit
Kapital-
kosten</t>
  </si>
  <si>
    <t>2. Quartal (Monate April, Mai, Juni und Juli)</t>
  </si>
  <si>
    <t>3. Quartal (Monate August und September)</t>
  </si>
  <si>
    <t>Abgeltung der Transportkosten für sonderpädagogische Massnahmen (Schulweg)</t>
  </si>
  <si>
    <t>Anzahl km
1. Quartal</t>
  </si>
  <si>
    <t>Abgeltung
1. Quartal</t>
  </si>
  <si>
    <t>Anzahl km
2. Quartal</t>
  </si>
  <si>
    <t>Abgeltung
2. Quartal</t>
  </si>
  <si>
    <t>Anzahl km
3. Quartal</t>
  </si>
  <si>
    <t>Abgeltung
3. Quartal</t>
  </si>
  <si>
    <t>Anzahl km
4. Quartal</t>
  </si>
  <si>
    <t>Abgeltung
4. Quartal</t>
  </si>
  <si>
    <t>Total
Anzahl km</t>
  </si>
  <si>
    <t>Total
Abgeltung</t>
  </si>
  <si>
    <t>Durch die Institution organisierte Transporte</t>
  </si>
  <si>
    <t>Transporte mit Privatfahrzeug</t>
  </si>
  <si>
    <t>Tarif pro km</t>
  </si>
  <si>
    <t>Zusammenfassung</t>
  </si>
  <si>
    <t>Kategorie
(Beträge in CHF)</t>
  </si>
  <si>
    <t xml:space="preserve">        3635 ssv</t>
  </si>
  <si>
    <t xml:space="preserve">        3632 ssv</t>
  </si>
  <si>
    <t>Bankverbindung der Institution</t>
  </si>
  <si>
    <t>Buchungsregel
öffentl.-rechtl. Inst.
Konto 363200</t>
  </si>
  <si>
    <t>Buchungsregel
private Inst.
Konto 363500</t>
  </si>
  <si>
    <t>Ausgaben für die Benützung öffentlicher Transportmittel (Billette und Abos für Bahn, Tram, Bus etc.)</t>
  </si>
  <si>
    <t>Grundlagen: 
- Verordnung vom 8. Mai 2013 über die sonderpädagogischen Massnahmen (Sonderpädagogikverordnung, SPMV; BSG 432.281), insbesondere Artikel 32 bis 36.
- Merkblatt „Vergütung der Transportkosten für sonderpädagogische Massnahmen im Kanton Bern“ (Version vom Juni 2017, gültig ab 1. August 2017).
- Direktionsverordnung vom 15. Oktober 2013 über die Entschädigung der Transporte von Kindern und Jugendlichen im Bereich Sonderpädagogik (ETS DV; BSG 432.281.3), insbesondere Artikel 2 und 3.</t>
  </si>
  <si>
    <t>Transportunternehmen
(Beträge in CHF, inkl. Mehrwertsteuer)</t>
  </si>
  <si>
    <t>Privatperson / Transportunternehmen
(Beträge in CHF, inkl. Mehrwertsteuer)</t>
  </si>
  <si>
    <t>Durch Privatpersonen und / oder private Transportunternehmen durchgeführte Transporte (CHF 0.45 pro km für Privatpersonen; CHF 0.80 pro km für private Transportunternehmen)</t>
  </si>
  <si>
    <t>Angebot</t>
  </si>
  <si>
    <t>Öffentliche Transportmittel</t>
  </si>
  <si>
    <t>Total 
km</t>
  </si>
  <si>
    <t>(Beträge in CHF, inkl. Mehrwertsteuer)</t>
  </si>
  <si>
    <t>Durch die Institution organisierte Transporte (max. CHF 2.50 für PW bis zu 4 Plätzen; max. CHF 3.00 für Fahrzeuge mit mehr als 4 Plätzen 
und / oder Fahrzeuge mit Spezialeinrichtungen)</t>
  </si>
  <si>
    <t>Total
km</t>
  </si>
  <si>
    <t>Öffentliche Transportmittel (In der Regel die Kosten öffentlicher Transportmittel 2. Klasse für Fahrten auf dem direkten Weg zur Sonderschule)</t>
  </si>
  <si>
    <t>Mit ihrer Unterschrift bestätigt die Institutionsleitung die Richtigkeit dieser Abrechnung der Transportkosten. Die Abrechnung durch das ALBA erfolgt unter dem Vorbehalt der</t>
  </si>
  <si>
    <t>(rechtsgültige Unterschrift)</t>
  </si>
  <si>
    <t>Buchungsregel
priv. Inst., Konto 363500 bzw. 426015</t>
  </si>
  <si>
    <t>Buchungsregel
ö.-r. Inst., Konto 363200 bzw. 426015</t>
  </si>
  <si>
    <t>Ergebnisse von Prüfungen aufgrund der in Ziffer 1.1 des Jahresleistungsvertrages aufgeführten rechtlichen Grundlagen sowie aufgrund von Ziffer 6.4 "Auskunfts- und Mitwirkungspflicht".</t>
  </si>
  <si>
    <t>Zwischentotal</t>
  </si>
  <si>
    <t xml:space="preserve">        3632wobe</t>
  </si>
  <si>
    <t xml:space="preserve">        3635wobe</t>
  </si>
  <si>
    <t xml:space="preserve">        3632sep</t>
  </si>
  <si>
    <t xml:space="preserve">        3635sep</t>
  </si>
  <si>
    <t xml:space="preserve">        3632tra</t>
  </si>
  <si>
    <t xml:space="preserve">        3635tra</t>
  </si>
  <si>
    <t xml:space="preserve">        3632mit</t>
  </si>
  <si>
    <t xml:space="preserve">        3635mit</t>
  </si>
  <si>
    <t>91650200101
Wohnen / Betreuung</t>
  </si>
  <si>
    <t>91650200102
sep. Sonderschulbildung</t>
  </si>
  <si>
    <t>91650200104
Transport</t>
  </si>
  <si>
    <t>91650200105
Mittagstisch/Tagesschule</t>
  </si>
  <si>
    <t>Die Zahlungen sind auf der Grundlage des Leistungsvertrags/Tarifregelung Transportkosten auszulösen. Materielle Kontrolle und Abgleich Auszahlungsbeleg mit Vorschusszahlungen ist erfolgt.</t>
  </si>
  <si>
    <t xml:space="preserve">durch das ALBA erfolgt unter dem Vorbehalt der Ergebnisse von Prüfungen aufgrund der in Ziffer 1.1 des Jahres- </t>
  </si>
  <si>
    <t>leistungsvertrages aufgeführten rechtlichen Grundlagen sowie aufgrund von Ziffer 6.4 "Auskunfts- und Mitwirkungspflicht".</t>
  </si>
  <si>
    <r>
      <t xml:space="preserve">Auszahlungsbeleg Quartalsabrechnungen </t>
    </r>
    <r>
      <rPr>
        <sz val="14"/>
        <rFont val="Arial"/>
        <family val="2"/>
      </rPr>
      <t>(Kinder und Jugendliche)</t>
    </r>
  </si>
  <si>
    <r>
      <t>Auszahlungsbeleg Quartalsabrechnungen</t>
    </r>
    <r>
      <rPr>
        <sz val="14"/>
        <rFont val="Arial"/>
        <family val="2"/>
      </rPr>
      <t xml:space="preserve"> (Kinder und Jugendliche)</t>
    </r>
  </si>
  <si>
    <t>&lt;- bitte Quartal auswählen (Dropdown-Menu, Excel)</t>
  </si>
  <si>
    <t>Abteilung Finanzen</t>
  </si>
  <si>
    <t xml:space="preserve">Betriebsbeitragsabrechnung </t>
  </si>
  <si>
    <t>für die INSTITUTION</t>
  </si>
  <si>
    <t>Beurteilungskriterien</t>
  </si>
  <si>
    <t>A) Leistungsdaten</t>
  </si>
  <si>
    <t>Obergrenze</t>
  </si>
  <si>
    <t>B) Finanzdaten</t>
  </si>
  <si>
    <t>Akontozahlung</t>
  </si>
  <si>
    <t>Betriebsbeitrag 1. Quartal</t>
  </si>
  <si>
    <t>Betriebsbeitrag 3. Quartal</t>
  </si>
  <si>
    <t>Betriebsbeitrag 4. Quartal / Schlussabrechnung</t>
  </si>
  <si>
    <t>Total ausbezahlt</t>
  </si>
  <si>
    <t>Abweichung:</t>
  </si>
  <si>
    <t>Kurzkommentar zur Quartalsabrechnung / Schlussabrechnung:</t>
  </si>
  <si>
    <t>Visum innerhalb ALBA</t>
  </si>
  <si>
    <t>Funktion / Tätigkeit</t>
  </si>
  <si>
    <t>visiert für</t>
  </si>
  <si>
    <t>Zuständige(r) RevisorIn</t>
  </si>
  <si>
    <t>2. Augenschein</t>
  </si>
  <si>
    <t>Fachliche Prüfung, Plausibilisierung 4. Quartal</t>
  </si>
  <si>
    <t>Adina Levin</t>
  </si>
  <si>
    <t>Leiter Finanzen</t>
  </si>
  <si>
    <t>Rolf Küffer</t>
  </si>
  <si>
    <t>Weiterleitung zur Auszahlung</t>
  </si>
  <si>
    <t>effektive
KT/Std./etc.</t>
  </si>
  <si>
    <t>geplante 
KT/Std./etc.</t>
  </si>
  <si>
    <t>Abw.</t>
  </si>
  <si>
    <t>effektive resp. geplante Leistungen / 
Kalendertage/Stunden/etc.</t>
  </si>
  <si>
    <r>
      <t xml:space="preserve">Betriebsbeitrag gemäss LV </t>
    </r>
    <r>
      <rPr>
        <sz val="10"/>
        <rFont val="Arial"/>
        <family val="2"/>
      </rPr>
      <t>(inkl. 103%/106%)</t>
    </r>
  </si>
  <si>
    <t>Betriebsbeitrag 2. Quartal abzgl. Akontozahlung</t>
  </si>
  <si>
    <t>Rückforderung Schwankungsfonds (-)</t>
  </si>
  <si>
    <t>Gesundheits- Sozial- und Integrationsdirektion des Kantons Bern</t>
  </si>
  <si>
    <t>Gesundheits- Sozial- und Integrationsdirektion</t>
  </si>
  <si>
    <t>Total Verwendung des Schwankungsfonds</t>
  </si>
  <si>
    <t>Äufnung des Schwankgungsfonds (max 3% des Gesamtaufwandes)</t>
  </si>
  <si>
    <t>Anteil der jährl. Überdeckung, welcher die 3% übersteigt -&gt; transitorisch zu verbuchen, weil Rückzahlung an Kanton</t>
  </si>
  <si>
    <t>Mit ihrer Unterschrift bestätigt die Institutionsleitung die Richtigkeit der Unterlagen.</t>
  </si>
  <si>
    <t>rechtsgültig unterzeichnet</t>
  </si>
  <si>
    <t>Nachweis über die Verwendung des Schwankungsfonds</t>
  </si>
  <si>
    <t>Die als Schwankungsfonds gebuchten Über- und Unterdeckungen sind entsprechend den Vorgaben im Leistungsvertrag Pt. 4.3 Ziffer 1 zu verwenden.</t>
  </si>
  <si>
    <t>Pauschalabgeltung / Leistungsabrechnung 2021
(Institutionen für Kinder / Jugendliche)</t>
  </si>
  <si>
    <r>
      <t>Pauschalabgeltung / Leistungsabrechnung 2021</t>
    </r>
    <r>
      <rPr>
        <sz val="16"/>
        <rFont val="Arial"/>
        <family val="2"/>
      </rPr>
      <t xml:space="preserve"> (Institutionen für Kinder und Jugendliche)</t>
    </r>
  </si>
  <si>
    <t>Basisdaten Leistungsvertrag 2021 (inkl. nachträgliche Anpassung Leistungspreise)</t>
  </si>
  <si>
    <t>Budget 2021 (gemäss LV)</t>
  </si>
  <si>
    <t>Budget 2021 (gem.LV) plus nachträgliche Anpassung Planvorgaben</t>
  </si>
  <si>
    <t>Budget 2021</t>
  </si>
  <si>
    <t>e</t>
  </si>
  <si>
    <r>
      <t xml:space="preserve">Pauschalabgeltung / Leistungsabrechnung 2021 </t>
    </r>
    <r>
      <rPr>
        <sz val="16"/>
        <rFont val="Arial"/>
        <family val="2"/>
      </rPr>
      <t>(Institutionen für Kinder und Jugendliche)</t>
    </r>
  </si>
  <si>
    <t>Pauschalabgeltung / Leistungsabrechnung 2021 (Institutionen für Kinder und Jugendliche)</t>
  </si>
  <si>
    <r>
      <t xml:space="preserve">Pauschalabgeltung / Leistungsabrechnung 2021
</t>
    </r>
    <r>
      <rPr>
        <sz val="14"/>
        <rFont val="Arial"/>
        <family val="2"/>
      </rPr>
      <t>(Institutionen für Kinder und Jugendliche)</t>
    </r>
  </si>
  <si>
    <t>Total BJ-Beitrag gemäss LV 2021 (+)</t>
  </si>
  <si>
    <t>Total BJ-Beitrag gemäss BJ-Beitragsanzeige 2021 (+)</t>
  </si>
  <si>
    <t xml:space="preserve">Mit ihrer Unterschrift bestätigt die Institutionsleitung die Richtigkeit der Unterlagen betreffend 2021. Die Abrechnung </t>
  </si>
  <si>
    <t>Total Schwankungsfonds per 31.12.2020 (Kto 20.2.c oder wenn FER Kto 22)</t>
  </si>
  <si>
    <t>Total Schwanklungsfonds per 31.12.2021 (Kto 20.2.c oder wenn FER Kto 22)</t>
  </si>
  <si>
    <t>Erwirtschaftete Über-/Unterdeckungen 2021</t>
  </si>
  <si>
    <t>Gesamtaufwand des Leistungsvertrags 2021</t>
  </si>
  <si>
    <t>abzüglich (-) Akontozahlung 2021</t>
  </si>
  <si>
    <t>1. Quartal 2021</t>
  </si>
  <si>
    <t>Betriebsbeitrag Wohnen / Betreuung
1. Quartal 2021</t>
  </si>
  <si>
    <t>Betriebsbeitrag sep. Sonderschulbildung
1. Quartal 2021</t>
  </si>
  <si>
    <t>Transportkosten
1. Quartal 2021</t>
  </si>
  <si>
    <t>Betriebsbeitrag Mittagstisch/Tagesschule
1. Quartal 2021</t>
  </si>
  <si>
    <t>2. Quartal 2021</t>
  </si>
  <si>
    <t>Betriebsbeitrag Wohnen / Betreuung
2. Quartal 2021</t>
  </si>
  <si>
    <t>Betriebsbeitrag sep. Sonderschulbildung
2. Quartal 2021</t>
  </si>
  <si>
    <t>Transportkosten
2. Quartal 2021</t>
  </si>
  <si>
    <t>Betriebsbeitrag Mittagstisch/Tagesschule
2. Quartal 2021</t>
  </si>
  <si>
    <t>Rückzahlung Vorschuss 2021
2. Quartal 2021</t>
  </si>
  <si>
    <t>Total Betriebsbeitrag
und Transportkosten 
2. Quartal 2021</t>
  </si>
  <si>
    <t>3. Quartal 2021</t>
  </si>
  <si>
    <t>Betriebsbeitrag 
Wohnen / Betreuung
3. Quartal 2021</t>
  </si>
  <si>
    <t>Betriebsbeitrag sep. Sonderschulbildung
3. Quartal 2021</t>
  </si>
  <si>
    <t>Transportkosten
3. Quartal 2021</t>
  </si>
  <si>
    <t>Betriebsbeitrag Mittagstisch/Tagesschule
3. Quartal 2021</t>
  </si>
  <si>
    <t>Total Betriebsbeitrag
und Transportkosten
3. Quartal 2021</t>
  </si>
  <si>
    <t>4. Quartal 2021</t>
  </si>
  <si>
    <t>Betriebsbeitrag 
Wohnen / Betreuung
4. Quartal 2021</t>
  </si>
  <si>
    <t>Betriebsbeitrag sep. Sonderschulbildung
4. Quartal 2021</t>
  </si>
  <si>
    <t>Transportkosten
4. Quartal 2021</t>
  </si>
  <si>
    <t>Betriebsbeitrag Mittagstisch/Tagesschule
4. Quartal 2021</t>
  </si>
  <si>
    <t>Total Betriebsbeitrag
und Transportkosten 
4. Quartal 2021</t>
  </si>
  <si>
    <t>Prüfung der Abrechnung 2021</t>
  </si>
  <si>
    <t>Plausibilisierung, Q 1- Q3 2021</t>
  </si>
  <si>
    <t>Plausibilisierung, Q4 2021</t>
  </si>
  <si>
    <t>Betriebsbeitrag
und Transportkoste1 
1. Quartal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</si>
</sst>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#,##0.00_ ;\-#,##0.00\ "/>
    <numFmt numFmtId="166" formatCode="#,##0.0"/>
    <numFmt numFmtId="167" formatCode="_ * #,##0_ ;_ * \-#,##0_ ;_ * &quot;-&quot;??_ ;_ @_ "/>
    <numFmt numFmtId="168" formatCode="0.0%"/>
    <numFmt numFmtId="169" formatCode="#,##0_ ;\-#,##0\ "/>
    <numFmt numFmtId="170" formatCode="_ * #,##0_ ;_ * \-#,##0_ ;_ * \-??_ ;_ @_ "/>
    <numFmt numFmtId="171" formatCode="_ * #,##0.0_ ;_ * \-#,##0.0_ ;_ * &quot;-&quot;??_ ;_ @_ "/>
    <numFmt numFmtId="172" formatCode="_ * #,,_ ;_ * \-#,,_ ;_ * &quot;-&quot;??_ ;_ @_ "/>
    <numFmt numFmtId="173" formatCode="_ * #.0,,_ ;_ * \-#.0,,_ ;_ * &quot;-&quot;??_ ;_ @_ "/>
    <numFmt numFmtId="174" formatCode="_ * #,##0,_ ;_ * \-#,##0,_ ;_ * &quot;-&quot;??_ ;_ @_ "/>
  </numFmts>
  <fonts count="52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Geneva"/>
    </font>
    <font>
      <b/>
      <sz val="8"/>
      <color indexed="81"/>
      <name val="Tahoma"/>
      <family val="2"/>
    </font>
    <font>
      <b/>
      <sz val="10"/>
      <name val="Geneva"/>
    </font>
    <font>
      <sz val="9"/>
      <name val="Geneva"/>
    </font>
    <font>
      <b/>
      <sz val="12"/>
      <name val="Geneva"/>
    </font>
    <font>
      <sz val="16"/>
      <name val="Arial"/>
      <family val="2"/>
    </font>
    <font>
      <b/>
      <sz val="9"/>
      <name val="Arial"/>
      <family val="2"/>
    </font>
    <font>
      <b/>
      <u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Geneva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Geneva"/>
    </font>
    <font>
      <sz val="11"/>
      <name val="Geneva"/>
    </font>
    <font>
      <u/>
      <sz val="11"/>
      <color indexed="12"/>
      <name val="Arial"/>
      <family val="2"/>
    </font>
    <font>
      <b/>
      <sz val="14"/>
      <name val="Arial"/>
      <family val="2"/>
    </font>
    <font>
      <sz val="14"/>
      <name val="Geneva"/>
    </font>
    <font>
      <sz val="16"/>
      <name val="Geneva"/>
    </font>
    <font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49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5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0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3" fillId="13" borderId="0" applyNumberFormat="0" applyBorder="0" applyAlignment="0" applyProtection="0"/>
    <xf numFmtId="0" fontId="34" fillId="30" borderId="158" applyNumberFormat="0" applyAlignment="0" applyProtection="0"/>
    <xf numFmtId="0" fontId="35" fillId="31" borderId="159" applyNumberFormat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" fontId="36" fillId="0" borderId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0" borderId="160" applyNumberFormat="0" applyFill="0" applyAlignment="0" applyProtection="0"/>
    <xf numFmtId="0" fontId="40" fillId="0" borderId="161" applyNumberFormat="0" applyFill="0" applyAlignment="0" applyProtection="0"/>
    <xf numFmtId="0" fontId="41" fillId="0" borderId="162" applyNumberFormat="0" applyFill="0" applyAlignment="0" applyProtection="0"/>
    <xf numFmtId="0" fontId="41" fillId="0" borderId="0" applyNumberFormat="0" applyFill="0" applyBorder="0" applyAlignment="0" applyProtection="0"/>
    <xf numFmtId="0" fontId="42" fillId="17" borderId="158" applyNumberFormat="0" applyAlignment="0" applyProtection="0"/>
    <xf numFmtId="0" fontId="43" fillId="0" borderId="163" applyNumberFormat="0" applyFill="0" applyAlignment="0" applyProtection="0"/>
    <xf numFmtId="172" fontId="36" fillId="0" borderId="0" applyFill="0" applyBorder="0"/>
    <xf numFmtId="173" fontId="36" fillId="0" borderId="0" applyFill="0" applyBorder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164" applyNumberFormat="0" applyAlignment="0" applyProtection="0"/>
    <xf numFmtId="0" fontId="2" fillId="33" borderId="164" applyNumberFormat="0" applyAlignment="0" applyProtection="0"/>
    <xf numFmtId="0" fontId="45" fillId="30" borderId="165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36" fillId="34" borderId="166" applyFill="0" applyBorder="0"/>
    <xf numFmtId="0" fontId="46" fillId="0" borderId="0" applyNumberFormat="0" applyFill="0" applyBorder="0" applyAlignment="0" applyProtection="0"/>
    <xf numFmtId="0" fontId="47" fillId="0" borderId="167" applyNumberFormat="0" applyFill="0" applyAlignment="0" applyProtection="0"/>
    <xf numFmtId="0" fontId="48" fillId="0" borderId="0" applyNumberFormat="0" applyFill="0" applyBorder="0" applyAlignment="0" applyProtection="0"/>
  </cellStyleXfs>
  <cellXfs count="1073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2" fillId="3" borderId="0" xfId="2" applyFill="1" applyBorder="1" applyProtection="1">
      <protection hidden="1"/>
    </xf>
    <xf numFmtId="0" fontId="2" fillId="3" borderId="0" xfId="2" applyFill="1" applyProtection="1">
      <protection hidden="1"/>
    </xf>
    <xf numFmtId="0" fontId="2" fillId="3" borderId="0" xfId="2" applyFont="1" applyFill="1" applyBorder="1" applyAlignment="1" applyProtection="1">
      <alignment horizontal="right"/>
      <protection hidden="1"/>
    </xf>
    <xf numFmtId="0" fontId="7" fillId="3" borderId="0" xfId="2" applyFont="1" applyFill="1" applyProtection="1">
      <protection hidden="1"/>
    </xf>
    <xf numFmtId="0" fontId="7" fillId="3" borderId="0" xfId="2" applyFont="1" applyFill="1" applyBorder="1" applyProtection="1">
      <protection hidden="1"/>
    </xf>
    <xf numFmtId="0" fontId="8" fillId="3" borderId="0" xfId="2" applyFont="1" applyFill="1" applyBorder="1" applyProtection="1">
      <protection hidden="1"/>
    </xf>
    <xf numFmtId="0" fontId="6" fillId="3" borderId="0" xfId="2" applyFont="1" applyFill="1" applyBorder="1" applyProtection="1">
      <protection hidden="1"/>
    </xf>
    <xf numFmtId="0" fontId="16" fillId="3" borderId="0" xfId="2" applyFont="1" applyFill="1" applyBorder="1" applyAlignment="1" applyProtection="1">
      <alignment vertical="center"/>
      <protection hidden="1"/>
    </xf>
    <xf numFmtId="0" fontId="17" fillId="3" borderId="0" xfId="2" applyFont="1" applyFill="1" applyBorder="1" applyAlignment="1" applyProtection="1">
      <alignment vertical="center"/>
      <protection hidden="1"/>
    </xf>
    <xf numFmtId="0" fontId="18" fillId="3" borderId="0" xfId="2" applyFont="1" applyFill="1" applyBorder="1" applyAlignment="1" applyProtection="1">
      <alignment vertical="center"/>
      <protection hidden="1"/>
    </xf>
    <xf numFmtId="0" fontId="2" fillId="3" borderId="0" xfId="2" applyFont="1" applyFill="1" applyBorder="1" applyProtection="1">
      <protection hidden="1"/>
    </xf>
    <xf numFmtId="3" fontId="2" fillId="7" borderId="57" xfId="0" applyNumberFormat="1" applyFont="1" applyFill="1" applyBorder="1" applyAlignment="1" applyProtection="1">
      <alignment horizontal="right"/>
      <protection locked="0"/>
    </xf>
    <xf numFmtId="3" fontId="2" fillId="7" borderId="67" xfId="0" applyNumberFormat="1" applyFont="1" applyFill="1" applyBorder="1" applyAlignment="1" applyProtection="1">
      <alignment horizontal="right"/>
      <protection locked="0"/>
    </xf>
    <xf numFmtId="0" fontId="6" fillId="3" borderId="6" xfId="2" applyFont="1" applyFill="1" applyBorder="1" applyProtection="1">
      <protection hidden="1"/>
    </xf>
    <xf numFmtId="0" fontId="6" fillId="3" borderId="9" xfId="2" applyFont="1" applyFill="1" applyBorder="1" applyProtection="1">
      <protection hidden="1"/>
    </xf>
    <xf numFmtId="0" fontId="2" fillId="2" borderId="29" xfId="0" applyFont="1" applyFill="1" applyBorder="1" applyProtection="1">
      <protection locked="0"/>
    </xf>
    <xf numFmtId="0" fontId="2" fillId="2" borderId="44" xfId="0" applyFont="1" applyFill="1" applyBorder="1" applyProtection="1">
      <protection locked="0"/>
    </xf>
    <xf numFmtId="0" fontId="2" fillId="2" borderId="38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66" fontId="2" fillId="2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Protection="1">
      <protection locked="0"/>
    </xf>
    <xf numFmtId="0" fontId="0" fillId="3" borderId="0" xfId="0" applyFill="1" applyProtection="1">
      <protection hidden="1"/>
    </xf>
    <xf numFmtId="0" fontId="2" fillId="3" borderId="0" xfId="2" applyFont="1" applyFill="1" applyProtection="1">
      <protection hidden="1"/>
    </xf>
    <xf numFmtId="0" fontId="7" fillId="3" borderId="0" xfId="2" applyFont="1" applyFill="1" applyAlignment="1" applyProtection="1">
      <alignment horizontal="left"/>
      <protection hidden="1"/>
    </xf>
    <xf numFmtId="0" fontId="21" fillId="3" borderId="0" xfId="2" applyFont="1" applyFill="1" applyBorder="1" applyAlignment="1" applyProtection="1">
      <alignment vertical="center"/>
      <protection hidden="1"/>
    </xf>
    <xf numFmtId="0" fontId="20" fillId="3" borderId="0" xfId="0" applyFont="1" applyFill="1" applyProtection="1">
      <protection hidden="1"/>
    </xf>
    <xf numFmtId="1" fontId="2" fillId="3" borderId="0" xfId="2" applyNumberFormat="1" applyFont="1" applyFill="1" applyBorder="1" applyAlignment="1" applyProtection="1">
      <alignment horizontal="left"/>
      <protection hidden="1"/>
    </xf>
    <xf numFmtId="1" fontId="2" fillId="3" borderId="0" xfId="2" applyNumberFormat="1" applyFill="1" applyBorder="1" applyAlignment="1" applyProtection="1">
      <alignment horizontal="left"/>
      <protection hidden="1"/>
    </xf>
    <xf numFmtId="0" fontId="6" fillId="9" borderId="35" xfId="0" applyFont="1" applyFill="1" applyBorder="1" applyAlignment="1" applyProtection="1">
      <alignment horizontal="left" vertical="center" wrapText="1"/>
      <protection hidden="1"/>
    </xf>
    <xf numFmtId="0" fontId="6" fillId="9" borderId="35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 applyAlignment="1" applyProtection="1">
      <protection hidden="1"/>
    </xf>
    <xf numFmtId="0" fontId="3" fillId="3" borderId="0" xfId="0" applyFont="1" applyFill="1" applyProtection="1">
      <protection hidden="1"/>
    </xf>
    <xf numFmtId="49" fontId="2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7" fillId="0" borderId="0" xfId="2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2" fillId="3" borderId="44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44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5" fillId="3" borderId="44" xfId="0" applyFont="1" applyFill="1" applyBorder="1" applyAlignment="1" applyProtection="1">
      <alignment horizontal="center" vertical="center" wrapText="1"/>
      <protection hidden="1"/>
    </xf>
    <xf numFmtId="0" fontId="2" fillId="3" borderId="43" xfId="0" applyFont="1" applyFill="1" applyBorder="1" applyAlignment="1" applyProtection="1">
      <alignment horizontal="center"/>
      <protection hidden="1"/>
    </xf>
    <xf numFmtId="0" fontId="12" fillId="3" borderId="3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wrapText="1"/>
      <protection hidden="1"/>
    </xf>
    <xf numFmtId="0" fontId="5" fillId="3" borderId="7" xfId="0" applyFont="1" applyFill="1" applyBorder="1" applyAlignment="1" applyProtection="1">
      <alignment horizontal="center" wrapText="1"/>
      <protection hidden="1"/>
    </xf>
    <xf numFmtId="0" fontId="2" fillId="4" borderId="6" xfId="0" applyFont="1" applyFill="1" applyBorder="1" applyProtection="1"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Protection="1">
      <protection hidden="1"/>
    </xf>
    <xf numFmtId="166" fontId="4" fillId="4" borderId="48" xfId="0" applyNumberFormat="1" applyFont="1" applyFill="1" applyBorder="1" applyAlignment="1" applyProtection="1">
      <alignment horizontal="right"/>
      <protection hidden="1"/>
    </xf>
    <xf numFmtId="4" fontId="2" fillId="4" borderId="48" xfId="0" applyNumberFormat="1" applyFont="1" applyFill="1" applyBorder="1" applyProtection="1">
      <protection hidden="1"/>
    </xf>
    <xf numFmtId="3" fontId="4" fillId="4" borderId="48" xfId="0" applyNumberFormat="1" applyFont="1" applyFill="1" applyBorder="1" applyAlignment="1" applyProtection="1">
      <alignment horizontal="right"/>
      <protection hidden="1"/>
    </xf>
    <xf numFmtId="4" fontId="2" fillId="4" borderId="48" xfId="0" applyNumberFormat="1" applyFont="1" applyFill="1" applyBorder="1" applyAlignment="1" applyProtection="1">
      <alignment horizontal="right"/>
      <protection hidden="1"/>
    </xf>
    <xf numFmtId="0" fontId="5" fillId="4" borderId="48" xfId="0" applyFont="1" applyFill="1" applyBorder="1" applyAlignment="1" applyProtection="1">
      <alignment horizontal="center" wrapText="1"/>
      <protection hidden="1"/>
    </xf>
    <xf numFmtId="4" fontId="2" fillId="4" borderId="48" xfId="0" applyNumberFormat="1" applyFont="1" applyFill="1" applyBorder="1" applyAlignment="1" applyProtection="1">
      <alignment horizontal="right" wrapText="1"/>
      <protection hidden="1"/>
    </xf>
    <xf numFmtId="166" fontId="2" fillId="4" borderId="48" xfId="0" applyNumberFormat="1" applyFont="1" applyFill="1" applyBorder="1" applyAlignment="1" applyProtection="1">
      <alignment horizontal="right"/>
      <protection hidden="1"/>
    </xf>
    <xf numFmtId="0" fontId="2" fillId="4" borderId="48" xfId="0" applyFont="1" applyFill="1" applyBorder="1" applyProtection="1">
      <protection hidden="1"/>
    </xf>
    <xf numFmtId="0" fontId="2" fillId="4" borderId="50" xfId="0" applyFont="1" applyFill="1" applyBorder="1" applyAlignment="1" applyProtection="1">
      <alignment horizontal="left"/>
      <protection hidden="1"/>
    </xf>
    <xf numFmtId="4" fontId="5" fillId="4" borderId="48" xfId="0" applyNumberFormat="1" applyFont="1" applyFill="1" applyBorder="1" applyAlignment="1" applyProtection="1">
      <alignment horizontal="right" wrapText="1"/>
      <protection hidden="1"/>
    </xf>
    <xf numFmtId="0" fontId="2" fillId="3" borderId="42" xfId="0" applyFont="1" applyFill="1" applyBorder="1" applyProtection="1">
      <protection hidden="1"/>
    </xf>
    <xf numFmtId="0" fontId="2" fillId="3" borderId="42" xfId="0" applyFont="1" applyFill="1" applyBorder="1" applyAlignment="1" applyProtection="1">
      <alignment horizontal="left"/>
      <protection hidden="1"/>
    </xf>
    <xf numFmtId="0" fontId="2" fillId="3" borderId="42" xfId="0" applyFont="1" applyFill="1" applyBorder="1" applyAlignment="1" applyProtection="1">
      <alignment horizontal="center"/>
      <protection hidden="1"/>
    </xf>
    <xf numFmtId="0" fontId="5" fillId="3" borderId="42" xfId="0" applyFont="1" applyFill="1" applyBorder="1" applyAlignment="1" applyProtection="1">
      <alignment horizontal="center" wrapText="1"/>
      <protection hidden="1"/>
    </xf>
    <xf numFmtId="3" fontId="2" fillId="3" borderId="1" xfId="0" applyNumberFormat="1" applyFont="1" applyFill="1" applyBorder="1" applyProtection="1">
      <protection hidden="1"/>
    </xf>
    <xf numFmtId="4" fontId="2" fillId="3" borderId="1" xfId="0" applyNumberFormat="1" applyFont="1" applyFill="1" applyBorder="1" applyProtection="1">
      <protection hidden="1"/>
    </xf>
    <xf numFmtId="0" fontId="4" fillId="4" borderId="6" xfId="0" applyFont="1" applyFill="1" applyBorder="1" applyAlignment="1" applyProtection="1">
      <alignment wrapText="1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Protection="1">
      <protection hidden="1"/>
    </xf>
    <xf numFmtId="0" fontId="2" fillId="4" borderId="42" xfId="0" applyFont="1" applyFill="1" applyBorder="1" applyProtection="1">
      <protection hidden="1"/>
    </xf>
    <xf numFmtId="166" fontId="4" fillId="4" borderId="6" xfId="0" applyNumberFormat="1" applyFont="1" applyFill="1" applyBorder="1" applyProtection="1">
      <protection hidden="1"/>
    </xf>
    <xf numFmtId="4" fontId="4" fillId="4" borderId="6" xfId="0" applyNumberFormat="1" applyFont="1" applyFill="1" applyBorder="1" applyProtection="1">
      <protection hidden="1"/>
    </xf>
    <xf numFmtId="4" fontId="4" fillId="4" borderId="7" xfId="0" applyNumberFormat="1" applyFont="1" applyFill="1" applyBorder="1" applyProtection="1">
      <protection hidden="1"/>
    </xf>
    <xf numFmtId="3" fontId="2" fillId="3" borderId="3" xfId="0" applyNumberFormat="1" applyFont="1" applyFill="1" applyBorder="1" applyProtection="1">
      <protection hidden="1"/>
    </xf>
    <xf numFmtId="3" fontId="2" fillId="3" borderId="5" xfId="0" applyNumberFormat="1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41" xfId="0" applyFont="1" applyFill="1" applyBorder="1" applyProtection="1">
      <protection hidden="1"/>
    </xf>
    <xf numFmtId="166" fontId="2" fillId="3" borderId="10" xfId="0" applyNumberFormat="1" applyFont="1" applyFill="1" applyBorder="1" applyProtection="1">
      <protection hidden="1"/>
    </xf>
    <xf numFmtId="4" fontId="2" fillId="3" borderId="10" xfId="0" applyNumberFormat="1" applyFont="1" applyFill="1" applyBorder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1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left" wrapText="1"/>
      <protection hidden="1"/>
    </xf>
    <xf numFmtId="0" fontId="11" fillId="3" borderId="0" xfId="0" applyFont="1" applyFill="1" applyAlignment="1" applyProtection="1">
      <alignment horizontal="left" wrapText="1"/>
      <protection hidden="1"/>
    </xf>
    <xf numFmtId="3" fontId="2" fillId="3" borderId="10" xfId="0" applyNumberFormat="1" applyFont="1" applyFill="1" applyBorder="1" applyProtection="1">
      <protection hidden="1"/>
    </xf>
    <xf numFmtId="3" fontId="2" fillId="3" borderId="0" xfId="0" applyNumberFormat="1" applyFont="1" applyFill="1" applyBorder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wrapText="1"/>
      <protection hidden="1"/>
    </xf>
    <xf numFmtId="0" fontId="13" fillId="3" borderId="0" xfId="0" applyFont="1" applyFill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7" fillId="4" borderId="84" xfId="0" applyFont="1" applyFill="1" applyBorder="1" applyProtection="1">
      <protection hidden="1"/>
    </xf>
    <xf numFmtId="0" fontId="2" fillId="4" borderId="74" xfId="0" applyFont="1" applyFill="1" applyBorder="1" applyProtection="1">
      <protection hidden="1"/>
    </xf>
    <xf numFmtId="0" fontId="15" fillId="4" borderId="75" xfId="0" applyFont="1" applyFill="1" applyBorder="1" applyAlignment="1" applyProtection="1">
      <alignment horizontal="center" vertical="top" wrapText="1"/>
      <protection hidden="1"/>
    </xf>
    <xf numFmtId="0" fontId="15" fillId="4" borderId="85" xfId="0" applyFont="1" applyFill="1" applyBorder="1" applyAlignment="1" applyProtection="1">
      <alignment horizontal="center" vertical="top" wrapText="1"/>
      <protection hidden="1"/>
    </xf>
    <xf numFmtId="0" fontId="4" fillId="3" borderId="18" xfId="0" applyFont="1" applyFill="1" applyBorder="1" applyProtection="1">
      <protection hidden="1"/>
    </xf>
    <xf numFmtId="0" fontId="2" fillId="3" borderId="18" xfId="0" applyFont="1" applyFill="1" applyBorder="1" applyProtection="1">
      <protection hidden="1"/>
    </xf>
    <xf numFmtId="166" fontId="4" fillId="3" borderId="18" xfId="0" applyNumberFormat="1" applyFont="1" applyFill="1" applyBorder="1" applyProtection="1">
      <protection hidden="1"/>
    </xf>
    <xf numFmtId="167" fontId="2" fillId="3" borderId="20" xfId="1" applyNumberFormat="1" applyFont="1" applyFill="1" applyBorder="1" applyProtection="1">
      <protection hidden="1"/>
    </xf>
    <xf numFmtId="43" fontId="2" fillId="3" borderId="19" xfId="1" applyFont="1" applyFill="1" applyBorder="1" applyProtection="1">
      <protection hidden="1"/>
    </xf>
    <xf numFmtId="166" fontId="2" fillId="3" borderId="41" xfId="0" applyNumberFormat="1" applyFont="1" applyFill="1" applyBorder="1" applyProtection="1">
      <protection hidden="1"/>
    </xf>
    <xf numFmtId="0" fontId="2" fillId="3" borderId="99" xfId="0" applyFont="1" applyFill="1" applyBorder="1" applyProtection="1">
      <protection hidden="1"/>
    </xf>
    <xf numFmtId="166" fontId="4" fillId="0" borderId="78" xfId="0" applyNumberFormat="1" applyFont="1" applyBorder="1" applyProtection="1">
      <protection hidden="1"/>
    </xf>
    <xf numFmtId="0" fontId="2" fillId="4" borderId="78" xfId="0" applyFont="1" applyFill="1" applyBorder="1" applyProtection="1">
      <protection hidden="1"/>
    </xf>
    <xf numFmtId="0" fontId="2" fillId="4" borderId="79" xfId="0" applyFont="1" applyFill="1" applyBorder="1" applyProtection="1">
      <protection hidden="1"/>
    </xf>
    <xf numFmtId="0" fontId="7" fillId="4" borderId="90" xfId="0" applyFont="1" applyFill="1" applyBorder="1" applyProtection="1">
      <protection hidden="1"/>
    </xf>
    <xf numFmtId="0" fontId="2" fillId="4" borderId="11" xfId="0" applyFont="1" applyFill="1" applyBorder="1" applyProtection="1">
      <protection hidden="1"/>
    </xf>
    <xf numFmtId="0" fontId="15" fillId="4" borderId="59" xfId="0" applyFont="1" applyFill="1" applyBorder="1" applyAlignment="1" applyProtection="1">
      <alignment horizontal="center" vertical="top" wrapText="1"/>
      <protection hidden="1"/>
    </xf>
    <xf numFmtId="0" fontId="15" fillId="4" borderId="89" xfId="0" applyFont="1" applyFill="1" applyBorder="1" applyAlignment="1" applyProtection="1">
      <alignment horizontal="center" vertical="top" wrapText="1"/>
      <protection hidden="1"/>
    </xf>
    <xf numFmtId="166" fontId="4" fillId="0" borderId="18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3" fontId="4" fillId="3" borderId="18" xfId="0" applyNumberFormat="1" applyFont="1" applyFill="1" applyBorder="1" applyProtection="1">
      <protection hidden="1"/>
    </xf>
    <xf numFmtId="3" fontId="2" fillId="3" borderId="41" xfId="0" applyNumberFormat="1" applyFont="1" applyFill="1" applyBorder="1" applyProtection="1">
      <protection hidden="1"/>
    </xf>
    <xf numFmtId="3" fontId="4" fillId="0" borderId="18" xfId="0" applyNumberFormat="1" applyFont="1" applyBorder="1" applyProtection="1">
      <protection hidden="1"/>
    </xf>
    <xf numFmtId="0" fontId="2" fillId="4" borderId="18" xfId="0" applyFont="1" applyFill="1" applyBorder="1" applyProtection="1">
      <protection hidden="1"/>
    </xf>
    <xf numFmtId="0" fontId="7" fillId="4" borderId="95" xfId="0" applyFont="1" applyFill="1" applyBorder="1" applyProtection="1">
      <protection hidden="1"/>
    </xf>
    <xf numFmtId="0" fontId="2" fillId="4" borderId="96" xfId="0" applyFont="1" applyFill="1" applyBorder="1" applyProtection="1">
      <protection hidden="1"/>
    </xf>
    <xf numFmtId="0" fontId="21" fillId="3" borderId="17" xfId="4" applyFont="1" applyFill="1" applyBorder="1" applyAlignment="1" applyProtection="1">
      <alignment horizontal="left" vertical="top" wrapText="1"/>
      <protection hidden="1"/>
    </xf>
    <xf numFmtId="0" fontId="21" fillId="3" borderId="18" xfId="4" applyFont="1" applyFill="1" applyBorder="1" applyAlignment="1" applyProtection="1">
      <alignment horizontal="left" vertical="top" wrapText="1"/>
      <protection hidden="1"/>
    </xf>
    <xf numFmtId="0" fontId="1" fillId="3" borderId="18" xfId="5" applyFill="1" applyBorder="1" applyProtection="1">
      <protection hidden="1"/>
    </xf>
    <xf numFmtId="0" fontId="2" fillId="3" borderId="21" xfId="0" applyFont="1" applyFill="1" applyBorder="1" applyProtection="1">
      <protection hidden="1"/>
    </xf>
    <xf numFmtId="0" fontId="2" fillId="3" borderId="106" xfId="0" applyFont="1" applyFill="1" applyBorder="1" applyProtection="1">
      <protection hidden="1"/>
    </xf>
    <xf numFmtId="0" fontId="6" fillId="3" borderId="22" xfId="4" applyFont="1" applyFill="1" applyBorder="1" applyAlignment="1" applyProtection="1">
      <alignment horizontal="left" vertical="top" wrapText="1"/>
      <protection hidden="1"/>
    </xf>
    <xf numFmtId="0" fontId="6" fillId="3" borderId="0" xfId="4" applyFont="1" applyFill="1" applyBorder="1" applyAlignment="1" applyProtection="1">
      <alignment horizontal="left" vertical="top" wrapText="1"/>
      <protection hidden="1"/>
    </xf>
    <xf numFmtId="0" fontId="21" fillId="3" borderId="0" xfId="4" applyFont="1" applyFill="1" applyBorder="1" applyProtection="1">
      <protection hidden="1"/>
    </xf>
    <xf numFmtId="0" fontId="1" fillId="3" borderId="0" xfId="5" applyFill="1" applyBorder="1" applyProtection="1">
      <protection hidden="1"/>
    </xf>
    <xf numFmtId="0" fontId="2" fillId="3" borderId="0" xfId="4" applyFill="1" applyBorder="1" applyAlignment="1" applyProtection="1">
      <protection hidden="1"/>
    </xf>
    <xf numFmtId="0" fontId="6" fillId="3" borderId="22" xfId="4" applyFont="1" applyFill="1" applyBorder="1" applyProtection="1">
      <protection hidden="1"/>
    </xf>
    <xf numFmtId="0" fontId="6" fillId="3" borderId="0" xfId="4" applyFont="1" applyFill="1" applyBorder="1" applyProtection="1">
      <protection hidden="1"/>
    </xf>
    <xf numFmtId="0" fontId="6" fillId="3" borderId="0" xfId="4" applyFont="1" applyFill="1" applyBorder="1" applyAlignment="1" applyProtection="1">
      <alignment vertical="top" wrapText="1"/>
      <protection hidden="1"/>
    </xf>
    <xf numFmtId="0" fontId="6" fillId="3" borderId="0" xfId="4" applyFont="1" applyFill="1" applyBorder="1" applyAlignment="1" applyProtection="1">
      <alignment wrapText="1"/>
      <protection hidden="1"/>
    </xf>
    <xf numFmtId="0" fontId="2" fillId="3" borderId="22" xfId="0" applyFont="1" applyFill="1" applyBorder="1" applyProtection="1">
      <protection hidden="1"/>
    </xf>
    <xf numFmtId="0" fontId="2" fillId="3" borderId="22" xfId="4" applyFont="1" applyFill="1" applyBorder="1" applyAlignment="1" applyProtection="1">
      <alignment vertical="center" wrapText="1"/>
      <protection hidden="1"/>
    </xf>
    <xf numFmtId="0" fontId="2" fillId="0" borderId="22" xfId="4" applyFont="1" applyFill="1" applyBorder="1" applyAlignment="1" applyProtection="1">
      <alignment vertical="center" wrapText="1"/>
      <protection hidden="1"/>
    </xf>
    <xf numFmtId="0" fontId="2" fillId="0" borderId="0" xfId="4" applyFont="1" applyFill="1" applyBorder="1" applyAlignment="1" applyProtection="1">
      <alignment horizontal="right" vertical="center" wrapText="1"/>
      <protection hidden="1"/>
    </xf>
    <xf numFmtId="0" fontId="6" fillId="3" borderId="23" xfId="4" applyFont="1" applyFill="1" applyBorder="1" applyProtection="1">
      <protection hidden="1"/>
    </xf>
    <xf numFmtId="0" fontId="6" fillId="3" borderId="11" xfId="4" applyFont="1" applyFill="1" applyBorder="1" applyProtection="1">
      <protection hidden="1"/>
    </xf>
    <xf numFmtId="0" fontId="6" fillId="3" borderId="11" xfId="4" applyFont="1" applyFill="1" applyBorder="1" applyAlignment="1" applyProtection="1">
      <alignment vertical="top" wrapText="1"/>
      <protection hidden="1"/>
    </xf>
    <xf numFmtId="0" fontId="1" fillId="3" borderId="11" xfId="5" applyFill="1" applyBorder="1" applyProtection="1">
      <protection hidden="1"/>
    </xf>
    <xf numFmtId="0" fontId="6" fillId="3" borderId="11" xfId="4" applyFont="1" applyFill="1" applyBorder="1" applyAlignment="1" applyProtection="1">
      <alignment wrapText="1"/>
      <protection hidden="1"/>
    </xf>
    <xf numFmtId="0" fontId="2" fillId="3" borderId="47" xfId="0" applyFont="1" applyFill="1" applyBorder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" fillId="0" borderId="23" xfId="0" applyFont="1" applyBorder="1" applyProtection="1">
      <protection hidden="1"/>
    </xf>
    <xf numFmtId="10" fontId="2" fillId="0" borderId="11" xfId="0" applyNumberFormat="1" applyFont="1" applyFill="1" applyBorder="1" applyProtection="1">
      <protection hidden="1"/>
    </xf>
    <xf numFmtId="0" fontId="2" fillId="0" borderId="16" xfId="0" applyFont="1" applyBorder="1" applyProtection="1"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10" fontId="2" fillId="3" borderId="0" xfId="0" applyNumberFormat="1" applyFont="1" applyFill="1" applyBorder="1" applyProtection="1">
      <protection hidden="1"/>
    </xf>
    <xf numFmtId="164" fontId="0" fillId="3" borderId="0" xfId="0" applyNumberFormat="1" applyFill="1" applyBorder="1" applyAlignment="1" applyProtection="1">
      <protection hidden="1"/>
    </xf>
    <xf numFmtId="164" fontId="0" fillId="3" borderId="0" xfId="0" applyNumberFormat="1" applyFill="1" applyBorder="1" applyProtection="1"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left"/>
      <protection hidden="1"/>
    </xf>
    <xf numFmtId="3" fontId="0" fillId="0" borderId="30" xfId="1" applyNumberFormat="1" applyFont="1" applyBorder="1" applyProtection="1">
      <protection hidden="1"/>
    </xf>
    <xf numFmtId="3" fontId="0" fillId="0" borderId="4" xfId="1" applyNumberFormat="1" applyFont="1" applyBorder="1" applyProtection="1">
      <protection hidden="1"/>
    </xf>
    <xf numFmtId="3" fontId="0" fillId="0" borderId="107" xfId="1" applyNumberFormat="1" applyFont="1" applyBorder="1" applyProtection="1"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2" xfId="0" applyFont="1" applyBorder="1" applyProtection="1">
      <protection hidden="1"/>
    </xf>
    <xf numFmtId="3" fontId="0" fillId="0" borderId="54" xfId="1" applyNumberFormat="1" applyFont="1" applyBorder="1" applyProtection="1">
      <protection hidden="1"/>
    </xf>
    <xf numFmtId="3" fontId="0" fillId="0" borderId="50" xfId="1" applyNumberFormat="1" applyFont="1" applyBorder="1" applyProtection="1">
      <protection hidden="1"/>
    </xf>
    <xf numFmtId="3" fontId="0" fillId="0" borderId="108" xfId="1" applyNumberFormat="1" applyFont="1" applyBorder="1" applyProtection="1">
      <protection hidden="1"/>
    </xf>
    <xf numFmtId="3" fontId="2" fillId="8" borderId="51" xfId="0" applyNumberFormat="1" applyFont="1" applyFill="1" applyBorder="1" applyAlignment="1" applyProtection="1">
      <alignment horizontal="right"/>
      <protection hidden="1"/>
    </xf>
    <xf numFmtId="3" fontId="2" fillId="8" borderId="42" xfId="0" applyNumberFormat="1" applyFont="1" applyFill="1" applyBorder="1" applyAlignment="1" applyProtection="1">
      <alignment horizontal="right"/>
      <protection hidden="1"/>
    </xf>
    <xf numFmtId="3" fontId="2" fillId="8" borderId="109" xfId="0" applyNumberFormat="1" applyFont="1" applyFill="1" applyBorder="1" applyAlignment="1" applyProtection="1">
      <alignment horizontal="right"/>
      <protection hidden="1"/>
    </xf>
    <xf numFmtId="0" fontId="4" fillId="0" borderId="45" xfId="0" applyFont="1" applyBorder="1" applyAlignment="1" applyProtection="1">
      <alignment horizontal="left"/>
      <protection hidden="1"/>
    </xf>
    <xf numFmtId="0" fontId="4" fillId="0" borderId="46" xfId="0" applyFont="1" applyBorder="1" applyAlignment="1" applyProtection="1">
      <alignment horizontal="left"/>
      <protection hidden="1"/>
    </xf>
    <xf numFmtId="3" fontId="4" fillId="0" borderId="62" xfId="0" applyNumberFormat="1" applyFont="1" applyBorder="1" applyAlignment="1" applyProtection="1">
      <alignment horizontal="right"/>
      <protection hidden="1"/>
    </xf>
    <xf numFmtId="3" fontId="4" fillId="0" borderId="55" xfId="0" applyNumberFormat="1" applyFont="1" applyBorder="1" applyAlignment="1" applyProtection="1">
      <alignment horizontal="right"/>
      <protection hidden="1"/>
    </xf>
    <xf numFmtId="3" fontId="4" fillId="0" borderId="37" xfId="0" applyNumberFormat="1" applyFont="1" applyBorder="1" applyAlignment="1" applyProtection="1">
      <alignment horizontal="right"/>
      <protection hidden="1"/>
    </xf>
    <xf numFmtId="3" fontId="4" fillId="0" borderId="46" xfId="0" applyNumberFormat="1" applyFont="1" applyBorder="1" applyAlignment="1" applyProtection="1">
      <alignment horizontal="right"/>
      <protection hidden="1"/>
    </xf>
    <xf numFmtId="0" fontId="4" fillId="0" borderId="53" xfId="0" applyFont="1" applyBorder="1" applyAlignment="1" applyProtection="1">
      <protection hidden="1"/>
    </xf>
    <xf numFmtId="0" fontId="4" fillId="0" borderId="42" xfId="0" applyFont="1" applyBorder="1" applyProtection="1">
      <protection hidden="1"/>
    </xf>
    <xf numFmtId="3" fontId="11" fillId="0" borderId="54" xfId="1" applyNumberFormat="1" applyFont="1" applyBorder="1" applyProtection="1">
      <protection hidden="1"/>
    </xf>
    <xf numFmtId="3" fontId="11" fillId="0" borderId="50" xfId="1" applyNumberFormat="1" applyFont="1" applyBorder="1" applyProtection="1">
      <protection hidden="1"/>
    </xf>
    <xf numFmtId="3" fontId="11" fillId="0" borderId="108" xfId="1" applyNumberFormat="1" applyFont="1" applyBorder="1" applyProtection="1">
      <protection hidden="1"/>
    </xf>
    <xf numFmtId="3" fontId="2" fillId="3" borderId="32" xfId="0" applyNumberFormat="1" applyFont="1" applyFill="1" applyBorder="1" applyAlignment="1" applyProtection="1">
      <alignment horizontal="right"/>
      <protection hidden="1"/>
    </xf>
    <xf numFmtId="3" fontId="2" fillId="3" borderId="43" xfId="0" applyNumberFormat="1" applyFont="1" applyFill="1" applyBorder="1" applyAlignment="1" applyProtection="1">
      <alignment horizontal="right"/>
      <protection hidden="1"/>
    </xf>
    <xf numFmtId="3" fontId="4" fillId="0" borderId="39" xfId="0" applyNumberFormat="1" applyFont="1" applyBorder="1" applyAlignment="1" applyProtection="1">
      <alignment horizontal="right"/>
      <protection hidden="1"/>
    </xf>
    <xf numFmtId="3" fontId="4" fillId="0" borderId="40" xfId="0" applyNumberFormat="1" applyFont="1" applyBorder="1" applyAlignment="1" applyProtection="1">
      <alignment horizontal="right"/>
      <protection hidden="1"/>
    </xf>
    <xf numFmtId="3" fontId="4" fillId="0" borderId="51" xfId="0" applyNumberFormat="1" applyFont="1" applyBorder="1" applyAlignment="1" applyProtection="1">
      <alignment horizontal="right"/>
      <protection hidden="1"/>
    </xf>
    <xf numFmtId="3" fontId="4" fillId="0" borderId="50" xfId="0" applyNumberFormat="1" applyFont="1" applyBorder="1" applyAlignment="1" applyProtection="1">
      <alignment horizontal="right"/>
      <protection hidden="1"/>
    </xf>
    <xf numFmtId="3" fontId="4" fillId="0" borderId="108" xfId="0" applyNumberFormat="1" applyFont="1" applyBorder="1" applyAlignment="1" applyProtection="1">
      <alignment horizontal="right"/>
      <protection hidden="1"/>
    </xf>
    <xf numFmtId="0" fontId="2" fillId="4" borderId="61" xfId="0" applyFont="1" applyFill="1" applyBorder="1" applyAlignment="1" applyProtection="1">
      <protection hidden="1"/>
    </xf>
    <xf numFmtId="0" fontId="2" fillId="4" borderId="20" xfId="0" applyFont="1" applyFill="1" applyBorder="1" applyProtection="1">
      <protection hidden="1"/>
    </xf>
    <xf numFmtId="3" fontId="2" fillId="4" borderId="31" xfId="0" applyNumberFormat="1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protection hidden="1"/>
    </xf>
    <xf numFmtId="0" fontId="2" fillId="4" borderId="13" xfId="0" applyFont="1" applyFill="1" applyBorder="1" applyProtection="1">
      <protection hidden="1"/>
    </xf>
    <xf numFmtId="0" fontId="4" fillId="4" borderId="58" xfId="0" applyFont="1" applyFill="1" applyBorder="1" applyAlignment="1" applyProtection="1">
      <protection hidden="1"/>
    </xf>
    <xf numFmtId="0" fontId="4" fillId="4" borderId="16" xfId="0" applyFont="1" applyFill="1" applyBorder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0" xfId="0" applyNumberFormat="1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3" fontId="4" fillId="2" borderId="57" xfId="0" applyNumberFormat="1" applyFont="1" applyFill="1" applyBorder="1" applyAlignment="1" applyProtection="1">
      <alignment horizontal="right"/>
      <protection locked="0"/>
    </xf>
    <xf numFmtId="3" fontId="2" fillId="2" borderId="6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hidden="1"/>
    </xf>
    <xf numFmtId="0" fontId="2" fillId="3" borderId="76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7" fillId="4" borderId="85" xfId="0" applyFont="1" applyFill="1" applyBorder="1" applyAlignment="1" applyProtection="1">
      <alignment horizontal="right"/>
      <protection hidden="1"/>
    </xf>
    <xf numFmtId="0" fontId="0" fillId="3" borderId="80" xfId="0" applyFill="1" applyBorder="1" applyProtection="1">
      <protection hidden="1"/>
    </xf>
    <xf numFmtId="0" fontId="2" fillId="3" borderId="103" xfId="0" applyFont="1" applyFill="1" applyBorder="1" applyProtection="1">
      <protection hidden="1"/>
    </xf>
    <xf numFmtId="166" fontId="2" fillId="3" borderId="87" xfId="0" applyNumberFormat="1" applyFont="1" applyFill="1" applyBorder="1" applyProtection="1">
      <protection hidden="1"/>
    </xf>
    <xf numFmtId="0" fontId="0" fillId="3" borderId="88" xfId="0" applyFill="1" applyBorder="1" applyProtection="1">
      <protection hidden="1"/>
    </xf>
    <xf numFmtId="0" fontId="2" fillId="3" borderId="101" xfId="0" applyFont="1" applyFill="1" applyBorder="1" applyProtection="1">
      <protection hidden="1"/>
    </xf>
    <xf numFmtId="166" fontId="2" fillId="3" borderId="102" xfId="0" applyNumberFormat="1" applyFont="1" applyFill="1" applyBorder="1" applyProtection="1">
      <protection hidden="1"/>
    </xf>
    <xf numFmtId="0" fontId="2" fillId="3" borderId="91" xfId="0" applyFont="1" applyFill="1" applyBorder="1" applyProtection="1">
      <protection hidden="1"/>
    </xf>
    <xf numFmtId="166" fontId="2" fillId="0" borderId="92" xfId="0" applyNumberFormat="1" applyFont="1" applyBorder="1" applyProtection="1">
      <protection hidden="1"/>
    </xf>
    <xf numFmtId="0" fontId="7" fillId="4" borderId="89" xfId="0" applyFont="1" applyFill="1" applyBorder="1" applyAlignment="1" applyProtection="1">
      <alignment horizontal="right"/>
      <protection hidden="1"/>
    </xf>
    <xf numFmtId="166" fontId="2" fillId="3" borderId="93" xfId="0" applyNumberFormat="1" applyFont="1" applyFill="1" applyBorder="1" applyProtection="1">
      <protection hidden="1"/>
    </xf>
    <xf numFmtId="166" fontId="2" fillId="0" borderId="89" xfId="0" applyNumberFormat="1" applyFont="1" applyBorder="1" applyProtection="1">
      <protection hidden="1"/>
    </xf>
    <xf numFmtId="171" fontId="7" fillId="4" borderId="97" xfId="1" applyNumberFormat="1" applyFont="1" applyFill="1" applyBorder="1" applyProtection="1">
      <protection hidden="1"/>
    </xf>
    <xf numFmtId="0" fontId="2" fillId="3" borderId="110" xfId="0" applyFont="1" applyFill="1" applyBorder="1" applyProtection="1">
      <protection hidden="1"/>
    </xf>
    <xf numFmtId="0" fontId="2" fillId="3" borderId="111" xfId="0" applyFont="1" applyFill="1" applyBorder="1" applyProtection="1">
      <protection hidden="1"/>
    </xf>
    <xf numFmtId="0" fontId="0" fillId="3" borderId="91" xfId="0" applyFill="1" applyBorder="1" applyProtection="1">
      <protection hidden="1"/>
    </xf>
    <xf numFmtId="0" fontId="14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2" fillId="5" borderId="24" xfId="0" applyFont="1" applyFill="1" applyBorder="1" applyAlignment="1" applyProtection="1">
      <alignment horizontal="left" vertical="center" wrapText="1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7" fillId="4" borderId="90" xfId="0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right"/>
      <protection hidden="1"/>
    </xf>
    <xf numFmtId="3" fontId="0" fillId="4" borderId="2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1" fontId="7" fillId="4" borderId="89" xfId="0" applyNumberFormat="1" applyFont="1" applyFill="1" applyBorder="1" applyAlignment="1" applyProtection="1">
      <alignment horizontal="right"/>
      <protection hidden="1"/>
    </xf>
    <xf numFmtId="167" fontId="7" fillId="4" borderId="72" xfId="1" applyNumberFormat="1" applyFont="1" applyFill="1" applyBorder="1" applyProtection="1">
      <protection hidden="1"/>
    </xf>
    <xf numFmtId="1" fontId="7" fillId="4" borderId="97" xfId="0" applyNumberFormat="1" applyFont="1" applyFill="1" applyBorder="1" applyProtection="1">
      <protection hidden="1"/>
    </xf>
    <xf numFmtId="167" fontId="7" fillId="4" borderId="95" xfId="1" applyNumberFormat="1" applyFont="1" applyFill="1" applyBorder="1" applyProtection="1">
      <protection hidden="1"/>
    </xf>
    <xf numFmtId="0" fontId="0" fillId="3" borderId="81" xfId="0" applyFill="1" applyBorder="1" applyProtection="1">
      <protection hidden="1"/>
    </xf>
    <xf numFmtId="0" fontId="0" fillId="3" borderId="76" xfId="0" applyFill="1" applyBorder="1" applyProtection="1">
      <protection hidden="1"/>
    </xf>
    <xf numFmtId="0" fontId="27" fillId="3" borderId="0" xfId="0" applyFont="1" applyFill="1" applyProtection="1">
      <protection hidden="1"/>
    </xf>
    <xf numFmtId="0" fontId="6" fillId="3" borderId="114" xfId="0" applyFont="1" applyFill="1" applyBorder="1" applyAlignment="1" applyProtection="1">
      <alignment horizontal="left" vertical="center" wrapText="1"/>
      <protection hidden="1"/>
    </xf>
    <xf numFmtId="3" fontId="2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 wrapText="1"/>
      <protection hidden="1"/>
    </xf>
    <xf numFmtId="0" fontId="11" fillId="3" borderId="0" xfId="0" applyFont="1" applyFill="1" applyAlignment="1" applyProtection="1">
      <alignment horizontal="left" wrapText="1"/>
      <protection hidden="1"/>
    </xf>
    <xf numFmtId="0" fontId="8" fillId="3" borderId="0" xfId="0" applyFont="1" applyFill="1" applyAlignment="1" applyProtection="1">
      <protection hidden="1"/>
    </xf>
    <xf numFmtId="0" fontId="2" fillId="4" borderId="50" xfId="0" applyFont="1" applyFill="1" applyBorder="1" applyProtection="1">
      <protection hidden="1"/>
    </xf>
    <xf numFmtId="0" fontId="2" fillId="4" borderId="116" xfId="0" applyFont="1" applyFill="1" applyBorder="1" applyAlignment="1" applyProtection="1">
      <alignment horizontal="center"/>
      <protection hidden="1"/>
    </xf>
    <xf numFmtId="0" fontId="2" fillId="4" borderId="116" xfId="0" applyFont="1" applyFill="1" applyBorder="1" applyProtection="1">
      <protection hidden="1"/>
    </xf>
    <xf numFmtId="4" fontId="4" fillId="4" borderId="48" xfId="0" applyNumberFormat="1" applyFont="1" applyFill="1" applyBorder="1" applyProtection="1">
      <protection hidden="1"/>
    </xf>
    <xf numFmtId="4" fontId="2" fillId="3" borderId="118" xfId="0" applyNumberFormat="1" applyFont="1" applyFill="1" applyBorder="1" applyProtection="1">
      <protection hidden="1"/>
    </xf>
    <xf numFmtId="4" fontId="2" fillId="3" borderId="3" xfId="0" applyNumberFormat="1" applyFont="1" applyFill="1" applyBorder="1" applyProtection="1">
      <protection hidden="1"/>
    </xf>
    <xf numFmtId="4" fontId="2" fillId="3" borderId="5" xfId="0" applyNumberFormat="1" applyFont="1" applyFill="1" applyBorder="1" applyProtection="1">
      <protection hidden="1"/>
    </xf>
    <xf numFmtId="166" fontId="2" fillId="2" borderId="4" xfId="0" applyNumberFormat="1" applyFont="1" applyFill="1" applyBorder="1" applyProtection="1">
      <protection locked="0"/>
    </xf>
    <xf numFmtId="3" fontId="2" fillId="3" borderId="4" xfId="0" applyNumberFormat="1" applyFont="1" applyFill="1" applyBorder="1" applyProtection="1">
      <protection hidden="1"/>
    </xf>
    <xf numFmtId="166" fontId="2" fillId="2" borderId="5" xfId="0" applyNumberFormat="1" applyFont="1" applyFill="1" applyBorder="1" applyProtection="1">
      <protection locked="0"/>
    </xf>
    <xf numFmtId="4" fontId="2" fillId="3" borderId="4" xfId="0" applyNumberFormat="1" applyFont="1" applyFill="1" applyBorder="1" applyProtection="1">
      <protection hidden="1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4" fillId="4" borderId="50" xfId="0" applyNumberFormat="1" applyFont="1" applyFill="1" applyBorder="1" applyProtection="1">
      <protection hidden="1"/>
    </xf>
    <xf numFmtId="166" fontId="4" fillId="4" borderId="50" xfId="0" applyNumberFormat="1" applyFont="1" applyFill="1" applyBorder="1" applyProtection="1">
      <protection hidden="1"/>
    </xf>
    <xf numFmtId="3" fontId="4" fillId="4" borderId="50" xfId="0" applyNumberFormat="1" applyFont="1" applyFill="1" applyBorder="1" applyProtection="1">
      <protection hidden="1"/>
    </xf>
    <xf numFmtId="3" fontId="2" fillId="3" borderId="116" xfId="0" applyNumberFormat="1" applyFont="1" applyFill="1" applyBorder="1" applyProtection="1">
      <protection hidden="1"/>
    </xf>
    <xf numFmtId="3" fontId="2" fillId="3" borderId="117" xfId="0" applyNumberFormat="1" applyFont="1" applyFill="1" applyBorder="1" applyProtection="1">
      <protection hidden="1"/>
    </xf>
    <xf numFmtId="0" fontId="2" fillId="3" borderId="116" xfId="0" applyFont="1" applyFill="1" applyBorder="1" applyProtection="1">
      <protection hidden="1"/>
    </xf>
    <xf numFmtId="0" fontId="2" fillId="3" borderId="116" xfId="0" applyFont="1" applyFill="1" applyBorder="1" applyAlignment="1" applyProtection="1">
      <alignment horizontal="center"/>
      <protection hidden="1"/>
    </xf>
    <xf numFmtId="0" fontId="2" fillId="3" borderId="50" xfId="0" applyFont="1" applyFill="1" applyBorder="1" applyProtection="1">
      <protection hidden="1"/>
    </xf>
    <xf numFmtId="166" fontId="4" fillId="3" borderId="0" xfId="0" applyNumberFormat="1" applyFont="1" applyFill="1" applyBorder="1" applyProtection="1">
      <protection hidden="1"/>
    </xf>
    <xf numFmtId="165" fontId="2" fillId="3" borderId="44" xfId="1" applyNumberFormat="1" applyFont="1" applyFill="1" applyBorder="1" applyProtection="1">
      <protection hidden="1"/>
    </xf>
    <xf numFmtId="165" fontId="2" fillId="3" borderId="33" xfId="1" applyNumberFormat="1" applyFont="1" applyFill="1" applyBorder="1" applyProtection="1">
      <protection hidden="1"/>
    </xf>
    <xf numFmtId="0" fontId="2" fillId="3" borderId="98" xfId="0" applyFont="1" applyFill="1" applyBorder="1" applyProtection="1">
      <protection hidden="1"/>
    </xf>
    <xf numFmtId="3" fontId="4" fillId="0" borderId="78" xfId="0" applyNumberFormat="1" applyFont="1" applyBorder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protection hidden="1"/>
    </xf>
    <xf numFmtId="0" fontId="2" fillId="3" borderId="0" xfId="4" applyFont="1" applyFill="1" applyBorder="1" applyAlignment="1" applyProtection="1">
      <alignment vertical="center" wrapText="1"/>
      <protection hidden="1"/>
    </xf>
    <xf numFmtId="165" fontId="2" fillId="3" borderId="5" xfId="1" applyNumberFormat="1" applyFont="1" applyFill="1" applyBorder="1" applyProtection="1">
      <protection hidden="1"/>
    </xf>
    <xf numFmtId="0" fontId="15" fillId="4" borderId="120" xfId="0" applyFont="1" applyFill="1" applyBorder="1" applyAlignment="1" applyProtection="1">
      <alignment horizontal="center" vertical="top" wrapText="1"/>
      <protection hidden="1"/>
    </xf>
    <xf numFmtId="0" fontId="15" fillId="4" borderId="97" xfId="0" applyFont="1" applyFill="1" applyBorder="1" applyAlignment="1" applyProtection="1">
      <alignment horizontal="center" vertical="top" wrapText="1"/>
      <protection hidden="1"/>
    </xf>
    <xf numFmtId="166" fontId="7" fillId="4" borderId="97" xfId="0" applyNumberFormat="1" applyFont="1" applyFill="1" applyBorder="1" applyProtection="1">
      <protection hidden="1"/>
    </xf>
    <xf numFmtId="166" fontId="2" fillId="3" borderId="104" xfId="0" applyNumberFormat="1" applyFont="1" applyFill="1" applyBorder="1" applyProtection="1">
      <protection hidden="1"/>
    </xf>
    <xf numFmtId="166" fontId="2" fillId="0" borderId="112" xfId="0" applyNumberFormat="1" applyFont="1" applyBorder="1" applyProtection="1">
      <protection hidden="1"/>
    </xf>
    <xf numFmtId="3" fontId="0" fillId="3" borderId="0" xfId="0" applyNumberFormat="1" applyFill="1" applyProtection="1">
      <protection hidden="1"/>
    </xf>
    <xf numFmtId="0" fontId="6" fillId="4" borderId="96" xfId="0" applyFont="1" applyFill="1" applyBorder="1" applyProtection="1">
      <protection hidden="1"/>
    </xf>
    <xf numFmtId="0" fontId="21" fillId="4" borderId="95" xfId="0" applyFont="1" applyFill="1" applyBorder="1" applyProtection="1">
      <protection hidden="1"/>
    </xf>
    <xf numFmtId="0" fontId="0" fillId="3" borderId="0" xfId="0" applyFill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3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1" fillId="4" borderId="96" xfId="0" applyFont="1" applyFill="1" applyBorder="1" applyProtection="1">
      <protection hidden="1"/>
    </xf>
    <xf numFmtId="168" fontId="2" fillId="3" borderId="59" xfId="0" applyNumberFormat="1" applyFont="1" applyFill="1" applyBorder="1" applyProtection="1">
      <protection locked="0"/>
    </xf>
    <xf numFmtId="168" fontId="2" fillId="3" borderId="64" xfId="0" applyNumberFormat="1" applyFont="1" applyFill="1" applyBorder="1" applyProtection="1">
      <protection hidden="1"/>
    </xf>
    <xf numFmtId="0" fontId="4" fillId="0" borderId="22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3" fontId="4" fillId="2" borderId="122" xfId="0" applyNumberFormat="1" applyFont="1" applyFill="1" applyBorder="1" applyAlignment="1" applyProtection="1">
      <alignment horizontal="right"/>
      <protection locked="0"/>
    </xf>
    <xf numFmtId="3" fontId="4" fillId="2" borderId="106" xfId="0" applyNumberFormat="1" applyFont="1" applyFill="1" applyBorder="1" applyAlignment="1" applyProtection="1">
      <alignment horizontal="right"/>
      <protection locked="0"/>
    </xf>
    <xf numFmtId="3" fontId="4" fillId="2" borderId="44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106" xfId="0" applyNumberFormat="1" applyFont="1" applyFill="1" applyBorder="1" applyAlignment="1" applyProtection="1">
      <alignment horizontal="right"/>
      <protection hidden="1"/>
    </xf>
    <xf numFmtId="0" fontId="6" fillId="0" borderId="0" xfId="0" applyFont="1"/>
    <xf numFmtId="0" fontId="3" fillId="0" borderId="0" xfId="0" applyFont="1"/>
    <xf numFmtId="0" fontId="14" fillId="0" borderId="0" xfId="0" applyFont="1"/>
    <xf numFmtId="0" fontId="26" fillId="0" borderId="0" xfId="0" applyFont="1"/>
    <xf numFmtId="0" fontId="0" fillId="0" borderId="106" xfId="0" applyFill="1" applyBorder="1" applyProtection="1"/>
    <xf numFmtId="0" fontId="21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106" xfId="0" applyBorder="1" applyProtection="1"/>
    <xf numFmtId="0" fontId="21" fillId="0" borderId="139" xfId="0" applyFont="1" applyBorder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39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/>
    </xf>
    <xf numFmtId="0" fontId="6" fillId="0" borderId="139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6" fillId="0" borderId="141" xfId="0" applyFont="1" applyBorder="1" applyProtection="1"/>
    <xf numFmtId="0" fontId="6" fillId="0" borderId="142" xfId="0" applyFont="1" applyBorder="1" applyAlignment="1" applyProtection="1">
      <alignment vertical="top" wrapText="1"/>
    </xf>
    <xf numFmtId="0" fontId="0" fillId="0" borderId="47" xfId="0" applyBorder="1" applyProtection="1"/>
    <xf numFmtId="0" fontId="8" fillId="3" borderId="0" xfId="0" applyFont="1" applyFill="1" applyAlignment="1" applyProtection="1">
      <protection hidden="1"/>
    </xf>
    <xf numFmtId="0" fontId="7" fillId="4" borderId="144" xfId="0" applyFont="1" applyFill="1" applyBorder="1" applyAlignment="1" applyProtection="1">
      <alignment horizontal="right"/>
      <protection hidden="1"/>
    </xf>
    <xf numFmtId="0" fontId="7" fillId="0" borderId="121" xfId="0" applyFont="1" applyBorder="1" applyAlignment="1">
      <alignment horizontal="center" vertical="center" wrapText="1"/>
    </xf>
    <xf numFmtId="0" fontId="7" fillId="4" borderId="0" xfId="0" applyFont="1" applyFill="1" applyProtection="1">
      <protection hidden="1"/>
    </xf>
    <xf numFmtId="0" fontId="8" fillId="3" borderId="0" xfId="0" applyFont="1" applyFill="1" applyAlignment="1" applyProtection="1">
      <protection hidden="1"/>
    </xf>
    <xf numFmtId="0" fontId="7" fillId="4" borderId="90" xfId="0" applyFont="1" applyFill="1" applyBorder="1" applyAlignment="1" applyProtection="1">
      <alignment horizontal="left"/>
      <protection hidden="1"/>
    </xf>
    <xf numFmtId="0" fontId="5" fillId="3" borderId="116" xfId="0" applyFont="1" applyFill="1" applyBorder="1" applyAlignment="1" applyProtection="1">
      <alignment horizontal="center" wrapText="1"/>
      <protection hidden="1"/>
    </xf>
    <xf numFmtId="4" fontId="2" fillId="3" borderId="41" xfId="0" applyNumberFormat="1" applyFont="1" applyFill="1" applyBorder="1" applyProtection="1">
      <protection hidden="1"/>
    </xf>
    <xf numFmtId="3" fontId="7" fillId="4" borderId="90" xfId="0" applyNumberFormat="1" applyFont="1" applyFill="1" applyBorder="1" applyAlignment="1" applyProtection="1">
      <alignment horizontal="left"/>
      <protection hidden="1"/>
    </xf>
    <xf numFmtId="166" fontId="4" fillId="4" borderId="7" xfId="0" applyNumberFormat="1" applyFont="1" applyFill="1" applyBorder="1" applyAlignment="1" applyProtection="1">
      <alignment horizontal="right"/>
      <protection hidden="1"/>
    </xf>
    <xf numFmtId="4" fontId="2" fillId="4" borderId="7" xfId="0" applyNumberFormat="1" applyFont="1" applyFill="1" applyBorder="1" applyProtection="1">
      <protection hidden="1"/>
    </xf>
    <xf numFmtId="3" fontId="4" fillId="4" borderId="7" xfId="0" applyNumberFormat="1" applyFont="1" applyFill="1" applyBorder="1" applyAlignment="1" applyProtection="1">
      <alignment horizontal="right"/>
      <protection hidden="1"/>
    </xf>
    <xf numFmtId="4" fontId="2" fillId="4" borderId="7" xfId="0" applyNumberFormat="1" applyFont="1" applyFill="1" applyBorder="1" applyAlignment="1" applyProtection="1">
      <alignment horizontal="right"/>
      <protection hidden="1"/>
    </xf>
    <xf numFmtId="4" fontId="2" fillId="4" borderId="7" xfId="0" applyNumberFormat="1" applyFont="1" applyFill="1" applyBorder="1" applyAlignment="1" applyProtection="1">
      <alignment horizontal="right" wrapText="1"/>
      <protection hidden="1"/>
    </xf>
    <xf numFmtId="166" fontId="2" fillId="3" borderId="0" xfId="0" applyNumberFormat="1" applyFont="1" applyFill="1" applyBorder="1" applyProtection="1">
      <protection hidden="1"/>
    </xf>
    <xf numFmtId="0" fontId="7" fillId="4" borderId="90" xfId="0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4" fillId="4" borderId="76" xfId="0" applyFont="1" applyFill="1" applyBorder="1" applyProtection="1">
      <protection hidden="1"/>
    </xf>
    <xf numFmtId="0" fontId="2" fillId="4" borderId="76" xfId="0" applyFont="1" applyFill="1" applyBorder="1" applyProtection="1">
      <protection hidden="1"/>
    </xf>
    <xf numFmtId="3" fontId="4" fillId="4" borderId="92" xfId="1" applyNumberFormat="1" applyFont="1" applyFill="1" applyBorder="1" applyProtection="1">
      <protection hidden="1"/>
    </xf>
    <xf numFmtId="0" fontId="4" fillId="4" borderId="96" xfId="0" applyFont="1" applyFill="1" applyBorder="1" applyProtection="1">
      <protection hidden="1"/>
    </xf>
    <xf numFmtId="0" fontId="4" fillId="4" borderId="96" xfId="0" applyFont="1" applyFill="1" applyBorder="1" applyAlignment="1" applyProtection="1">
      <alignment horizontal="left"/>
      <protection hidden="1"/>
    </xf>
    <xf numFmtId="165" fontId="4" fillId="4" borderId="76" xfId="0" applyNumberFormat="1" applyFont="1" applyFill="1" applyBorder="1" applyProtection="1">
      <protection hidden="1"/>
    </xf>
    <xf numFmtId="0" fontId="4" fillId="4" borderId="95" xfId="0" applyFont="1" applyFill="1" applyBorder="1" applyProtection="1">
      <protection hidden="1"/>
    </xf>
    <xf numFmtId="165" fontId="4" fillId="4" borderId="96" xfId="0" applyNumberFormat="1" applyFont="1" applyFill="1" applyBorder="1" applyProtection="1">
      <protection hidden="1"/>
    </xf>
    <xf numFmtId="169" fontId="4" fillId="4" borderId="96" xfId="0" applyNumberFormat="1" applyFont="1" applyFill="1" applyBorder="1" applyProtection="1">
      <protection hidden="1"/>
    </xf>
    <xf numFmtId="3" fontId="4" fillId="4" borderId="97" xfId="1" applyNumberFormat="1" applyFont="1" applyFill="1" applyBorder="1" applyProtection="1">
      <protection hidden="1"/>
    </xf>
    <xf numFmtId="0" fontId="7" fillId="3" borderId="0" xfId="0" applyFont="1" applyFill="1" applyAlignment="1" applyProtection="1">
      <alignment vertical="center"/>
      <protection hidden="1"/>
    </xf>
    <xf numFmtId="166" fontId="2" fillId="2" borderId="118" xfId="0" applyNumberFormat="1" applyFont="1" applyFill="1" applyBorder="1" applyProtection="1">
      <protection locked="0"/>
    </xf>
    <xf numFmtId="4" fontId="2" fillId="2" borderId="118" xfId="0" applyNumberFormat="1" applyFont="1" applyFill="1" applyBorder="1" applyProtection="1">
      <protection locked="0"/>
    </xf>
    <xf numFmtId="0" fontId="4" fillId="4" borderId="28" xfId="0" applyFont="1" applyFill="1" applyBorder="1" applyAlignment="1" applyProtection="1">
      <alignment wrapText="1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2" fillId="4" borderId="41" xfId="0" applyFont="1" applyFill="1" applyBorder="1" applyProtection="1">
      <protection hidden="1"/>
    </xf>
    <xf numFmtId="0" fontId="2" fillId="4" borderId="29" xfId="0" applyFont="1" applyFill="1" applyBorder="1" applyProtection="1">
      <protection hidden="1"/>
    </xf>
    <xf numFmtId="166" fontId="4" fillId="4" borderId="28" xfId="0" applyNumberFormat="1" applyFont="1" applyFill="1" applyBorder="1" applyProtection="1">
      <protection hidden="1"/>
    </xf>
    <xf numFmtId="4" fontId="4" fillId="4" borderId="28" xfId="0" applyNumberFormat="1" applyFont="1" applyFill="1" applyBorder="1" applyProtection="1">
      <protection hidden="1"/>
    </xf>
    <xf numFmtId="3" fontId="4" fillId="4" borderId="28" xfId="0" applyNumberFormat="1" applyFont="1" applyFill="1" applyBorder="1" applyProtection="1">
      <protection hidden="1"/>
    </xf>
    <xf numFmtId="4" fontId="4" fillId="4" borderId="118" xfId="0" applyNumberFormat="1" applyFont="1" applyFill="1" applyBorder="1" applyProtection="1">
      <protection hidden="1"/>
    </xf>
    <xf numFmtId="4" fontId="4" fillId="4" borderId="5" xfId="0" applyNumberFormat="1" applyFont="1" applyFill="1" applyBorder="1" applyProtection="1">
      <protection hidden="1"/>
    </xf>
    <xf numFmtId="0" fontId="2" fillId="0" borderId="116" xfId="0" applyFont="1" applyBorder="1" applyAlignment="1" applyProtection="1">
      <alignment vertical="center"/>
      <protection hidden="1"/>
    </xf>
    <xf numFmtId="0" fontId="2" fillId="0" borderId="117" xfId="0" applyFont="1" applyBorder="1" applyAlignment="1" applyProtection="1">
      <alignment vertical="center"/>
      <protection hidden="1"/>
    </xf>
    <xf numFmtId="0" fontId="2" fillId="3" borderId="116" xfId="0" applyFont="1" applyFill="1" applyBorder="1" applyAlignment="1" applyProtection="1">
      <alignment vertical="center"/>
      <protection hidden="1"/>
    </xf>
    <xf numFmtId="0" fontId="2" fillId="3" borderId="117" xfId="0" applyFont="1" applyFill="1" applyBorder="1" applyAlignment="1" applyProtection="1">
      <alignment vertical="center"/>
      <protection hidden="1"/>
    </xf>
    <xf numFmtId="166" fontId="4" fillId="0" borderId="147" xfId="0" applyNumberFormat="1" applyFont="1" applyBorder="1" applyProtection="1">
      <protection hidden="1"/>
    </xf>
    <xf numFmtId="0" fontId="8" fillId="3" borderId="0" xfId="2" applyFont="1" applyFill="1" applyProtection="1">
      <protection hidden="1"/>
    </xf>
    <xf numFmtId="0" fontId="26" fillId="0" borderId="0" xfId="0" applyFont="1" applyProtection="1">
      <protection hidden="1"/>
    </xf>
    <xf numFmtId="0" fontId="2" fillId="4" borderId="50" xfId="0" applyFont="1" applyFill="1" applyBorder="1" applyAlignment="1" applyProtection="1">
      <alignment horizontal="left" wrapText="1"/>
      <protection hidden="1"/>
    </xf>
    <xf numFmtId="0" fontId="4" fillId="4" borderId="50" xfId="0" applyFont="1" applyFill="1" applyBorder="1" applyAlignment="1" applyProtection="1">
      <alignment wrapText="1"/>
      <protection hidden="1"/>
    </xf>
    <xf numFmtId="0" fontId="2" fillId="4" borderId="50" xfId="0" applyFont="1" applyFill="1" applyBorder="1" applyAlignment="1" applyProtection="1">
      <alignment horizontal="center"/>
      <protection hidden="1"/>
    </xf>
    <xf numFmtId="0" fontId="2" fillId="4" borderId="117" xfId="0" applyFont="1" applyFill="1" applyBorder="1" applyProtection="1">
      <protection hidden="1"/>
    </xf>
    <xf numFmtId="4" fontId="4" fillId="3" borderId="3" xfId="0" applyNumberFormat="1" applyFont="1" applyFill="1" applyBorder="1" applyProtection="1">
      <protection hidden="1"/>
    </xf>
    <xf numFmtId="4" fontId="4" fillId="3" borderId="5" xfId="0" applyNumberFormat="1" applyFont="1" applyFill="1" applyBorder="1" applyProtection="1">
      <protection hidden="1"/>
    </xf>
    <xf numFmtId="165" fontId="2" fillId="3" borderId="148" xfId="1" applyNumberFormat="1" applyFont="1" applyFill="1" applyBorder="1" applyProtection="1">
      <protection hidden="1"/>
    </xf>
    <xf numFmtId="166" fontId="2" fillId="3" borderId="116" xfId="0" applyNumberFormat="1" applyFont="1" applyFill="1" applyBorder="1" applyProtection="1">
      <protection hidden="1"/>
    </xf>
    <xf numFmtId="165" fontId="2" fillId="3" borderId="29" xfId="1" applyNumberFormat="1" applyFont="1" applyFill="1" applyBorder="1" applyProtection="1">
      <protection hidden="1"/>
    </xf>
    <xf numFmtId="4" fontId="2" fillId="3" borderId="44" xfId="0" applyNumberFormat="1" applyFont="1" applyFill="1" applyBorder="1" applyProtection="1">
      <protection hidden="1"/>
    </xf>
    <xf numFmtId="166" fontId="2" fillId="3" borderId="150" xfId="0" applyNumberFormat="1" applyFont="1" applyFill="1" applyBorder="1" applyProtection="1">
      <protection hidden="1"/>
    </xf>
    <xf numFmtId="4" fontId="2" fillId="3" borderId="151" xfId="0" applyNumberFormat="1" applyFont="1" applyFill="1" applyBorder="1" applyProtection="1">
      <protection hidden="1"/>
    </xf>
    <xf numFmtId="3" fontId="2" fillId="3" borderId="150" xfId="0" applyNumberFormat="1" applyFont="1" applyFill="1" applyBorder="1" applyProtection="1">
      <protection hidden="1"/>
    </xf>
    <xf numFmtId="0" fontId="2" fillId="0" borderId="116" xfId="0" applyFont="1" applyBorder="1" applyProtection="1">
      <protection hidden="1"/>
    </xf>
    <xf numFmtId="166" fontId="2" fillId="3" borderId="152" xfId="0" applyNumberFormat="1" applyFont="1" applyFill="1" applyBorder="1" applyProtection="1">
      <protection hidden="1"/>
    </xf>
    <xf numFmtId="0" fontId="2" fillId="3" borderId="36" xfId="0" applyFont="1" applyFill="1" applyBorder="1" applyProtection="1">
      <protection hidden="1"/>
    </xf>
    <xf numFmtId="166" fontId="2" fillId="3" borderId="60" xfId="0" applyNumberFormat="1" applyFont="1" applyFill="1" applyBorder="1" applyProtection="1">
      <protection hidden="1"/>
    </xf>
    <xf numFmtId="0" fontId="2" fillId="3" borderId="41" xfId="0" applyFont="1" applyFill="1" applyBorder="1" applyAlignment="1" applyProtection="1">
      <alignment horizontal="center"/>
      <protection hidden="1"/>
    </xf>
    <xf numFmtId="0" fontId="2" fillId="0" borderId="41" xfId="0" applyFont="1" applyBorder="1" applyProtection="1">
      <protection hidden="1"/>
    </xf>
    <xf numFmtId="0" fontId="2" fillId="3" borderId="43" xfId="0" applyFont="1" applyFill="1" applyBorder="1" applyProtection="1">
      <protection hidden="1"/>
    </xf>
    <xf numFmtId="166" fontId="2" fillId="3" borderId="32" xfId="0" applyNumberFormat="1" applyFont="1" applyFill="1" applyBorder="1" applyProtection="1">
      <protection hidden="1"/>
    </xf>
    <xf numFmtId="0" fontId="2" fillId="3" borderId="153" xfId="0" applyFont="1" applyFill="1" applyBorder="1" applyProtection="1">
      <protection hidden="1"/>
    </xf>
    <xf numFmtId="0" fontId="2" fillId="3" borderId="154" xfId="0" applyFont="1" applyFill="1" applyBorder="1" applyAlignment="1" applyProtection="1">
      <alignment horizontal="center"/>
      <protection hidden="1"/>
    </xf>
    <xf numFmtId="0" fontId="2" fillId="3" borderId="154" xfId="0" applyFont="1" applyFill="1" applyBorder="1" applyProtection="1">
      <protection hidden="1"/>
    </xf>
    <xf numFmtId="3" fontId="2" fillId="3" borderId="154" xfId="0" applyNumberFormat="1" applyFont="1" applyFill="1" applyBorder="1" applyProtection="1">
      <protection hidden="1"/>
    </xf>
    <xf numFmtId="0" fontId="4" fillId="3" borderId="81" xfId="0" applyFont="1" applyFill="1" applyBorder="1" applyAlignment="1" applyProtection="1">
      <protection hidden="1"/>
    </xf>
    <xf numFmtId="0" fontId="0" fillId="0" borderId="81" xfId="0" applyFont="1" applyBorder="1" applyAlignment="1" applyProtection="1">
      <protection hidden="1"/>
    </xf>
    <xf numFmtId="166" fontId="4" fillId="0" borderId="81" xfId="0" applyNumberFormat="1" applyFont="1" applyBorder="1" applyProtection="1">
      <protection hidden="1"/>
    </xf>
    <xf numFmtId="0" fontId="2" fillId="3" borderId="81" xfId="0" applyFont="1" applyFill="1" applyBorder="1" applyProtection="1">
      <protection hidden="1"/>
    </xf>
    <xf numFmtId="3" fontId="4" fillId="3" borderId="81" xfId="1" applyNumberFormat="1" applyFont="1" applyFill="1" applyBorder="1" applyProtection="1">
      <protection hidden="1"/>
    </xf>
    <xf numFmtId="0" fontId="0" fillId="3" borderId="81" xfId="0" applyFont="1" applyFill="1" applyBorder="1" applyAlignment="1" applyProtection="1">
      <protection hidden="1"/>
    </xf>
    <xf numFmtId="166" fontId="4" fillId="3" borderId="81" xfId="0" applyNumberFormat="1" applyFont="1" applyFill="1" applyBorder="1" applyProtection="1">
      <protection hidden="1"/>
    </xf>
    <xf numFmtId="0" fontId="8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7" fillId="4" borderId="90" xfId="0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7" fillId="3" borderId="0" xfId="2" applyFont="1" applyFill="1" applyAlignment="1" applyProtection="1">
      <alignment vertical="center"/>
      <protection hidden="1"/>
    </xf>
    <xf numFmtId="0" fontId="2" fillId="3" borderId="0" xfId="2" applyFont="1" applyFill="1" applyAlignment="1" applyProtection="1">
      <alignment vertical="center"/>
      <protection hidden="1"/>
    </xf>
    <xf numFmtId="0" fontId="2" fillId="3" borderId="0" xfId="2" applyFont="1" applyFill="1" applyBorder="1" applyAlignment="1" applyProtection="1">
      <alignment vertical="center"/>
      <protection hidden="1"/>
    </xf>
    <xf numFmtId="14" fontId="7" fillId="3" borderId="0" xfId="2" applyNumberFormat="1" applyFont="1" applyFill="1" applyAlignment="1" applyProtection="1">
      <alignment vertical="center"/>
      <protection hidden="1"/>
    </xf>
    <xf numFmtId="0" fontId="2" fillId="3" borderId="0" xfId="2" applyFill="1" applyAlignment="1" applyProtection="1">
      <alignment vertical="center"/>
      <protection hidden="1"/>
    </xf>
    <xf numFmtId="4" fontId="2" fillId="4" borderId="12" xfId="0" applyNumberFormat="1" applyFont="1" applyFill="1" applyBorder="1" applyAlignment="1" applyProtection="1">
      <alignment horizontal="center"/>
      <protection hidden="1"/>
    </xf>
    <xf numFmtId="4" fontId="2" fillId="4" borderId="115" xfId="0" applyNumberFormat="1" applyFont="1" applyFill="1" applyBorder="1" applyAlignment="1" applyProtection="1">
      <alignment horizontal="center"/>
      <protection hidden="1"/>
    </xf>
    <xf numFmtId="0" fontId="7" fillId="2" borderId="7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locked="0"/>
    </xf>
    <xf numFmtId="4" fontId="8" fillId="3" borderId="0" xfId="0" applyNumberFormat="1" applyFont="1" applyFill="1" applyProtection="1">
      <protection hidden="1"/>
    </xf>
    <xf numFmtId="4" fontId="6" fillId="3" borderId="0" xfId="0" applyNumberFormat="1" applyFont="1" applyFill="1" applyProtection="1">
      <protection hidden="1"/>
    </xf>
    <xf numFmtId="4" fontId="2" fillId="3" borderId="0" xfId="0" applyNumberFormat="1" applyFont="1" applyFill="1" applyProtection="1">
      <protection hidden="1"/>
    </xf>
    <xf numFmtId="4" fontId="2" fillId="3" borderId="0" xfId="0" applyNumberFormat="1" applyFont="1" applyFill="1" applyAlignment="1" applyProtection="1">
      <alignment horizontal="center"/>
      <protection hidden="1"/>
    </xf>
    <xf numFmtId="4" fontId="15" fillId="4" borderId="73" xfId="0" applyNumberFormat="1" applyFont="1" applyFill="1" applyBorder="1" applyAlignment="1" applyProtection="1">
      <alignment horizontal="center" vertical="top" wrapText="1"/>
      <protection hidden="1"/>
    </xf>
    <xf numFmtId="4" fontId="2" fillId="3" borderId="17" xfId="1" applyNumberFormat="1" applyFont="1" applyFill="1" applyBorder="1" applyAlignment="1" applyProtection="1">
      <alignment horizontal="center" wrapText="1"/>
      <protection hidden="1"/>
    </xf>
    <xf numFmtId="4" fontId="2" fillId="3" borderId="149" xfId="1" applyNumberFormat="1" applyFont="1" applyFill="1" applyBorder="1" applyAlignment="1" applyProtection="1">
      <alignment horizontal="center" wrapText="1"/>
      <protection hidden="1"/>
    </xf>
    <xf numFmtId="4" fontId="2" fillId="3" borderId="22" xfId="1" applyNumberFormat="1" applyFont="1" applyFill="1" applyBorder="1" applyAlignment="1" applyProtection="1">
      <alignment horizontal="center" wrapText="1"/>
      <protection hidden="1"/>
    </xf>
    <xf numFmtId="4" fontId="2" fillId="3" borderId="22" xfId="0" applyNumberFormat="1" applyFont="1" applyFill="1" applyBorder="1" applyProtection="1">
      <protection hidden="1"/>
    </xf>
    <xf numFmtId="4" fontId="4" fillId="4" borderId="77" xfId="0" applyNumberFormat="1" applyFont="1" applyFill="1" applyBorder="1" applyProtection="1">
      <protection hidden="1"/>
    </xf>
    <xf numFmtId="4" fontId="2" fillId="3" borderId="119" xfId="1" applyNumberFormat="1" applyFont="1" applyFill="1" applyBorder="1" applyAlignment="1" applyProtection="1">
      <alignment horizontal="center" wrapText="1"/>
      <protection hidden="1"/>
    </xf>
    <xf numFmtId="4" fontId="2" fillId="3" borderId="23" xfId="0" applyNumberFormat="1" applyFont="1" applyFill="1" applyBorder="1" applyProtection="1">
      <protection hidden="1"/>
    </xf>
    <xf numFmtId="4" fontId="15" fillId="4" borderId="113" xfId="0" applyNumberFormat="1" applyFont="1" applyFill="1" applyBorder="1" applyAlignment="1" applyProtection="1">
      <alignment horizontal="center" vertical="top" wrapText="1"/>
      <protection hidden="1"/>
    </xf>
    <xf numFmtId="4" fontId="2" fillId="3" borderId="52" xfId="1" applyNumberFormat="1" applyFont="1" applyFill="1" applyBorder="1" applyAlignment="1" applyProtection="1">
      <alignment horizontal="center" wrapText="1"/>
      <protection hidden="1"/>
    </xf>
    <xf numFmtId="4" fontId="15" fillId="4" borderId="23" xfId="0" applyNumberFormat="1" applyFont="1" applyFill="1" applyBorder="1" applyAlignment="1" applyProtection="1">
      <alignment horizontal="center" vertical="top" wrapText="1"/>
      <protection hidden="1"/>
    </xf>
    <xf numFmtId="4" fontId="4" fillId="4" borderId="96" xfId="0" applyNumberFormat="1" applyFont="1" applyFill="1" applyBorder="1" applyProtection="1">
      <protection hidden="1"/>
    </xf>
    <xf numFmtId="4" fontId="2" fillId="4" borderId="96" xfId="0" applyNumberFormat="1" applyFont="1" applyFill="1" applyBorder="1" applyProtection="1">
      <protection hidden="1"/>
    </xf>
    <xf numFmtId="4" fontId="2" fillId="0" borderId="0" xfId="0" applyNumberFormat="1" applyFont="1" applyProtection="1">
      <protection hidden="1"/>
    </xf>
    <xf numFmtId="4" fontId="4" fillId="3" borderId="81" xfId="0" applyNumberFormat="1" applyFont="1" applyFill="1" applyBorder="1" applyProtection="1">
      <protection hidden="1"/>
    </xf>
    <xf numFmtId="2" fontId="8" fillId="3" borderId="0" xfId="0" applyNumberFormat="1" applyFont="1" applyFill="1" applyProtection="1">
      <protection hidden="1"/>
    </xf>
    <xf numFmtId="2" fontId="6" fillId="3" borderId="0" xfId="0" applyNumberFormat="1" applyFont="1" applyFill="1" applyProtection="1">
      <protection hidden="1"/>
    </xf>
    <xf numFmtId="2" fontId="2" fillId="3" borderId="0" xfId="0" applyNumberFormat="1" applyFont="1" applyFill="1" applyProtection="1">
      <protection hidden="1"/>
    </xf>
    <xf numFmtId="2" fontId="7" fillId="3" borderId="0" xfId="0" applyNumberFormat="1" applyFont="1" applyFill="1" applyProtection="1"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2" fontId="15" fillId="4" borderId="73" xfId="0" applyNumberFormat="1" applyFont="1" applyFill="1" applyBorder="1" applyAlignment="1" applyProtection="1">
      <alignment horizontal="center" vertical="top" wrapText="1"/>
      <protection hidden="1"/>
    </xf>
    <xf numFmtId="2" fontId="2" fillId="3" borderId="119" xfId="1" applyNumberFormat="1" applyFont="1" applyFill="1" applyBorder="1" applyAlignment="1" applyProtection="1">
      <alignment horizontal="center" wrapText="1"/>
      <protection hidden="1"/>
    </xf>
    <xf numFmtId="2" fontId="2" fillId="3" borderId="22" xfId="1" applyNumberFormat="1" applyFont="1" applyFill="1" applyBorder="1" applyAlignment="1" applyProtection="1">
      <alignment horizontal="center" wrapText="1"/>
      <protection hidden="1"/>
    </xf>
    <xf numFmtId="2" fontId="2" fillId="3" borderId="23" xfId="0" applyNumberFormat="1" applyFont="1" applyFill="1" applyBorder="1" applyProtection="1">
      <protection hidden="1"/>
    </xf>
    <xf numFmtId="2" fontId="4" fillId="4" borderId="77" xfId="0" applyNumberFormat="1" applyFont="1" applyFill="1" applyBorder="1" applyProtection="1">
      <protection hidden="1"/>
    </xf>
    <xf numFmtId="2" fontId="15" fillId="4" borderId="113" xfId="0" applyNumberFormat="1" applyFont="1" applyFill="1" applyBorder="1" applyAlignment="1" applyProtection="1">
      <alignment horizontal="center" vertical="top" wrapText="1"/>
      <protection hidden="1"/>
    </xf>
    <xf numFmtId="2" fontId="2" fillId="3" borderId="52" xfId="1" applyNumberFormat="1" applyFont="1" applyFill="1" applyBorder="1" applyAlignment="1" applyProtection="1">
      <alignment horizontal="center" wrapText="1"/>
      <protection hidden="1"/>
    </xf>
    <xf numFmtId="2" fontId="4" fillId="3" borderId="81" xfId="0" applyNumberFormat="1" applyFont="1" applyFill="1" applyBorder="1" applyProtection="1">
      <protection hidden="1"/>
    </xf>
    <xf numFmtId="2" fontId="15" fillId="4" borderId="23" xfId="0" applyNumberFormat="1" applyFont="1" applyFill="1" applyBorder="1" applyAlignment="1" applyProtection="1">
      <alignment horizontal="center" vertical="top" wrapText="1"/>
      <protection hidden="1"/>
    </xf>
    <xf numFmtId="2" fontId="4" fillId="4" borderId="96" xfId="0" applyNumberFormat="1" applyFont="1" applyFill="1" applyBorder="1" applyProtection="1">
      <protection hidden="1"/>
    </xf>
    <xf numFmtId="2" fontId="2" fillId="4" borderId="96" xfId="0" applyNumberFormat="1" applyFont="1" applyFill="1" applyBorder="1" applyProtection="1">
      <protection hidden="1"/>
    </xf>
    <xf numFmtId="2" fontId="21" fillId="3" borderId="18" xfId="4" applyNumberFormat="1" applyFont="1" applyFill="1" applyBorder="1" applyAlignment="1" applyProtection="1">
      <alignment horizontal="left" vertical="top" wrapText="1"/>
      <protection hidden="1"/>
    </xf>
    <xf numFmtId="2" fontId="6" fillId="3" borderId="0" xfId="4" applyNumberFormat="1" applyFont="1" applyFill="1" applyBorder="1" applyAlignment="1" applyProtection="1">
      <alignment horizontal="left" vertical="top" wrapText="1"/>
      <protection hidden="1"/>
    </xf>
    <xf numFmtId="2" fontId="6" fillId="3" borderId="0" xfId="4" applyNumberFormat="1" applyFont="1" applyFill="1" applyBorder="1" applyAlignment="1" applyProtection="1">
      <alignment wrapText="1"/>
      <protection hidden="1"/>
    </xf>
    <xf numFmtId="2" fontId="6" fillId="3" borderId="0" xfId="4" applyNumberFormat="1" applyFont="1" applyFill="1" applyBorder="1" applyAlignment="1" applyProtection="1">
      <alignment horizontal="right"/>
      <protection hidden="1"/>
    </xf>
    <xf numFmtId="2" fontId="6" fillId="3" borderId="11" xfId="4" applyNumberFormat="1" applyFont="1" applyFill="1" applyBorder="1" applyAlignment="1" applyProtection="1">
      <alignment wrapText="1"/>
      <protection hidden="1"/>
    </xf>
    <xf numFmtId="2" fontId="2" fillId="0" borderId="0" xfId="0" applyNumberFormat="1" applyFont="1" applyProtection="1">
      <protection hidden="1"/>
    </xf>
    <xf numFmtId="2" fontId="4" fillId="4" borderId="76" xfId="0" applyNumberFormat="1" applyFont="1" applyFill="1" applyBorder="1" applyProtection="1">
      <protection hidden="1"/>
    </xf>
    <xf numFmtId="2" fontId="6" fillId="4" borderId="96" xfId="0" applyNumberFormat="1" applyFont="1" applyFill="1" applyBorder="1" applyProtection="1">
      <protection hidden="1"/>
    </xf>
    <xf numFmtId="0" fontId="2" fillId="3" borderId="0" xfId="4" applyFont="1" applyFill="1" applyBorder="1" applyAlignment="1" applyProtection="1">
      <alignment vertical="center" wrapText="1"/>
      <protection hidden="1"/>
    </xf>
    <xf numFmtId="0" fontId="6" fillId="0" borderId="0" xfId="6" applyFont="1" applyAlignment="1" applyProtection="1"/>
    <xf numFmtId="0" fontId="2" fillId="0" borderId="0" xfId="6" applyFont="1" applyProtection="1"/>
    <xf numFmtId="3" fontId="2" fillId="0" borderId="0" xfId="6" applyNumberFormat="1" applyFont="1" applyAlignment="1" applyProtection="1">
      <alignment horizontal="right"/>
    </xf>
    <xf numFmtId="0" fontId="6" fillId="0" borderId="0" xfId="6" applyFont="1" applyProtection="1"/>
    <xf numFmtId="0" fontId="4" fillId="0" borderId="0" xfId="6" applyFont="1" applyProtection="1"/>
    <xf numFmtId="0" fontId="30" fillId="0" borderId="0" xfId="6" applyAlignment="1" applyProtection="1"/>
    <xf numFmtId="0" fontId="30" fillId="0" borderId="0" xfId="6" applyProtection="1"/>
    <xf numFmtId="3" fontId="30" fillId="0" borderId="0" xfId="6" applyNumberFormat="1" applyProtection="1"/>
    <xf numFmtId="0" fontId="4" fillId="0" borderId="0" xfId="6" applyFont="1" applyBorder="1" applyAlignment="1" applyProtection="1">
      <alignment vertical="center"/>
    </xf>
    <xf numFmtId="3" fontId="4" fillId="0" borderId="7" xfId="6" applyNumberFormat="1" applyFont="1" applyBorder="1" applyAlignment="1" applyProtection="1">
      <alignment horizontal="right" vertical="center" wrapText="1"/>
    </xf>
    <xf numFmtId="0" fontId="4" fillId="0" borderId="0" xfId="6" applyFont="1" applyBorder="1" applyAlignment="1" applyProtection="1">
      <alignment horizontal="center" vertical="center" wrapText="1"/>
    </xf>
    <xf numFmtId="0" fontId="4" fillId="0" borderId="0" xfId="6" applyFont="1" applyAlignment="1" applyProtection="1">
      <alignment vertical="center"/>
    </xf>
    <xf numFmtId="0" fontId="4" fillId="0" borderId="0" xfId="6" applyFont="1" applyAlignment="1" applyProtection="1"/>
    <xf numFmtId="0" fontId="30" fillId="0" borderId="0" xfId="6" applyBorder="1" applyAlignment="1" applyProtection="1">
      <alignment horizontal="right"/>
    </xf>
    <xf numFmtId="0" fontId="2" fillId="0" borderId="0" xfId="6" applyFont="1" applyBorder="1" applyAlignment="1" applyProtection="1"/>
    <xf numFmtId="3" fontId="2" fillId="0" borderId="0" xfId="6" applyNumberFormat="1" applyFont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right"/>
    </xf>
    <xf numFmtId="3" fontId="4" fillId="0" borderId="155" xfId="6" applyNumberFormat="1" applyFont="1" applyBorder="1" applyAlignment="1" applyProtection="1">
      <alignment horizontal="right" vertical="center"/>
    </xf>
    <xf numFmtId="0" fontId="30" fillId="0" borderId="0" xfId="6" applyAlignment="1" applyProtection="1">
      <alignment vertical="center"/>
    </xf>
    <xf numFmtId="3" fontId="2" fillId="11" borderId="157" xfId="6" applyNumberFormat="1" applyFont="1" applyFill="1" applyBorder="1" applyAlignment="1" applyProtection="1">
      <alignment horizontal="right"/>
      <protection locked="0"/>
    </xf>
    <xf numFmtId="0" fontId="7" fillId="0" borderId="0" xfId="6" applyFont="1" applyProtection="1"/>
    <xf numFmtId="0" fontId="26" fillId="0" borderId="0" xfId="6" applyFont="1" applyProtection="1"/>
    <xf numFmtId="0" fontId="7" fillId="0" borderId="0" xfId="6" applyFont="1" applyAlignment="1" applyProtection="1">
      <alignment horizontal="left"/>
    </xf>
    <xf numFmtId="0" fontId="8" fillId="0" borderId="0" xfId="6" applyFont="1" applyProtection="1"/>
    <xf numFmtId="3" fontId="8" fillId="0" borderId="0" xfId="6" applyNumberFormat="1" applyFont="1" applyAlignment="1" applyProtection="1">
      <alignment horizontal="right"/>
    </xf>
    <xf numFmtId="0" fontId="7" fillId="0" borderId="0" xfId="6" applyFont="1" applyAlignment="1" applyProtection="1">
      <alignment wrapText="1"/>
    </xf>
    <xf numFmtId="2" fontId="2" fillId="0" borderId="0" xfId="6" applyNumberFormat="1" applyFont="1" applyAlignment="1" applyProtection="1">
      <alignment horizontal="right"/>
    </xf>
    <xf numFmtId="2" fontId="7" fillId="0" borderId="0" xfId="6" applyNumberFormat="1" applyFont="1" applyProtection="1"/>
    <xf numFmtId="2" fontId="2" fillId="0" borderId="0" xfId="6" applyNumberFormat="1" applyFont="1" applyBorder="1" applyAlignment="1" applyProtection="1">
      <alignment horizontal="right"/>
    </xf>
    <xf numFmtId="2" fontId="4" fillId="0" borderId="7" xfId="6" applyNumberFormat="1" applyFont="1" applyBorder="1" applyAlignment="1" applyProtection="1">
      <alignment horizontal="right" vertical="center" wrapText="1"/>
    </xf>
    <xf numFmtId="2" fontId="2" fillId="11" borderId="157" xfId="6" applyNumberFormat="1" applyFont="1" applyFill="1" applyBorder="1" applyAlignment="1" applyProtection="1">
      <alignment horizontal="right"/>
      <protection locked="0"/>
    </xf>
    <xf numFmtId="3" fontId="4" fillId="0" borderId="7" xfId="6" applyNumberFormat="1" applyFont="1" applyFill="1" applyBorder="1" applyAlignment="1" applyProtection="1">
      <alignment horizontal="right" wrapText="1"/>
    </xf>
    <xf numFmtId="3" fontId="4" fillId="0" borderId="155" xfId="6" applyNumberFormat="1" applyFont="1" applyBorder="1" applyAlignment="1" applyProtection="1">
      <alignment horizontal="right"/>
    </xf>
    <xf numFmtId="3" fontId="4" fillId="0" borderId="7" xfId="6" applyNumberFormat="1" applyFont="1" applyBorder="1" applyAlignment="1" applyProtection="1">
      <alignment horizontal="right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7" fillId="0" borderId="0" xfId="6" applyFont="1" applyBorder="1" applyAlignment="1" applyProtection="1">
      <alignment horizontal="left"/>
    </xf>
    <xf numFmtId="2" fontId="2" fillId="11" borderId="168" xfId="6" applyNumberFormat="1" applyFont="1" applyFill="1" applyBorder="1" applyAlignment="1" applyProtection="1">
      <alignment horizontal="right"/>
      <protection locked="0"/>
    </xf>
    <xf numFmtId="3" fontId="2" fillId="11" borderId="168" xfId="6" applyNumberFormat="1" applyFont="1" applyFill="1" applyBorder="1" applyAlignment="1" applyProtection="1">
      <alignment horizontal="right"/>
      <protection locked="0"/>
    </xf>
    <xf numFmtId="0" fontId="7" fillId="0" borderId="0" xfId="6" applyFont="1" applyBorder="1" applyAlignment="1">
      <alignment horizontal="left"/>
    </xf>
    <xf numFmtId="3" fontId="4" fillId="0" borderId="0" xfId="6" applyNumberFormat="1" applyFont="1" applyBorder="1" applyAlignment="1"/>
    <xf numFmtId="0" fontId="0" fillId="3" borderId="0" xfId="0" applyFill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 wrapText="1"/>
      <protection hidden="1"/>
    </xf>
    <xf numFmtId="0" fontId="7" fillId="0" borderId="105" xfId="0" applyFont="1" applyBorder="1" applyAlignment="1" applyProtection="1">
      <alignment horizontal="center" vertical="center" wrapText="1"/>
      <protection hidden="1"/>
    </xf>
    <xf numFmtId="0" fontId="7" fillId="0" borderId="97" xfId="0" applyFont="1" applyFill="1" applyBorder="1" applyAlignment="1" applyProtection="1">
      <alignment horizontal="center" vertical="center" wrapText="1"/>
      <protection hidden="1"/>
    </xf>
    <xf numFmtId="4" fontId="2" fillId="4" borderId="12" xfId="0" applyNumberFormat="1" applyFont="1" applyFill="1" applyBorder="1" applyAlignment="1" applyProtection="1">
      <alignment horizontal="center"/>
      <protection hidden="1"/>
    </xf>
    <xf numFmtId="3" fontId="4" fillId="4" borderId="83" xfId="1" applyNumberFormat="1" applyFont="1" applyFill="1" applyBorder="1" applyProtection="1">
      <protection hidden="1"/>
    </xf>
    <xf numFmtId="0" fontId="49" fillId="3" borderId="22" xfId="4" applyFont="1" applyFill="1" applyBorder="1" applyProtection="1">
      <protection hidden="1"/>
    </xf>
    <xf numFmtId="0" fontId="2" fillId="0" borderId="0" xfId="0" applyFont="1" applyFill="1"/>
    <xf numFmtId="4" fontId="4" fillId="4" borderId="100" xfId="1" applyNumberFormat="1" applyFont="1" applyFill="1" applyBorder="1" applyProtection="1">
      <protection hidden="1"/>
    </xf>
    <xf numFmtId="4" fontId="7" fillId="4" borderId="97" xfId="0" applyNumberFormat="1" applyFont="1" applyFill="1" applyBorder="1" applyProtection="1">
      <protection hidden="1"/>
    </xf>
    <xf numFmtId="4" fontId="4" fillId="4" borderId="98" xfId="1" applyNumberFormat="1" applyFont="1" applyFill="1" applyBorder="1" applyProtection="1">
      <protection hidden="1"/>
    </xf>
    <xf numFmtId="4" fontId="2" fillId="3" borderId="0" xfId="0" applyNumberFormat="1" applyFont="1" applyFill="1" applyBorder="1" applyProtection="1">
      <protection hidden="1"/>
    </xf>
    <xf numFmtId="4" fontId="2" fillId="3" borderId="145" xfId="0" applyNumberFormat="1" applyFont="1" applyFill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4" fontId="7" fillId="4" borderId="96" xfId="0" applyNumberFormat="1" applyFont="1" applyFill="1" applyBorder="1" applyProtection="1">
      <protection hidden="1"/>
    </xf>
    <xf numFmtId="4" fontId="7" fillId="4" borderId="144" xfId="0" applyNumberFormat="1" applyFont="1" applyFill="1" applyBorder="1" applyAlignment="1" applyProtection="1">
      <alignment horizontal="right"/>
      <protection hidden="1"/>
    </xf>
    <xf numFmtId="4" fontId="2" fillId="0" borderId="76" xfId="0" applyNumberFormat="1" applyFont="1" applyBorder="1" applyProtection="1">
      <protection hidden="1"/>
    </xf>
    <xf numFmtId="4" fontId="0" fillId="3" borderId="0" xfId="0" applyNumberFormat="1" applyFill="1" applyProtection="1">
      <protection hidden="1"/>
    </xf>
    <xf numFmtId="4" fontId="7" fillId="4" borderId="121" xfId="0" applyNumberFormat="1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2" fontId="2" fillId="0" borderId="0" xfId="0" applyNumberFormat="1" applyFont="1" applyFill="1" applyProtection="1">
      <protection hidden="1"/>
    </xf>
    <xf numFmtId="4" fontId="2" fillId="3" borderId="49" xfId="0" applyNumberFormat="1" applyFont="1" applyFill="1" applyBorder="1" applyProtection="1">
      <protection hidden="1"/>
    </xf>
    <xf numFmtId="4" fontId="2" fillId="2" borderId="49" xfId="0" applyNumberFormat="1" applyFont="1" applyFill="1" applyBorder="1" applyProtection="1">
      <protection locked="0"/>
    </xf>
    <xf numFmtId="4" fontId="2" fillId="3" borderId="49" xfId="1" applyNumberFormat="1" applyFont="1" applyFill="1" applyBorder="1" applyProtection="1">
      <protection hidden="1"/>
    </xf>
    <xf numFmtId="4" fontId="2" fillId="4" borderId="78" xfId="0" applyNumberFormat="1" applyFont="1" applyFill="1" applyBorder="1" applyProtection="1">
      <protection hidden="1"/>
    </xf>
    <xf numFmtId="4" fontId="2" fillId="4" borderId="79" xfId="0" applyNumberFormat="1" applyFont="1" applyFill="1" applyBorder="1" applyProtection="1">
      <protection hidden="1"/>
    </xf>
    <xf numFmtId="4" fontId="15" fillId="4" borderId="75" xfId="0" applyNumberFormat="1" applyFont="1" applyFill="1" applyBorder="1" applyAlignment="1" applyProtection="1">
      <alignment horizontal="center" vertical="top" wrapText="1"/>
      <protection hidden="1"/>
    </xf>
    <xf numFmtId="4" fontId="15" fillId="4" borderId="59" xfId="0" applyNumberFormat="1" applyFont="1" applyFill="1" applyBorder="1" applyAlignment="1" applyProtection="1">
      <alignment horizontal="center" vertical="top" wrapText="1"/>
      <protection hidden="1"/>
    </xf>
    <xf numFmtId="4" fontId="2" fillId="3" borderId="20" xfId="1" applyNumberFormat="1" applyFont="1" applyFill="1" applyBorder="1" applyProtection="1">
      <protection hidden="1"/>
    </xf>
    <xf numFmtId="4" fontId="2" fillId="3" borderId="18" xfId="1" applyNumberFormat="1" applyFont="1" applyFill="1" applyBorder="1" applyProtection="1">
      <protection hidden="1"/>
    </xf>
    <xf numFmtId="4" fontId="2" fillId="3" borderId="19" xfId="1" applyNumberFormat="1" applyFont="1" applyFill="1" applyBorder="1" applyProtection="1">
      <protection hidden="1"/>
    </xf>
    <xf numFmtId="4" fontId="2" fillId="4" borderId="18" xfId="0" applyNumberFormat="1" applyFont="1" applyFill="1" applyBorder="1" applyProtection="1">
      <protection hidden="1"/>
    </xf>
    <xf numFmtId="4" fontId="2" fillId="4" borderId="19" xfId="0" applyNumberFormat="1" applyFont="1" applyFill="1" applyBorder="1" applyProtection="1">
      <protection hidden="1"/>
    </xf>
    <xf numFmtId="4" fontId="15" fillId="4" borderId="120" xfId="0" applyNumberFormat="1" applyFont="1" applyFill="1" applyBorder="1" applyAlignment="1" applyProtection="1">
      <alignment horizontal="center" vertical="top" wrapText="1"/>
      <protection hidden="1"/>
    </xf>
    <xf numFmtId="4" fontId="2" fillId="3" borderId="1" xfId="1" applyNumberFormat="1" applyFont="1" applyFill="1" applyBorder="1" applyProtection="1">
      <protection hidden="1"/>
    </xf>
    <xf numFmtId="4" fontId="2" fillId="3" borderId="0" xfId="1" applyNumberFormat="1" applyFont="1" applyFill="1" applyBorder="1" applyProtection="1">
      <protection hidden="1"/>
    </xf>
    <xf numFmtId="4" fontId="2" fillId="3" borderId="44" xfId="1" applyNumberFormat="1" applyFont="1" applyFill="1" applyBorder="1" applyProtection="1">
      <protection hidden="1"/>
    </xf>
    <xf numFmtId="4" fontId="2" fillId="3" borderId="81" xfId="0" applyNumberFormat="1" applyFont="1" applyFill="1" applyBorder="1" applyProtection="1">
      <protection hidden="1"/>
    </xf>
    <xf numFmtId="4" fontId="2" fillId="0" borderId="7" xfId="6" applyNumberFormat="1" applyFont="1" applyBorder="1" applyAlignment="1" applyProtection="1">
      <alignment horizontal="right"/>
    </xf>
    <xf numFmtId="4" fontId="2" fillId="0" borderId="7" xfId="6" applyNumberFormat="1" applyFont="1" applyFill="1" applyBorder="1" applyAlignment="1" applyProtection="1">
      <alignment horizontal="right"/>
    </xf>
    <xf numFmtId="4" fontId="4" fillId="0" borderId="7" xfId="6" applyNumberFormat="1" applyFont="1" applyBorder="1" applyAlignment="1" applyProtection="1">
      <alignment horizontal="right"/>
    </xf>
    <xf numFmtId="4" fontId="4" fillId="0" borderId="7" xfId="6" applyNumberFormat="1" applyFont="1" applyFill="1" applyBorder="1" applyAlignment="1" applyProtection="1">
      <alignment horizontal="right"/>
    </xf>
    <xf numFmtId="4" fontId="4" fillId="0" borderId="155" xfId="6" applyNumberFormat="1" applyFont="1" applyBorder="1" applyAlignment="1" applyProtection="1">
      <alignment horizontal="right"/>
    </xf>
    <xf numFmtId="4" fontId="4" fillId="0" borderId="157" xfId="6" applyNumberFormat="1" applyFont="1" applyBorder="1" applyAlignment="1" applyProtection="1">
      <alignment horizontal="right"/>
    </xf>
    <xf numFmtId="4" fontId="4" fillId="0" borderId="168" xfId="6" applyNumberFormat="1" applyFont="1" applyBorder="1" applyAlignment="1" applyProtection="1">
      <alignment horizontal="right"/>
    </xf>
    <xf numFmtId="4" fontId="2" fillId="11" borderId="157" xfId="6" applyNumberFormat="1" applyFont="1" applyFill="1" applyBorder="1" applyAlignment="1" applyProtection="1">
      <alignment horizontal="right"/>
      <protection locked="0"/>
    </xf>
    <xf numFmtId="4" fontId="2" fillId="11" borderId="168" xfId="6" applyNumberFormat="1" applyFont="1" applyFill="1" applyBorder="1" applyAlignment="1" applyProtection="1">
      <alignment horizontal="right"/>
      <protection locked="0"/>
    </xf>
    <xf numFmtId="4" fontId="4" fillId="0" borderId="169" xfId="6" applyNumberFormat="1" applyFont="1" applyBorder="1" applyAlignment="1" applyProtection="1">
      <alignment horizontal="right"/>
    </xf>
    <xf numFmtId="4" fontId="4" fillId="0" borderId="170" xfId="6" applyNumberFormat="1" applyFont="1" applyBorder="1" applyAlignment="1" applyProtection="1">
      <alignment horizontal="right"/>
    </xf>
    <xf numFmtId="4" fontId="4" fillId="0" borderId="171" xfId="6" applyNumberFormat="1" applyFont="1" applyBorder="1" applyAlignment="1" applyProtection="1">
      <alignment horizontal="right"/>
    </xf>
    <xf numFmtId="3" fontId="4" fillId="0" borderId="182" xfId="6" applyNumberFormat="1" applyFont="1" applyBorder="1" applyAlignment="1" applyProtection="1">
      <alignment horizontal="right" vertical="center"/>
    </xf>
    <xf numFmtId="4" fontId="2" fillId="11" borderId="182" xfId="6" applyNumberFormat="1" applyFont="1" applyFill="1" applyBorder="1" applyAlignment="1" applyProtection="1">
      <alignment horizontal="right"/>
      <protection locked="0"/>
    </xf>
    <xf numFmtId="3" fontId="4" fillId="0" borderId="182" xfId="6" applyNumberFormat="1" applyFont="1" applyBorder="1" applyAlignment="1" applyProtection="1">
      <alignment horizontal="right"/>
    </xf>
    <xf numFmtId="3" fontId="4" fillId="0" borderId="183" xfId="6" applyNumberFormat="1" applyFont="1" applyBorder="1" applyAlignment="1" applyProtection="1">
      <alignment horizontal="right"/>
    </xf>
    <xf numFmtId="49" fontId="7" fillId="0" borderId="0" xfId="6" applyNumberFormat="1" applyFont="1" applyProtection="1"/>
    <xf numFmtId="0" fontId="8" fillId="3" borderId="0" xfId="0" applyFont="1" applyFill="1" applyAlignment="1" applyProtection="1">
      <alignment horizontal="left"/>
      <protection hidden="1"/>
    </xf>
    <xf numFmtId="0" fontId="0" fillId="3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3" borderId="0" xfId="0" applyFill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3" borderId="0" xfId="0" applyFont="1" applyFill="1" applyProtection="1">
      <protection locked="0" hidden="1"/>
    </xf>
    <xf numFmtId="0" fontId="2" fillId="3" borderId="0" xfId="0" applyFont="1" applyFill="1" applyBorder="1" applyAlignment="1" applyProtection="1">
      <alignment horizontal="center"/>
      <protection locked="0" hidden="1"/>
    </xf>
    <xf numFmtId="0" fontId="2" fillId="3" borderId="0" xfId="0" applyFont="1" applyFill="1" applyBorder="1" applyAlignment="1" applyProtection="1">
      <alignment horizontal="left"/>
      <protection locked="0" hidden="1"/>
    </xf>
    <xf numFmtId="0" fontId="2" fillId="3" borderId="0" xfId="0" applyFont="1" applyFill="1" applyBorder="1" applyProtection="1">
      <protection locked="0" hidden="1"/>
    </xf>
    <xf numFmtId="0" fontId="2" fillId="3" borderId="6" xfId="0" applyFont="1" applyFill="1" applyBorder="1" applyAlignment="1" applyProtection="1">
      <alignment vertical="center"/>
      <protection locked="0" hidden="1"/>
    </xf>
    <xf numFmtId="0" fontId="2" fillId="3" borderId="9" xfId="0" applyFont="1" applyFill="1" applyBorder="1" applyAlignment="1" applyProtection="1">
      <alignment vertical="center"/>
      <protection locked="0" hidden="1"/>
    </xf>
    <xf numFmtId="0" fontId="0" fillId="3" borderId="9" xfId="0" applyFill="1" applyBorder="1" applyAlignment="1" applyProtection="1">
      <alignment vertical="center"/>
      <protection locked="0" hidden="1"/>
    </xf>
    <xf numFmtId="0" fontId="0" fillId="3" borderId="0" xfId="0" applyFill="1" applyBorder="1" applyProtection="1">
      <protection locked="0" hidden="1"/>
    </xf>
    <xf numFmtId="0" fontId="4" fillId="3" borderId="2" xfId="0" applyFont="1" applyFill="1" applyBorder="1" applyProtection="1">
      <protection locked="0" hidden="1"/>
    </xf>
    <xf numFmtId="0" fontId="2" fillId="3" borderId="7" xfId="0" applyFont="1" applyFill="1" applyBorder="1" applyProtection="1">
      <protection locked="0" hidden="1"/>
    </xf>
    <xf numFmtId="0" fontId="0" fillId="3" borderId="7" xfId="0" applyFill="1" applyBorder="1" applyProtection="1">
      <protection locked="0" hidden="1"/>
    </xf>
    <xf numFmtId="0" fontId="0" fillId="5" borderId="7" xfId="0" applyFill="1" applyBorder="1" applyProtection="1">
      <protection locked="0" hidden="1"/>
    </xf>
    <xf numFmtId="0" fontId="5" fillId="0" borderId="0" xfId="69" applyFont="1" applyProtection="1"/>
    <xf numFmtId="0" fontId="2" fillId="0" borderId="0" xfId="69" applyProtection="1"/>
    <xf numFmtId="0" fontId="15" fillId="0" borderId="0" xfId="69" applyFont="1" applyProtection="1"/>
    <xf numFmtId="0" fontId="21" fillId="0" borderId="0" xfId="69" applyFont="1" applyProtection="1"/>
    <xf numFmtId="0" fontId="2" fillId="0" borderId="0" xfId="69" applyFont="1" applyProtection="1"/>
    <xf numFmtId="0" fontId="21" fillId="0" borderId="0" xfId="69" applyFont="1" applyAlignment="1" applyProtection="1">
      <alignment horizontal="center"/>
    </xf>
    <xf numFmtId="0" fontId="2" fillId="0" borderId="0" xfId="69" applyAlignment="1" applyProtection="1">
      <alignment horizontal="left"/>
    </xf>
    <xf numFmtId="0" fontId="7" fillId="0" borderId="0" xfId="69" applyFont="1" applyProtection="1"/>
    <xf numFmtId="0" fontId="7" fillId="0" borderId="0" xfId="69" applyFont="1" applyAlignment="1" applyProtection="1">
      <alignment horizontal="left"/>
    </xf>
    <xf numFmtId="0" fontId="21" fillId="0" borderId="0" xfId="69" applyFont="1" applyAlignment="1" applyProtection="1">
      <alignment horizontal="left" vertical="center"/>
    </xf>
    <xf numFmtId="0" fontId="21" fillId="0" borderId="0" xfId="69" applyFont="1" applyAlignment="1" applyProtection="1">
      <alignment horizontal="left"/>
    </xf>
    <xf numFmtId="0" fontId="6" fillId="0" borderId="0" xfId="69" applyFont="1" applyProtection="1"/>
    <xf numFmtId="0" fontId="4" fillId="0" borderId="0" xfId="69" applyFont="1" applyBorder="1" applyAlignment="1" applyProtection="1">
      <alignment horizontal="center" vertical="center" wrapText="1"/>
    </xf>
    <xf numFmtId="3" fontId="4" fillId="0" borderId="0" xfId="69" applyNumberFormat="1" applyFont="1" applyFill="1" applyBorder="1" applyAlignment="1" applyProtection="1">
      <alignment vertical="center"/>
    </xf>
    <xf numFmtId="168" fontId="4" fillId="0" borderId="0" xfId="69" applyNumberFormat="1" applyFont="1" applyFill="1" applyBorder="1" applyAlignment="1" applyProtection="1">
      <alignment horizontal="center"/>
    </xf>
    <xf numFmtId="3" fontId="4" fillId="0" borderId="7" xfId="69" applyNumberFormat="1" applyFont="1" applyFill="1" applyBorder="1" applyAlignment="1" applyProtection="1">
      <alignment vertical="center"/>
    </xf>
    <xf numFmtId="0" fontId="6" fillId="0" borderId="116" xfId="69" applyFont="1" applyBorder="1" applyAlignment="1" applyProtection="1">
      <alignment horizontal="left" vertical="center" indent="1"/>
    </xf>
    <xf numFmtId="0" fontId="6" fillId="0" borderId="117" xfId="69" applyFont="1" applyBorder="1" applyAlignment="1" applyProtection="1">
      <alignment horizontal="left" vertical="center" indent="1"/>
    </xf>
    <xf numFmtId="0" fontId="2" fillId="0" borderId="50" xfId="69" applyFont="1" applyBorder="1" applyAlignment="1" applyProtection="1">
      <alignment horizontal="left" vertical="center" indent="1"/>
    </xf>
    <xf numFmtId="0" fontId="2" fillId="0" borderId="0" xfId="69" applyProtection="1">
      <protection locked="0"/>
    </xf>
    <xf numFmtId="0" fontId="2" fillId="0" borderId="0" xfId="69" applyAlignment="1" applyProtection="1">
      <alignment horizontal="left"/>
      <protection locked="0"/>
    </xf>
    <xf numFmtId="0" fontId="4" fillId="0" borderId="0" xfId="69" applyFont="1" applyProtection="1">
      <protection locked="0"/>
    </xf>
    <xf numFmtId="0" fontId="4" fillId="0" borderId="0" xfId="69" applyFont="1" applyBorder="1" applyAlignment="1" applyProtection="1">
      <alignment horizontal="left" vertical="center"/>
      <protection locked="0"/>
    </xf>
    <xf numFmtId="0" fontId="4" fillId="0" borderId="0" xfId="69" applyFont="1" applyAlignment="1" applyProtection="1">
      <alignment horizontal="left" vertical="center"/>
      <protection locked="0"/>
    </xf>
    <xf numFmtId="0" fontId="4" fillId="0" borderId="0" xfId="69" applyFont="1" applyAlignment="1" applyProtection="1">
      <alignment horizontal="left"/>
      <protection locked="0"/>
    </xf>
    <xf numFmtId="0" fontId="21" fillId="0" borderId="7" xfId="69" applyFont="1" applyBorder="1" applyAlignment="1" applyProtection="1">
      <alignment horizontal="center" vertical="center" wrapText="1"/>
      <protection locked="0"/>
    </xf>
    <xf numFmtId="0" fontId="21" fillId="0" borderId="7" xfId="69" applyFont="1" applyFill="1" applyBorder="1" applyAlignment="1" applyProtection="1">
      <alignment horizontal="center" vertical="center" wrapText="1"/>
      <protection locked="0"/>
    </xf>
    <xf numFmtId="0" fontId="15" fillId="35" borderId="7" xfId="69" applyFont="1" applyFill="1" applyBorder="1" applyAlignment="1" applyProtection="1">
      <alignment horizontal="center" vertical="center" wrapText="1"/>
      <protection locked="0"/>
    </xf>
    <xf numFmtId="3" fontId="2" fillId="0" borderId="7" xfId="69" applyNumberFormat="1" applyFont="1" applyFill="1" applyBorder="1" applyAlignment="1" applyProtection="1">
      <alignment horizontal="center"/>
      <protection locked="0"/>
    </xf>
    <xf numFmtId="3" fontId="2" fillId="0" borderId="50" xfId="69" applyNumberFormat="1" applyFont="1" applyFill="1" applyBorder="1" applyAlignment="1" applyProtection="1">
      <alignment horizontal="center"/>
      <protection locked="0"/>
    </xf>
    <xf numFmtId="3" fontId="2" fillId="35" borderId="7" xfId="69" applyNumberFormat="1" applyFont="1" applyFill="1" applyBorder="1" applyAlignment="1" applyProtection="1">
      <alignment horizontal="center"/>
      <protection locked="0"/>
    </xf>
    <xf numFmtId="0" fontId="2" fillId="0" borderId="116" xfId="69" applyBorder="1" applyAlignment="1" applyProtection="1">
      <protection locked="0"/>
    </xf>
    <xf numFmtId="3" fontId="4" fillId="0" borderId="7" xfId="69" applyNumberFormat="1" applyFont="1" applyFill="1" applyBorder="1" applyAlignment="1" applyProtection="1">
      <alignment horizontal="center"/>
      <protection locked="0"/>
    </xf>
    <xf numFmtId="3" fontId="4" fillId="2" borderId="7" xfId="69" applyNumberFormat="1" applyFont="1" applyFill="1" applyBorder="1" applyAlignment="1" applyProtection="1">
      <alignment horizontal="center"/>
      <protection locked="0"/>
    </xf>
    <xf numFmtId="3" fontId="2" fillId="35" borderId="7" xfId="69" applyNumberFormat="1" applyFill="1" applyBorder="1" applyAlignment="1" applyProtection="1">
      <alignment horizontal="center"/>
      <protection locked="0"/>
    </xf>
    <xf numFmtId="3" fontId="2" fillId="0" borderId="0" xfId="69" applyNumberFormat="1" applyBorder="1" applyAlignment="1" applyProtection="1">
      <alignment horizontal="center"/>
      <protection locked="0"/>
    </xf>
    <xf numFmtId="0" fontId="4" fillId="0" borderId="154" xfId="69" applyFont="1" applyBorder="1" applyAlignment="1" applyProtection="1">
      <alignment horizontal="left"/>
      <protection locked="0"/>
    </xf>
    <xf numFmtId="166" fontId="4" fillId="0" borderId="154" xfId="69" applyNumberFormat="1" applyFont="1" applyBorder="1" applyAlignment="1" applyProtection="1">
      <alignment horizontal="center" vertical="center"/>
      <protection locked="0"/>
    </xf>
    <xf numFmtId="3" fontId="4" fillId="0" borderId="0" xfId="69" applyNumberFormat="1" applyFont="1" applyFill="1" applyBorder="1" applyAlignment="1" applyProtection="1">
      <alignment horizontal="center"/>
      <protection locked="0"/>
    </xf>
    <xf numFmtId="168" fontId="2" fillId="0" borderId="0" xfId="69" applyNumberFormat="1" applyFill="1" applyBorder="1" applyAlignment="1" applyProtection="1">
      <alignment horizontal="center"/>
      <protection locked="0"/>
    </xf>
    <xf numFmtId="3" fontId="4" fillId="0" borderId="0" xfId="69" applyNumberFormat="1" applyFont="1" applyFill="1" applyBorder="1" applyAlignment="1" applyProtection="1">
      <alignment vertical="center"/>
      <protection locked="0"/>
    </xf>
    <xf numFmtId="0" fontId="4" fillId="0" borderId="154" xfId="69" applyFont="1" applyBorder="1" applyAlignment="1" applyProtection="1">
      <alignment horizontal="left" vertical="center"/>
      <protection locked="0"/>
    </xf>
    <xf numFmtId="3" fontId="4" fillId="0" borderId="0" xfId="69" applyNumberFormat="1" applyFont="1" applyBorder="1" applyAlignment="1" applyProtection="1">
      <alignment vertical="center"/>
      <protection locked="0"/>
    </xf>
    <xf numFmtId="3" fontId="4" fillId="10" borderId="7" xfId="69" applyNumberFormat="1" applyFont="1" applyFill="1" applyBorder="1" applyAlignment="1" applyProtection="1">
      <alignment vertical="center"/>
      <protection locked="0"/>
    </xf>
    <xf numFmtId="0" fontId="4" fillId="0" borderId="0" xfId="69" applyFont="1" applyBorder="1" applyAlignment="1" applyProtection="1">
      <alignment horizontal="left" vertical="center" wrapText="1"/>
      <protection locked="0"/>
    </xf>
    <xf numFmtId="3" fontId="4" fillId="0" borderId="0" xfId="69" applyNumberFormat="1" applyFont="1" applyFill="1" applyBorder="1" applyAlignment="1" applyProtection="1">
      <alignment horizontal="center" vertical="center"/>
      <protection locked="0"/>
    </xf>
    <xf numFmtId="0" fontId="4" fillId="0" borderId="0" xfId="69" applyFont="1" applyAlignment="1" applyProtection="1">
      <alignment vertical="center"/>
      <protection locked="0"/>
    </xf>
    <xf numFmtId="0" fontId="4" fillId="0" borderId="7" xfId="69" applyFont="1" applyBorder="1" applyProtection="1">
      <protection locked="0"/>
    </xf>
    <xf numFmtId="0" fontId="2" fillId="0" borderId="7" xfId="69" applyBorder="1" applyAlignment="1" applyProtection="1">
      <alignment vertical="center"/>
      <protection locked="0"/>
    </xf>
    <xf numFmtId="14" fontId="2" fillId="0" borderId="7" xfId="69" applyNumberFormat="1" applyBorder="1" applyAlignment="1" applyProtection="1">
      <alignment horizontal="center" vertical="center"/>
      <protection locked="0"/>
    </xf>
    <xf numFmtId="0" fontId="2" fillId="0" borderId="7" xfId="69" applyBorder="1" applyProtection="1">
      <protection locked="0"/>
    </xf>
    <xf numFmtId="0" fontId="2" fillId="0" borderId="7" xfId="69" applyFill="1" applyBorder="1" applyAlignment="1" applyProtection="1">
      <alignment vertical="center"/>
      <protection locked="0"/>
    </xf>
    <xf numFmtId="0" fontId="2" fillId="0" borderId="0" xfId="69" applyBorder="1" applyAlignment="1" applyProtection="1">
      <alignment vertical="top"/>
      <protection locked="0"/>
    </xf>
    <xf numFmtId="0" fontId="2" fillId="0" borderId="0" xfId="69" applyBorder="1" applyProtection="1">
      <protection locked="0"/>
    </xf>
    <xf numFmtId="4" fontId="13" fillId="3" borderId="0" xfId="0" applyNumberFormat="1" applyFont="1" applyFill="1" applyAlignment="1" applyProtection="1">
      <alignment horizontal="left" wrapText="1"/>
      <protection hidden="1"/>
    </xf>
    <xf numFmtId="4" fontId="7" fillId="0" borderId="97" xfId="0" applyNumberFormat="1" applyFont="1" applyFill="1" applyBorder="1" applyAlignment="1" applyProtection="1">
      <alignment horizontal="center" vertical="center" wrapText="1"/>
      <protection hidden="1"/>
    </xf>
    <xf numFmtId="4" fontId="0" fillId="3" borderId="83" xfId="0" applyNumberFormat="1" applyFill="1" applyBorder="1" applyProtection="1">
      <protection hidden="1"/>
    </xf>
    <xf numFmtId="4" fontId="0" fillId="3" borderId="93" xfId="0" applyNumberFormat="1" applyFill="1" applyBorder="1" applyProtection="1">
      <protection hidden="1"/>
    </xf>
    <xf numFmtId="4" fontId="0" fillId="3" borderId="92" xfId="0" applyNumberFormat="1" applyFill="1" applyBorder="1" applyProtection="1">
      <protection hidden="1"/>
    </xf>
    <xf numFmtId="4" fontId="7" fillId="4" borderId="0" xfId="0" applyNumberFormat="1" applyFont="1" applyFill="1" applyProtection="1">
      <protection hidden="1"/>
    </xf>
    <xf numFmtId="4" fontId="0" fillId="0" borderId="0" xfId="0" applyNumberFormat="1" applyProtection="1">
      <protection hidden="1"/>
    </xf>
    <xf numFmtId="4" fontId="7" fillId="3" borderId="0" xfId="0" applyNumberFormat="1" applyFont="1" applyFill="1" applyProtection="1">
      <protection hidden="1"/>
    </xf>
    <xf numFmtId="4" fontId="6" fillId="4" borderId="96" xfId="0" applyNumberFormat="1" applyFont="1" applyFill="1" applyBorder="1" applyProtection="1">
      <protection hidden="1"/>
    </xf>
    <xf numFmtId="2" fontId="15" fillId="4" borderId="12" xfId="0" applyNumberFormat="1" applyFont="1" applyFill="1" applyBorder="1" applyAlignment="1" applyProtection="1">
      <alignment horizontal="center" vertical="top" wrapText="1"/>
      <protection hidden="1"/>
    </xf>
    <xf numFmtId="0" fontId="15" fillId="4" borderId="14" xfId="0" applyFont="1" applyFill="1" applyBorder="1" applyAlignment="1" applyProtection="1">
      <alignment horizontal="center" vertical="top" wrapText="1"/>
      <protection hidden="1"/>
    </xf>
    <xf numFmtId="4" fontId="15" fillId="4" borderId="14" xfId="0" applyNumberFormat="1" applyFont="1" applyFill="1" applyBorder="1" applyAlignment="1" applyProtection="1">
      <alignment horizontal="center" vertical="top" wrapText="1"/>
      <protection hidden="1"/>
    </xf>
    <xf numFmtId="0" fontId="15" fillId="4" borderId="15" xfId="0" applyFont="1" applyFill="1" applyBorder="1" applyAlignment="1" applyProtection="1">
      <alignment horizontal="center" vertical="top" wrapText="1"/>
      <protection hidden="1"/>
    </xf>
    <xf numFmtId="4" fontId="2" fillId="4" borderId="76" xfId="0" applyNumberFormat="1" applyFont="1" applyFill="1" applyBorder="1" applyProtection="1">
      <protection hidden="1"/>
    </xf>
    <xf numFmtId="4" fontId="2" fillId="0" borderId="0" xfId="0" applyNumberFormat="1" applyFont="1" applyFill="1" applyProtection="1">
      <protection hidden="1"/>
    </xf>
    <xf numFmtId="0" fontId="7" fillId="4" borderId="96" xfId="0" applyFont="1" applyFill="1" applyBorder="1" applyProtection="1">
      <protection hidden="1"/>
    </xf>
    <xf numFmtId="3" fontId="6" fillId="2" borderId="185" xfId="0" applyNumberFormat="1" applyFont="1" applyFill="1" applyBorder="1" applyProtection="1">
      <protection locked="0"/>
    </xf>
    <xf numFmtId="4" fontId="7" fillId="4" borderId="185" xfId="0" applyNumberFormat="1" applyFont="1" applyFill="1" applyBorder="1" applyProtection="1">
      <protection hidden="1"/>
    </xf>
    <xf numFmtId="4" fontId="6" fillId="4" borderId="97" xfId="0" applyNumberFormat="1" applyFont="1" applyFill="1" applyBorder="1" applyProtection="1">
      <protection hidden="1"/>
    </xf>
    <xf numFmtId="3" fontId="6" fillId="3" borderId="97" xfId="0" applyNumberFormat="1" applyFont="1" applyFill="1" applyBorder="1" applyProtection="1">
      <protection hidden="1"/>
    </xf>
    <xf numFmtId="4" fontId="21" fillId="4" borderId="97" xfId="0" applyNumberFormat="1" applyFont="1" applyFill="1" applyBorder="1" applyProtection="1">
      <protection hidden="1"/>
    </xf>
    <xf numFmtId="3" fontId="4" fillId="4" borderId="186" xfId="1" applyNumberFormat="1" applyFont="1" applyFill="1" applyBorder="1" applyProtection="1">
      <protection hidden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6" fillId="0" borderId="13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2" applyFont="1" applyProtection="1"/>
    <xf numFmtId="3" fontId="0" fillId="0" borderId="0" xfId="0" applyNumberFormat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23" xfId="0" applyNumberFormat="1" applyFont="1" applyBorder="1" applyAlignment="1">
      <alignment horizontal="center"/>
    </xf>
    <xf numFmtId="3" fontId="4" fillId="0" borderId="107" xfId="0" applyNumberFormat="1" applyFont="1" applyBorder="1" applyAlignment="1">
      <alignment horizontal="center"/>
    </xf>
    <xf numFmtId="3" fontId="2" fillId="2" borderId="125" xfId="0" applyNumberFormat="1" applyFont="1" applyFill="1" applyBorder="1" applyProtection="1">
      <protection locked="0"/>
    </xf>
    <xf numFmtId="3" fontId="2" fillId="2" borderId="129" xfId="0" applyNumberFormat="1" applyFont="1" applyFill="1" applyBorder="1" applyAlignment="1" applyProtection="1">
      <alignment vertical="center"/>
      <protection locked="0"/>
    </xf>
    <xf numFmtId="3" fontId="2" fillId="2" borderId="134" xfId="0" applyNumberFormat="1" applyFont="1" applyFill="1" applyBorder="1" applyAlignment="1" applyProtection="1">
      <alignment vertical="center"/>
      <protection locked="0"/>
    </xf>
    <xf numFmtId="3" fontId="2" fillId="2" borderId="13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textRotation="255"/>
    </xf>
    <xf numFmtId="3" fontId="0" fillId="0" borderId="50" xfId="0" applyNumberFormat="1" applyBorder="1" applyAlignment="1">
      <alignment vertical="center"/>
    </xf>
    <xf numFmtId="3" fontId="0" fillId="0" borderId="108" xfId="0" applyNumberFormat="1" applyFill="1" applyBorder="1" applyAlignment="1">
      <alignment vertical="center"/>
    </xf>
    <xf numFmtId="3" fontId="2" fillId="2" borderId="10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2" fillId="0" borderId="108" xfId="0" applyNumberFormat="1" applyFont="1" applyFill="1" applyBorder="1" applyAlignment="1" applyProtection="1">
      <alignment vertical="center"/>
    </xf>
    <xf numFmtId="3" fontId="4" fillId="2" borderId="7" xfId="0" applyNumberFormat="1" applyFont="1" applyFill="1" applyBorder="1" applyAlignment="1" applyProtection="1">
      <alignment vertical="center" wrapText="1"/>
      <protection locked="0"/>
    </xf>
    <xf numFmtId="3" fontId="2" fillId="36" borderId="108" xfId="0" applyNumberFormat="1" applyFont="1" applyFill="1" applyBorder="1" applyAlignment="1" applyProtection="1">
      <alignment vertical="center"/>
    </xf>
    <xf numFmtId="3" fontId="0" fillId="0" borderId="66" xfId="0" applyNumberFormat="1" applyBorder="1" applyAlignment="1" applyProtection="1">
      <alignment vertical="center"/>
    </xf>
    <xf numFmtId="0" fontId="51" fillId="0" borderId="0" xfId="0" applyFont="1" applyFill="1"/>
    <xf numFmtId="3" fontId="51" fillId="0" borderId="0" xfId="0" applyNumberFormat="1" applyFont="1" applyFill="1"/>
    <xf numFmtId="3" fontId="0" fillId="0" borderId="0" xfId="0" applyNumberFormat="1" applyFill="1" applyBorder="1" applyAlignment="1" applyProtection="1">
      <alignment vertical="top"/>
    </xf>
    <xf numFmtId="3" fontId="0" fillId="0" borderId="0" xfId="0" applyNumberFormat="1" applyFill="1" applyBorder="1" applyAlignment="1" applyProtection="1"/>
    <xf numFmtId="3" fontId="0" fillId="0" borderId="0" xfId="0" applyNumberFormat="1" applyBorder="1" applyProtection="1"/>
    <xf numFmtId="3" fontId="6" fillId="0" borderId="0" xfId="0" applyNumberFormat="1" applyFont="1" applyFill="1" applyBorder="1" applyAlignment="1" applyProtection="1">
      <alignment wrapText="1"/>
    </xf>
    <xf numFmtId="0" fontId="6" fillId="0" borderId="1" xfId="0" applyFont="1" applyBorder="1" applyProtection="1"/>
    <xf numFmtId="3" fontId="0" fillId="0" borderId="11" xfId="0" applyNumberFormat="1" applyBorder="1" applyProtection="1"/>
    <xf numFmtId="0" fontId="6" fillId="0" borderId="0" xfId="2" applyFont="1" applyProtection="1"/>
    <xf numFmtId="0" fontId="2" fillId="11" borderId="0" xfId="69" applyFill="1" applyProtection="1">
      <protection locked="0"/>
    </xf>
    <xf numFmtId="0" fontId="2" fillId="0" borderId="50" xfId="69" applyFill="1" applyBorder="1" applyAlignment="1" applyProtection="1">
      <alignment horizontal="left" vertical="center"/>
      <protection locked="0"/>
    </xf>
    <xf numFmtId="0" fontId="2" fillId="0" borderId="116" xfId="69" applyFill="1" applyBorder="1" applyAlignment="1" applyProtection="1">
      <alignment horizontal="left" vertical="center"/>
      <protection locked="0"/>
    </xf>
    <xf numFmtId="0" fontId="2" fillId="0" borderId="117" xfId="69" applyFill="1" applyBorder="1" applyAlignment="1" applyProtection="1">
      <alignment horizontal="left" vertical="center"/>
      <protection locked="0"/>
    </xf>
    <xf numFmtId="0" fontId="2" fillId="0" borderId="7" xfId="69" applyFont="1" applyBorder="1" applyAlignment="1" applyProtection="1">
      <alignment horizontal="left" vertical="center" indent="1"/>
    </xf>
    <xf numFmtId="3" fontId="2" fillId="0" borderId="50" xfId="69" applyNumberFormat="1" applyFont="1" applyFill="1" applyBorder="1" applyAlignment="1" applyProtection="1">
      <alignment horizontal="right" vertical="center"/>
    </xf>
    <xf numFmtId="3" fontId="2" fillId="0" borderId="117" xfId="69" applyNumberFormat="1" applyFont="1" applyFill="1" applyBorder="1" applyAlignment="1" applyProtection="1">
      <alignment horizontal="right" vertical="center"/>
    </xf>
    <xf numFmtId="0" fontId="21" fillId="0" borderId="50" xfId="69" applyFont="1" applyBorder="1" applyAlignment="1" applyProtection="1">
      <alignment horizontal="right" vertical="center"/>
      <protection locked="0"/>
    </xf>
    <xf numFmtId="0" fontId="21" fillId="0" borderId="116" xfId="69" applyFont="1" applyBorder="1" applyAlignment="1" applyProtection="1">
      <alignment horizontal="right" vertical="center"/>
      <protection locked="0"/>
    </xf>
    <xf numFmtId="0" fontId="21" fillId="0" borderId="117" xfId="69" applyFont="1" applyBorder="1" applyAlignment="1" applyProtection="1">
      <alignment horizontal="right" vertical="center"/>
      <protection locked="0"/>
    </xf>
    <xf numFmtId="3" fontId="21" fillId="4" borderId="50" xfId="69" applyNumberFormat="1" applyFont="1" applyFill="1" applyBorder="1" applyAlignment="1" applyProtection="1">
      <alignment horizontal="right" vertical="center"/>
      <protection locked="0"/>
    </xf>
    <xf numFmtId="3" fontId="21" fillId="4" borderId="117" xfId="69" applyNumberFormat="1" applyFont="1" applyFill="1" applyBorder="1" applyAlignment="1" applyProtection="1">
      <alignment horizontal="right" vertical="center"/>
      <protection locked="0"/>
    </xf>
    <xf numFmtId="0" fontId="4" fillId="0" borderId="7" xfId="69" applyFont="1" applyBorder="1" applyAlignment="1" applyProtection="1">
      <alignment horizontal="left" vertical="center"/>
    </xf>
    <xf numFmtId="3" fontId="4" fillId="2" borderId="7" xfId="69" applyNumberFormat="1" applyFont="1" applyFill="1" applyBorder="1" applyAlignment="1" applyProtection="1">
      <alignment horizontal="center" vertical="center"/>
      <protection locked="0"/>
    </xf>
    <xf numFmtId="0" fontId="4" fillId="0" borderId="50" xfId="69" applyFont="1" applyBorder="1" applyAlignment="1" applyProtection="1">
      <alignment horizontal="left"/>
      <protection locked="0"/>
    </xf>
    <xf numFmtId="0" fontId="4" fillId="0" borderId="116" xfId="69" applyFont="1" applyBorder="1" applyAlignment="1" applyProtection="1">
      <alignment horizontal="left"/>
      <protection locked="0"/>
    </xf>
    <xf numFmtId="0" fontId="4" fillId="0" borderId="117" xfId="69" applyFont="1" applyBorder="1" applyAlignment="1" applyProtection="1">
      <alignment horizontal="left"/>
      <protection locked="0"/>
    </xf>
    <xf numFmtId="0" fontId="5" fillId="0" borderId="50" xfId="69" applyFont="1" applyBorder="1" applyAlignment="1" applyProtection="1">
      <alignment horizontal="left" vertical="center" wrapText="1"/>
      <protection locked="0"/>
    </xf>
    <xf numFmtId="0" fontId="5" fillId="0" borderId="116" xfId="69" applyFont="1" applyBorder="1" applyAlignment="1" applyProtection="1">
      <alignment horizontal="left" vertical="center" wrapText="1"/>
      <protection locked="0"/>
    </xf>
    <xf numFmtId="0" fontId="5" fillId="0" borderId="117" xfId="69" applyFont="1" applyBorder="1" applyAlignment="1" applyProtection="1">
      <alignment horizontal="left" vertical="center" wrapText="1"/>
      <protection locked="0"/>
    </xf>
    <xf numFmtId="0" fontId="2" fillId="0" borderId="50" xfId="69" applyFont="1" applyBorder="1" applyAlignment="1" applyProtection="1">
      <alignment horizontal="left" vertical="center" indent="1"/>
    </xf>
    <xf numFmtId="0" fontId="2" fillId="0" borderId="116" xfId="69" applyFont="1" applyBorder="1" applyAlignment="1" applyProtection="1">
      <alignment horizontal="left" vertical="center" indent="1"/>
    </xf>
    <xf numFmtId="0" fontId="2" fillId="0" borderId="117" xfId="69" applyFont="1" applyBorder="1" applyAlignment="1" applyProtection="1">
      <alignment horizontal="left" vertical="center" indent="1"/>
    </xf>
    <xf numFmtId="3" fontId="4" fillId="0" borderId="50" xfId="69" applyNumberFormat="1" applyFont="1" applyBorder="1" applyAlignment="1" applyProtection="1">
      <alignment horizontal="right" vertical="center"/>
    </xf>
    <xf numFmtId="3" fontId="2" fillId="0" borderId="117" xfId="2" applyNumberFormat="1" applyBorder="1" applyAlignment="1" applyProtection="1">
      <alignment horizontal="right" vertical="center"/>
    </xf>
    <xf numFmtId="0" fontId="4" fillId="0" borderId="50" xfId="69" applyFont="1" applyFill="1" applyBorder="1" applyAlignment="1" applyProtection="1">
      <alignment horizontal="left" indent="1"/>
    </xf>
    <xf numFmtId="0" fontId="4" fillId="0" borderId="117" xfId="69" applyFont="1" applyFill="1" applyBorder="1" applyAlignment="1" applyProtection="1">
      <alignment horizontal="left" indent="1"/>
    </xf>
    <xf numFmtId="166" fontId="4" fillId="0" borderId="50" xfId="69" applyNumberFormat="1" applyFont="1" applyBorder="1" applyAlignment="1" applyProtection="1">
      <alignment horizontal="center" vertical="center"/>
      <protection locked="0"/>
    </xf>
    <xf numFmtId="166" fontId="4" fillId="0" borderId="117" xfId="69" applyNumberFormat="1" applyFont="1" applyBorder="1" applyAlignment="1" applyProtection="1">
      <alignment horizontal="center" vertical="center"/>
      <protection locked="0"/>
    </xf>
    <xf numFmtId="0" fontId="2" fillId="0" borderId="154" xfId="69" applyBorder="1" applyAlignment="1" applyProtection="1">
      <alignment horizontal="center"/>
      <protection locked="0"/>
    </xf>
    <xf numFmtId="0" fontId="2" fillId="0" borderId="116" xfId="69" applyFont="1" applyBorder="1" applyAlignment="1" applyProtection="1">
      <protection locked="0"/>
    </xf>
    <xf numFmtId="0" fontId="2" fillId="0" borderId="50" xfId="69" applyFont="1" applyBorder="1" applyAlignment="1" applyProtection="1">
      <alignment horizontal="left" indent="1"/>
    </xf>
    <xf numFmtId="0" fontId="2" fillId="0" borderId="117" xfId="69" applyFont="1" applyBorder="1" applyAlignment="1" applyProtection="1">
      <alignment horizontal="left" indent="1"/>
    </xf>
    <xf numFmtId="166" fontId="2" fillId="0" borderId="50" xfId="69" applyNumberFormat="1" applyFont="1" applyBorder="1" applyAlignment="1" applyProtection="1">
      <alignment horizontal="center" vertical="center"/>
      <protection locked="0"/>
    </xf>
    <xf numFmtId="166" fontId="2" fillId="0" borderId="117" xfId="69" applyNumberFormat="1" applyFont="1" applyBorder="1" applyAlignment="1" applyProtection="1">
      <alignment horizontal="center" vertical="center"/>
      <protection locked="0"/>
    </xf>
    <xf numFmtId="3" fontId="4" fillId="0" borderId="50" xfId="69" applyNumberFormat="1" applyFont="1" applyFill="1" applyBorder="1" applyAlignment="1" applyProtection="1">
      <alignment horizontal="left" indent="1"/>
    </xf>
    <xf numFmtId="0" fontId="4" fillId="0" borderId="43" xfId="69" applyFont="1" applyFill="1" applyBorder="1" applyAlignment="1" applyProtection="1">
      <alignment horizontal="center"/>
      <protection locked="0"/>
    </xf>
    <xf numFmtId="0" fontId="4" fillId="0" borderId="0" xfId="69" applyFont="1" applyFill="1" applyBorder="1" applyAlignment="1" applyProtection="1">
      <alignment horizontal="center"/>
      <protection locked="0"/>
    </xf>
    <xf numFmtId="0" fontId="21" fillId="0" borderId="50" xfId="69" applyFont="1" applyBorder="1" applyAlignment="1" applyProtection="1">
      <alignment horizontal="left" vertical="center"/>
    </xf>
    <xf numFmtId="0" fontId="21" fillId="0" borderId="116" xfId="69" applyFont="1" applyBorder="1" applyAlignment="1" applyProtection="1">
      <alignment horizontal="left" vertical="center"/>
    </xf>
    <xf numFmtId="0" fontId="21" fillId="0" borderId="117" xfId="69" applyFont="1" applyBorder="1" applyAlignment="1" applyProtection="1">
      <alignment horizontal="left" vertical="center"/>
    </xf>
    <xf numFmtId="0" fontId="4" fillId="0" borderId="50" xfId="69" applyFont="1" applyBorder="1" applyAlignment="1" applyProtection="1">
      <alignment horizontal="right" vertical="center" wrapText="1"/>
    </xf>
    <xf numFmtId="0" fontId="4" fillId="0" borderId="117" xfId="69" applyFont="1" applyBorder="1" applyAlignment="1" applyProtection="1">
      <alignment horizontal="right" vertical="center" wrapText="1"/>
    </xf>
    <xf numFmtId="0" fontId="4" fillId="0" borderId="116" xfId="69" applyFont="1" applyBorder="1" applyAlignment="1" applyProtection="1">
      <alignment horizontal="center" vertical="center"/>
      <protection locked="0"/>
    </xf>
    <xf numFmtId="3" fontId="2" fillId="0" borderId="50" xfId="69" applyNumberFormat="1" applyFont="1" applyBorder="1" applyAlignment="1" applyProtection="1">
      <alignment horizontal="left" indent="1"/>
    </xf>
    <xf numFmtId="0" fontId="2" fillId="0" borderId="116" xfId="69" applyFont="1" applyBorder="1" applyAlignment="1" applyProtection="1">
      <alignment horizontal="center"/>
      <protection locked="0"/>
    </xf>
    <xf numFmtId="0" fontId="21" fillId="0" borderId="0" xfId="69" applyFont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left" wrapText="1"/>
      <protection locked="0"/>
    </xf>
    <xf numFmtId="49" fontId="23" fillId="2" borderId="0" xfId="0" applyNumberFormat="1" applyFont="1" applyFill="1" applyAlignment="1" applyProtection="1">
      <alignment horizontal="left" wrapText="1"/>
      <protection locked="0"/>
    </xf>
    <xf numFmtId="0" fontId="21" fillId="0" borderId="153" xfId="69" applyFont="1" applyBorder="1" applyAlignment="1" applyProtection="1">
      <alignment horizontal="left" vertical="center"/>
    </xf>
    <xf numFmtId="0" fontId="21" fillId="0" borderId="184" xfId="69" applyFont="1" applyBorder="1" applyAlignment="1" applyProtection="1">
      <alignment horizontal="left" vertical="center"/>
    </xf>
    <xf numFmtId="0" fontId="21" fillId="0" borderId="4" xfId="69" applyFont="1" applyBorder="1" applyAlignment="1" applyProtection="1">
      <alignment horizontal="left" vertical="center"/>
    </xf>
    <xf numFmtId="0" fontId="21" fillId="0" borderId="38" xfId="69" applyFont="1" applyBorder="1" applyAlignment="1" applyProtection="1">
      <alignment horizontal="left" vertical="center"/>
    </xf>
    <xf numFmtId="0" fontId="4" fillId="0" borderId="153" xfId="69" applyFont="1" applyBorder="1" applyAlignment="1" applyProtection="1">
      <alignment horizontal="center" vertical="center" wrapText="1"/>
      <protection locked="0"/>
    </xf>
    <xf numFmtId="0" fontId="4" fillId="0" borderId="184" xfId="69" applyFont="1" applyBorder="1" applyAlignment="1" applyProtection="1">
      <alignment horizontal="center" vertical="center"/>
      <protection locked="0"/>
    </xf>
    <xf numFmtId="0" fontId="4" fillId="0" borderId="4" xfId="69" applyFont="1" applyBorder="1" applyAlignment="1" applyProtection="1">
      <alignment horizontal="center" vertical="center"/>
      <protection locked="0"/>
    </xf>
    <xf numFmtId="0" fontId="4" fillId="0" borderId="38" xfId="69" applyFont="1" applyBorder="1" applyAlignment="1" applyProtection="1">
      <alignment horizontal="center" vertical="center"/>
      <protection locked="0"/>
    </xf>
    <xf numFmtId="0" fontId="21" fillId="0" borderId="50" xfId="69" applyFont="1" applyBorder="1" applyAlignment="1" applyProtection="1">
      <alignment horizontal="center" vertical="center" wrapText="1"/>
      <protection locked="0"/>
    </xf>
    <xf numFmtId="0" fontId="21" fillId="0" borderId="116" xfId="69" applyFont="1" applyBorder="1" applyAlignment="1" applyProtection="1">
      <alignment horizontal="center" vertical="center"/>
      <protection locked="0"/>
    </xf>
    <xf numFmtId="0" fontId="21" fillId="0" borderId="117" xfId="69" applyFont="1" applyBorder="1" applyAlignment="1" applyProtection="1">
      <alignment horizontal="center" vertical="center"/>
      <protection locked="0"/>
    </xf>
    <xf numFmtId="0" fontId="25" fillId="2" borderId="6" xfId="3" applyFont="1" applyFill="1" applyBorder="1" applyAlignment="1" applyProtection="1">
      <alignment horizontal="left" vertical="center"/>
      <protection locked="0"/>
    </xf>
    <xf numFmtId="0" fontId="25" fillId="2" borderId="9" xfId="3" applyFont="1" applyFill="1" applyBorder="1" applyAlignment="1" applyProtection="1">
      <alignment horizontal="left" vertical="center"/>
      <protection locked="0"/>
    </xf>
    <xf numFmtId="0" fontId="25" fillId="2" borderId="8" xfId="3" applyFont="1" applyFill="1" applyBorder="1" applyAlignment="1" applyProtection="1">
      <alignment horizontal="left" vertical="center"/>
      <protection locked="0"/>
    </xf>
    <xf numFmtId="0" fontId="24" fillId="2" borderId="6" xfId="0" applyFont="1" applyFill="1" applyBorder="1" applyAlignment="1" applyProtection="1">
      <alignment wrapText="1"/>
      <protection locked="0"/>
    </xf>
    <xf numFmtId="0" fontId="24" fillId="2" borderId="9" xfId="0" applyFont="1" applyFill="1" applyBorder="1" applyAlignment="1" applyProtection="1">
      <alignment wrapText="1"/>
      <protection locked="0"/>
    </xf>
    <xf numFmtId="0" fontId="24" fillId="2" borderId="34" xfId="0" applyFont="1" applyFill="1" applyBorder="1" applyAlignment="1" applyProtection="1">
      <alignment wrapText="1"/>
      <protection locked="0"/>
    </xf>
    <xf numFmtId="0" fontId="26" fillId="3" borderId="0" xfId="2" applyFont="1" applyFill="1" applyAlignment="1" applyProtection="1">
      <alignment horizontal="left"/>
      <protection hidden="1"/>
    </xf>
    <xf numFmtId="0" fontId="6" fillId="2" borderId="6" xfId="2" applyFont="1" applyFill="1" applyBorder="1" applyAlignment="1" applyProtection="1">
      <alignment horizontal="left" wrapText="1"/>
      <protection locked="0"/>
    </xf>
    <xf numFmtId="0" fontId="6" fillId="2" borderId="9" xfId="2" applyFont="1" applyFill="1" applyBorder="1" applyAlignment="1" applyProtection="1">
      <alignment horizontal="left" wrapText="1"/>
      <protection locked="0"/>
    </xf>
    <xf numFmtId="0" fontId="6" fillId="2" borderId="8" xfId="2" applyFont="1" applyFill="1" applyBorder="1" applyAlignment="1" applyProtection="1">
      <alignment horizontal="left" wrapText="1"/>
      <protection locked="0"/>
    </xf>
    <xf numFmtId="0" fontId="6" fillId="3" borderId="6" xfId="2" applyFont="1" applyFill="1" applyBorder="1" applyAlignment="1" applyProtection="1">
      <alignment horizontal="left" wrapText="1"/>
      <protection hidden="1"/>
    </xf>
    <xf numFmtId="0" fontId="6" fillId="3" borderId="8" xfId="2" applyFont="1" applyFill="1" applyBorder="1" applyAlignment="1" applyProtection="1">
      <alignment horizontal="left" wrapText="1"/>
      <protection hidden="1"/>
    </xf>
    <xf numFmtId="1" fontId="6" fillId="2" borderId="6" xfId="2" applyNumberFormat="1" applyFont="1" applyFill="1" applyBorder="1" applyAlignment="1" applyProtection="1">
      <alignment horizontal="left"/>
      <protection locked="0"/>
    </xf>
    <xf numFmtId="1" fontId="21" fillId="2" borderId="9" xfId="2" applyNumberFormat="1" applyFont="1" applyFill="1" applyBorder="1" applyAlignment="1" applyProtection="1">
      <alignment horizontal="left"/>
      <protection locked="0"/>
    </xf>
    <xf numFmtId="1" fontId="21" fillId="2" borderId="8" xfId="2" applyNumberFormat="1" applyFont="1" applyFill="1" applyBorder="1" applyAlignment="1" applyProtection="1">
      <alignment horizontal="left"/>
      <protection locked="0"/>
    </xf>
    <xf numFmtId="1" fontId="6" fillId="2" borderId="9" xfId="2" applyNumberFormat="1" applyFont="1" applyFill="1" applyBorder="1" applyAlignment="1" applyProtection="1">
      <alignment horizontal="left"/>
      <protection locked="0"/>
    </xf>
    <xf numFmtId="1" fontId="6" fillId="2" borderId="8" xfId="2" applyNumberFormat="1" applyFont="1" applyFill="1" applyBorder="1" applyAlignment="1" applyProtection="1">
      <alignment horizontal="left"/>
      <protection locked="0"/>
    </xf>
    <xf numFmtId="0" fontId="6" fillId="2" borderId="9" xfId="2" applyFont="1" applyFill="1" applyBorder="1" applyAlignment="1" applyProtection="1">
      <alignment horizontal="left"/>
      <protection locked="0"/>
    </xf>
    <xf numFmtId="0" fontId="6" fillId="2" borderId="8" xfId="2" applyFont="1" applyFill="1" applyBorder="1" applyAlignment="1" applyProtection="1">
      <alignment horizontal="left"/>
      <protection locked="0"/>
    </xf>
    <xf numFmtId="0" fontId="24" fillId="2" borderId="50" xfId="0" applyFont="1" applyFill="1" applyBorder="1" applyAlignment="1" applyProtection="1">
      <alignment horizontal="left" wrapText="1"/>
      <protection locked="0"/>
    </xf>
    <xf numFmtId="0" fontId="24" fillId="2" borderId="42" xfId="0" applyFont="1" applyFill="1" applyBorder="1" applyAlignment="1" applyProtection="1">
      <alignment horizontal="left" wrapText="1"/>
      <protection locked="0"/>
    </xf>
    <xf numFmtId="0" fontId="24" fillId="2" borderId="117" xfId="0" applyFont="1" applyFill="1" applyBorder="1" applyAlignment="1" applyProtection="1">
      <alignment horizontal="left" wrapText="1"/>
      <protection locked="0"/>
    </xf>
    <xf numFmtId="0" fontId="6" fillId="2" borderId="6" xfId="2" applyFont="1" applyFill="1" applyBorder="1" applyAlignment="1" applyProtection="1">
      <alignment horizontal="left"/>
      <protection locked="0"/>
    </xf>
    <xf numFmtId="0" fontId="7" fillId="3" borderId="0" xfId="2" applyFont="1" applyFill="1" applyAlignment="1" applyProtection="1">
      <protection hidden="1"/>
    </xf>
    <xf numFmtId="0" fontId="0" fillId="0" borderId="0" xfId="0" applyAlignment="1"/>
    <xf numFmtId="0" fontId="8" fillId="3" borderId="0" xfId="2" applyFont="1" applyFill="1" applyAlignment="1" applyProtection="1">
      <protection hidden="1"/>
    </xf>
    <xf numFmtId="0" fontId="0" fillId="0" borderId="0" xfId="0" applyFont="1" applyAlignment="1"/>
    <xf numFmtId="0" fontId="26" fillId="3" borderId="0" xfId="2" applyFont="1" applyFill="1" applyAlignment="1" applyProtection="1">
      <alignment vertical="center" wrapText="1"/>
      <protection hidden="1"/>
    </xf>
    <xf numFmtId="0" fontId="27" fillId="3" borderId="0" xfId="0" applyFont="1" applyFill="1" applyAlignment="1" applyProtection="1">
      <alignment vertical="center" wrapText="1"/>
      <protection hidden="1"/>
    </xf>
    <xf numFmtId="0" fontId="4" fillId="0" borderId="12" xfId="0" applyNumberFormat="1" applyFont="1" applyBorder="1" applyAlignment="1" applyProtection="1">
      <alignment horizontal="center" vertical="center" wrapText="1"/>
      <protection hidden="1"/>
    </xf>
    <xf numFmtId="0" fontId="4" fillId="0" borderId="15" xfId="0" applyNumberFormat="1" applyFont="1" applyBorder="1" applyAlignment="1" applyProtection="1">
      <alignment horizontal="center" vertical="center" wrapText="1"/>
      <protection hidden="1"/>
    </xf>
    <xf numFmtId="3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60" xfId="0" applyFont="1" applyFill="1" applyBorder="1" applyAlignment="1" applyProtection="1">
      <alignment horizontal="center" vertical="center" wrapText="1"/>
      <protection locked="0"/>
    </xf>
    <xf numFmtId="3" fontId="15" fillId="0" borderId="68" xfId="0" applyNumberFormat="1" applyFont="1" applyFill="1" applyBorder="1" applyAlignment="1" applyProtection="1">
      <alignment horizontal="center" vertical="center" textRotation="90" wrapText="1"/>
      <protection hidden="1"/>
    </xf>
    <xf numFmtId="3" fontId="15" fillId="0" borderId="70" xfId="0" applyNumberFormat="1" applyFont="1" applyFill="1" applyBorder="1" applyAlignment="1" applyProtection="1">
      <alignment horizontal="center" vertical="center" textRotation="90" wrapText="1"/>
      <protection hidden="1"/>
    </xf>
    <xf numFmtId="3" fontId="15" fillId="0" borderId="69" xfId="0" applyNumberFormat="1" applyFont="1" applyFill="1" applyBorder="1" applyAlignment="1" applyProtection="1">
      <alignment horizontal="center" vertical="center" textRotation="90" wrapText="1"/>
      <protection hidden="1"/>
    </xf>
    <xf numFmtId="3" fontId="15" fillId="0" borderId="71" xfId="0" applyNumberFormat="1" applyFont="1" applyFill="1" applyBorder="1" applyAlignment="1" applyProtection="1">
      <alignment horizontal="center" vertical="center" textRotation="90" wrapText="1"/>
      <protection hidden="1"/>
    </xf>
    <xf numFmtId="4" fontId="2" fillId="4" borderId="12" xfId="0" applyNumberFormat="1" applyFont="1" applyFill="1" applyBorder="1" applyAlignment="1" applyProtection="1">
      <alignment horizontal="center"/>
      <protection hidden="1"/>
    </xf>
    <xf numFmtId="4" fontId="2" fillId="4" borderId="15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4" fillId="0" borderId="56" xfId="0" applyFont="1" applyBorder="1" applyAlignment="1" applyProtection="1">
      <alignment horizontal="left"/>
      <protection hidden="1"/>
    </xf>
    <xf numFmtId="0" fontId="4" fillId="0" borderId="42" xfId="0" applyFont="1" applyBorder="1" applyAlignment="1" applyProtection="1">
      <alignment horizontal="left"/>
      <protection hidden="1"/>
    </xf>
    <xf numFmtId="3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NumberFormat="1" applyFont="1" applyFill="1" applyBorder="1" applyAlignment="1" applyProtection="1">
      <alignment horizontal="center"/>
      <protection hidden="1"/>
    </xf>
    <xf numFmtId="170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106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3" fontId="15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3" fontId="4" fillId="0" borderId="5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Fill="1" applyBorder="1" applyAlignment="1" applyProtection="1">
      <alignment horizontal="center" vertical="center" wrapText="1"/>
      <protection hidden="1"/>
    </xf>
    <xf numFmtId="3" fontId="4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protection hidden="1"/>
    </xf>
    <xf numFmtId="0" fontId="28" fillId="0" borderId="0" xfId="0" applyFont="1" applyAlignment="1"/>
    <xf numFmtId="0" fontId="7" fillId="3" borderId="0" xfId="0" applyFont="1" applyFill="1" applyBorder="1" applyAlignment="1" applyProtection="1">
      <alignment horizontal="left" wrapText="1"/>
      <protection hidden="1"/>
    </xf>
    <xf numFmtId="0" fontId="23" fillId="0" borderId="0" xfId="0" applyFont="1" applyAlignment="1" applyProtection="1">
      <alignment horizontal="left" wrapText="1"/>
      <protection hidden="1"/>
    </xf>
    <xf numFmtId="0" fontId="4" fillId="0" borderId="65" xfId="0" applyFont="1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4" fillId="3" borderId="8" xfId="0" applyFont="1" applyFill="1" applyBorder="1" applyAlignment="1" applyProtection="1">
      <alignment horizontal="center" wrapText="1"/>
      <protection hidden="1"/>
    </xf>
    <xf numFmtId="0" fontId="4" fillId="4" borderId="2" xfId="0" applyFont="1" applyFill="1" applyBorder="1" applyAlignment="1" applyProtection="1">
      <alignment horizontal="center" wrapText="1"/>
      <protection hidden="1"/>
    </xf>
    <xf numFmtId="0" fontId="0" fillId="4" borderId="5" xfId="0" applyFill="1" applyBorder="1" applyAlignment="1" applyProtection="1">
      <alignment horizontal="center" wrapText="1"/>
      <protection hidden="1"/>
    </xf>
    <xf numFmtId="3" fontId="4" fillId="3" borderId="50" xfId="0" applyNumberFormat="1" applyFont="1" applyFill="1" applyBorder="1" applyAlignment="1" applyProtection="1">
      <alignment horizontal="center" wrapText="1"/>
      <protection hidden="1"/>
    </xf>
    <xf numFmtId="0" fontId="0" fillId="0" borderId="117" xfId="0" applyBorder="1" applyAlignment="1">
      <alignment horizontal="center" wrapText="1"/>
    </xf>
    <xf numFmtId="0" fontId="4" fillId="4" borderId="5" xfId="0" applyFont="1" applyFill="1" applyBorder="1" applyAlignment="1" applyProtection="1">
      <alignment horizontal="center" wrapText="1"/>
      <protection hidden="1"/>
    </xf>
    <xf numFmtId="3" fontId="4" fillId="3" borderId="6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2" fillId="2" borderId="28" xfId="0" applyFont="1" applyFill="1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7" fillId="3" borderId="0" xfId="0" applyFont="1" applyFill="1" applyAlignment="1" applyProtection="1">
      <alignment horizontal="left" wrapText="1"/>
      <protection hidden="1"/>
    </xf>
    <xf numFmtId="0" fontId="11" fillId="3" borderId="0" xfId="0" applyFont="1" applyFill="1" applyAlignment="1" applyProtection="1">
      <alignment horizontal="left" wrapText="1"/>
      <protection hidden="1"/>
    </xf>
    <xf numFmtId="0" fontId="0" fillId="0" borderId="0" xfId="0" applyAlignment="1" applyProtection="1">
      <protection locked="0"/>
    </xf>
    <xf numFmtId="0" fontId="7" fillId="3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" fillId="4" borderId="28" xfId="0" applyFont="1" applyFill="1" applyBorder="1" applyAlignment="1" applyProtection="1">
      <alignment horizontal="left" vertical="top"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43" xfId="0" applyBorder="1" applyAlignment="1" applyProtection="1">
      <alignment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8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vertical="center" wrapText="1"/>
      <protection hidden="1"/>
    </xf>
    <xf numFmtId="0" fontId="0" fillId="0" borderId="116" xfId="0" applyBorder="1" applyAlignment="1" applyProtection="1">
      <alignment vertical="center" wrapText="1"/>
      <protection hidden="1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 wrapText="1"/>
      <protection hidden="1"/>
    </xf>
    <xf numFmtId="0" fontId="4" fillId="3" borderId="5" xfId="0" applyFont="1" applyFill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 vertical="center" wrapText="1"/>
      <protection hidden="1"/>
    </xf>
    <xf numFmtId="0" fontId="4" fillId="3" borderId="44" xfId="0" applyFont="1" applyFill="1" applyBorder="1" applyAlignment="1" applyProtection="1">
      <alignment horizontal="center" vertical="top" wrapText="1"/>
      <protection hidden="1"/>
    </xf>
    <xf numFmtId="0" fontId="0" fillId="3" borderId="3" xfId="0" applyFill="1" applyBorder="1" applyAlignment="1" applyProtection="1">
      <alignment horizontal="center" vertical="top" wrapText="1"/>
      <protection hidden="1"/>
    </xf>
    <xf numFmtId="0" fontId="0" fillId="3" borderId="5" xfId="0" applyFill="1" applyBorder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vertical="top" wrapText="1"/>
      <protection hidden="1"/>
    </xf>
    <xf numFmtId="0" fontId="5" fillId="3" borderId="49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4" fillId="3" borderId="43" xfId="0" applyFont="1" applyFill="1" applyBorder="1" applyAlignment="1" applyProtection="1">
      <alignment horizontal="center" wrapText="1"/>
      <protection hidden="1"/>
    </xf>
    <xf numFmtId="0" fontId="7" fillId="3" borderId="43" xfId="0" applyFont="1" applyFill="1" applyBorder="1" applyAlignment="1" applyProtection="1">
      <alignment horizontal="left"/>
      <protection hidden="1"/>
    </xf>
    <xf numFmtId="0" fontId="11" fillId="3" borderId="43" xfId="0" applyFont="1" applyFill="1" applyBorder="1" applyAlignment="1" applyProtection="1">
      <alignment horizontal="left"/>
      <protection hidden="1"/>
    </xf>
    <xf numFmtId="0" fontId="0" fillId="0" borderId="43" xfId="0" applyBorder="1" applyAlignment="1"/>
    <xf numFmtId="0" fontId="4" fillId="0" borderId="50" xfId="0" applyFont="1" applyBorder="1" applyAlignment="1" applyProtection="1">
      <alignment vertical="center"/>
      <protection hidden="1"/>
    </xf>
    <xf numFmtId="0" fontId="0" fillId="0" borderId="116" xfId="0" applyBorder="1" applyAlignment="1" applyProtection="1">
      <alignment vertical="center"/>
      <protection hidden="1"/>
    </xf>
    <xf numFmtId="0" fontId="4" fillId="0" borderId="116" xfId="0" applyFont="1" applyBorder="1" applyAlignment="1" applyProtection="1">
      <alignment vertical="center" wrapText="1"/>
      <protection hidden="1"/>
    </xf>
    <xf numFmtId="0" fontId="4" fillId="4" borderId="118" xfId="0" applyFont="1" applyFill="1" applyBorder="1" applyAlignment="1" applyProtection="1">
      <alignment horizontal="center" wrapText="1"/>
      <protection hidden="1"/>
    </xf>
    <xf numFmtId="0" fontId="0" fillId="0" borderId="116" xfId="0" applyBorder="1" applyAlignment="1"/>
    <xf numFmtId="0" fontId="0" fillId="0" borderId="117" xfId="0" applyBorder="1" applyAlignment="1"/>
    <xf numFmtId="0" fontId="4" fillId="3" borderId="94" xfId="0" applyFont="1" applyFill="1" applyBorder="1" applyAlignment="1" applyProtection="1">
      <protection hidden="1"/>
    </xf>
    <xf numFmtId="0" fontId="0" fillId="0" borderId="78" xfId="0" applyFont="1" applyBorder="1" applyAlignment="1" applyProtection="1">
      <protection hidden="1"/>
    </xf>
    <xf numFmtId="0" fontId="2" fillId="3" borderId="86" xfId="0" applyFont="1" applyFill="1" applyBorder="1" applyAlignment="1" applyProtection="1">
      <alignment horizontal="left" vertical="top" wrapText="1"/>
      <protection hidden="1"/>
    </xf>
    <xf numFmtId="0" fontId="2" fillId="3" borderId="88" xfId="0" applyFont="1" applyFill="1" applyBorder="1" applyAlignment="1" applyProtection="1">
      <alignment horizontal="left" vertical="top" wrapText="1"/>
      <protection hidden="1"/>
    </xf>
    <xf numFmtId="0" fontId="0" fillId="3" borderId="90" xfId="0" applyFill="1" applyBorder="1" applyAlignment="1" applyProtection="1">
      <alignment horizontal="left" vertical="top" wrapText="1"/>
      <protection hidden="1"/>
    </xf>
    <xf numFmtId="0" fontId="2" fillId="3" borderId="86" xfId="0" applyFont="1" applyFill="1" applyBorder="1" applyAlignment="1" applyProtection="1">
      <alignment vertical="top" wrapText="1"/>
      <protection hidden="1"/>
    </xf>
    <xf numFmtId="0" fontId="2" fillId="3" borderId="88" xfId="0" applyFont="1" applyFill="1" applyBorder="1" applyAlignment="1" applyProtection="1">
      <alignment vertical="top" wrapText="1"/>
      <protection hidden="1"/>
    </xf>
    <xf numFmtId="0" fontId="0" fillId="3" borderId="88" xfId="0" applyFill="1" applyBorder="1" applyAlignment="1" applyProtection="1">
      <alignment vertical="top" wrapText="1"/>
      <protection hidden="1"/>
    </xf>
    <xf numFmtId="0" fontId="7" fillId="4" borderId="90" xfId="0" applyFont="1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protection hidden="1"/>
    </xf>
    <xf numFmtId="0" fontId="7" fillId="4" borderId="84" xfId="0" applyFont="1" applyFill="1" applyBorder="1" applyAlignment="1" applyProtection="1">
      <alignment horizontal="left"/>
      <protection hidden="1"/>
    </xf>
    <xf numFmtId="0" fontId="0" fillId="4" borderId="74" xfId="0" applyFill="1" applyBorder="1" applyAlignment="1" applyProtection="1">
      <alignment horizontal="left"/>
      <protection hidden="1"/>
    </xf>
    <xf numFmtId="0" fontId="0" fillId="4" borderId="74" xfId="0" applyFill="1" applyBorder="1" applyAlignment="1" applyProtection="1">
      <protection hidden="1"/>
    </xf>
    <xf numFmtId="0" fontId="2" fillId="3" borderId="80" xfId="0" applyFont="1" applyFill="1" applyBorder="1" applyAlignment="1" applyProtection="1">
      <alignment horizontal="left" vertical="top" wrapText="1"/>
      <protection hidden="1"/>
    </xf>
    <xf numFmtId="0" fontId="7" fillId="4" borderId="95" xfId="0" applyFont="1" applyFill="1" applyBorder="1" applyAlignment="1" applyProtection="1">
      <alignment horizontal="left"/>
      <protection hidden="1"/>
    </xf>
    <xf numFmtId="0" fontId="0" fillId="4" borderId="96" xfId="0" applyFill="1" applyBorder="1" applyAlignment="1" applyProtection="1">
      <alignment horizontal="left"/>
      <protection hidden="1"/>
    </xf>
    <xf numFmtId="0" fontId="0" fillId="4" borderId="96" xfId="0" applyFill="1" applyBorder="1" applyAlignment="1" applyProtection="1">
      <protection hidden="1"/>
    </xf>
    <xf numFmtId="3" fontId="7" fillId="4" borderId="84" xfId="0" applyNumberFormat="1" applyFont="1" applyFill="1" applyBorder="1" applyAlignment="1" applyProtection="1">
      <alignment horizontal="left"/>
      <protection hidden="1"/>
    </xf>
    <xf numFmtId="0" fontId="0" fillId="0" borderId="74" xfId="0" applyBorder="1" applyAlignment="1">
      <alignment horizontal="left"/>
    </xf>
    <xf numFmtId="0" fontId="0" fillId="0" borderId="146" xfId="0" applyBorder="1" applyAlignment="1">
      <alignment horizontal="left"/>
    </xf>
    <xf numFmtId="0" fontId="2" fillId="0" borderId="88" xfId="0" applyFont="1" applyBorder="1" applyAlignment="1" applyProtection="1">
      <alignment vertical="top" wrapText="1"/>
      <protection hidden="1"/>
    </xf>
    <xf numFmtId="0" fontId="0" fillId="0" borderId="88" xfId="0" applyBorder="1" applyAlignment="1" applyProtection="1">
      <alignment vertical="top" wrapText="1"/>
      <protection hidden="1"/>
    </xf>
    <xf numFmtId="0" fontId="8" fillId="3" borderId="0" xfId="0" applyFont="1" applyFill="1" applyAlignment="1" applyProtection="1">
      <alignment wrapText="1"/>
      <protection hidden="1"/>
    </xf>
    <xf numFmtId="0" fontId="13" fillId="3" borderId="0" xfId="0" applyFont="1" applyFill="1" applyAlignment="1" applyProtection="1">
      <alignment horizontal="left" wrapText="1"/>
      <protection hidden="1"/>
    </xf>
    <xf numFmtId="0" fontId="7" fillId="0" borderId="80" xfId="0" applyFont="1" applyBorder="1" applyAlignment="1" applyProtection="1">
      <alignment horizontal="center" vertical="center" wrapText="1"/>
      <protection hidden="1"/>
    </xf>
    <xf numFmtId="0" fontId="0" fillId="0" borderId="81" xfId="0" applyBorder="1" applyAlignment="1" applyProtection="1">
      <alignment horizontal="center" vertical="center" wrapText="1"/>
      <protection hidden="1"/>
    </xf>
    <xf numFmtId="0" fontId="7" fillId="0" borderId="82" xfId="0" applyFont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center" vertical="center" wrapText="1"/>
      <protection hidden="1"/>
    </xf>
    <xf numFmtId="3" fontId="2" fillId="3" borderId="86" xfId="0" applyNumberFormat="1" applyFont="1" applyFill="1" applyBorder="1" applyAlignment="1" applyProtection="1">
      <alignment horizontal="left" vertical="top" wrapText="1"/>
      <protection hidden="1"/>
    </xf>
    <xf numFmtId="0" fontId="2" fillId="0" borderId="86" xfId="0" applyFont="1" applyBorder="1" applyAlignment="1" applyProtection="1">
      <alignment horizontal="left" vertical="top" wrapText="1"/>
      <protection hidden="1"/>
    </xf>
    <xf numFmtId="0" fontId="2" fillId="0" borderId="88" xfId="0" applyFont="1" applyBorder="1" applyAlignment="1" applyProtection="1">
      <alignment horizontal="left" vertical="top" wrapText="1"/>
      <protection hidden="1"/>
    </xf>
    <xf numFmtId="0" fontId="0" fillId="0" borderId="90" xfId="0" applyBorder="1" applyAlignment="1" applyProtection="1">
      <alignment horizontal="left" vertical="top" wrapText="1"/>
      <protection hidden="1"/>
    </xf>
    <xf numFmtId="0" fontId="0" fillId="4" borderId="146" xfId="0" applyFill="1" applyBorder="1" applyAlignment="1" applyProtection="1">
      <protection hidden="1"/>
    </xf>
    <xf numFmtId="0" fontId="7" fillId="4" borderId="12" xfId="0" applyFont="1" applyFill="1" applyBorder="1" applyAlignment="1" applyProtection="1">
      <alignment horizontal="left"/>
      <protection hidden="1"/>
    </xf>
    <xf numFmtId="0" fontId="0" fillId="4" borderId="172" xfId="0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protection hidden="1"/>
    </xf>
    <xf numFmtId="0" fontId="7" fillId="0" borderId="95" xfId="0" applyFont="1" applyBorder="1" applyAlignment="1" applyProtection="1">
      <alignment horizontal="center" vertical="center" wrapText="1"/>
      <protection hidden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0" xfId="4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6" xfId="0" applyBorder="1" applyAlignment="1" applyProtection="1">
      <alignment wrapText="1"/>
      <protection locked="0"/>
    </xf>
    <xf numFmtId="0" fontId="21" fillId="0" borderId="22" xfId="4" applyFont="1" applyBorder="1" applyAlignment="1" applyProtection="1">
      <alignment horizontal="left" vertical="top" wrapText="1"/>
      <protection hidden="1"/>
    </xf>
    <xf numFmtId="0" fontId="21" fillId="0" borderId="0" xfId="4" applyFont="1" applyBorder="1" applyAlignment="1" applyProtection="1">
      <alignment horizontal="left" vertical="top" wrapText="1"/>
      <protection hidden="1"/>
    </xf>
    <xf numFmtId="0" fontId="6" fillId="2" borderId="0" xfId="4" applyFont="1" applyFill="1" applyBorder="1" applyAlignment="1" applyProtection="1">
      <alignment horizontal="left" vertical="top" wrapText="1"/>
      <protection locked="0"/>
    </xf>
    <xf numFmtId="0" fontId="21" fillId="3" borderId="0" xfId="4" applyFont="1" applyFill="1" applyBorder="1" applyAlignment="1" applyProtection="1">
      <alignment horizontal="left" vertical="top" wrapText="1"/>
      <protection hidden="1"/>
    </xf>
    <xf numFmtId="0" fontId="6" fillId="3" borderId="0" xfId="4" applyFont="1" applyFill="1" applyBorder="1" applyAlignment="1" applyProtection="1">
      <alignment horizontal="left"/>
      <protection hidden="1"/>
    </xf>
    <xf numFmtId="3" fontId="6" fillId="2" borderId="95" xfId="0" applyNumberFormat="1" applyFont="1" applyFill="1" applyBorder="1" applyAlignment="1" applyProtection="1">
      <protection locked="0"/>
    </xf>
    <xf numFmtId="0" fontId="0" fillId="0" borderId="96" xfId="0" applyBorder="1" applyAlignment="1" applyProtection="1">
      <protection locked="0"/>
    </xf>
    <xf numFmtId="0" fontId="6" fillId="4" borderId="95" xfId="0" applyFont="1" applyFill="1" applyBorder="1" applyAlignment="1" applyProtection="1">
      <protection hidden="1"/>
    </xf>
    <xf numFmtId="0" fontId="0" fillId="0" borderId="96" xfId="0" applyBorder="1" applyAlignment="1"/>
    <xf numFmtId="0" fontId="24" fillId="10" borderId="96" xfId="0" applyFont="1" applyFill="1" applyBorder="1" applyAlignment="1"/>
    <xf numFmtId="0" fontId="24" fillId="10" borderId="97" xfId="0" applyFont="1" applyFill="1" applyBorder="1" applyAlignment="1"/>
    <xf numFmtId="0" fontId="6" fillId="10" borderId="80" xfId="0" applyFont="1" applyFill="1" applyBorder="1" applyAlignment="1" applyProtection="1">
      <alignment vertical="center"/>
      <protection hidden="1"/>
    </xf>
    <xf numFmtId="0" fontId="0" fillId="10" borderId="81" xfId="0" applyFill="1" applyBorder="1" applyAlignment="1"/>
    <xf numFmtId="0" fontId="0" fillId="10" borderId="91" xfId="0" applyFill="1" applyBorder="1" applyAlignment="1"/>
    <xf numFmtId="0" fontId="0" fillId="10" borderId="76" xfId="0" applyFill="1" applyBorder="1" applyAlignment="1"/>
    <xf numFmtId="0" fontId="2" fillId="11" borderId="175" xfId="6" applyFont="1" applyFill="1" applyBorder="1" applyAlignment="1" applyProtection="1">
      <protection locked="0"/>
    </xf>
    <xf numFmtId="0" fontId="30" fillId="0" borderId="133" xfId="6" applyBorder="1" applyAlignment="1"/>
    <xf numFmtId="0" fontId="30" fillId="0" borderId="156" xfId="6" applyBorder="1" applyAlignment="1"/>
    <xf numFmtId="0" fontId="2" fillId="11" borderId="176" xfId="6" applyFont="1" applyFill="1" applyBorder="1" applyAlignment="1" applyProtection="1">
      <protection locked="0"/>
    </xf>
    <xf numFmtId="0" fontId="30" fillId="0" borderId="137" xfId="6" applyBorder="1" applyAlignment="1"/>
    <xf numFmtId="0" fontId="30" fillId="0" borderId="181" xfId="6" applyBorder="1" applyAlignment="1"/>
    <xf numFmtId="3" fontId="4" fillId="0" borderId="50" xfId="6" applyNumberFormat="1" applyFont="1" applyBorder="1" applyAlignment="1" applyProtection="1">
      <alignment vertical="center" wrapText="1"/>
    </xf>
    <xf numFmtId="0" fontId="30" fillId="0" borderId="116" xfId="6" applyBorder="1" applyAlignment="1">
      <alignment vertical="center"/>
    </xf>
    <xf numFmtId="0" fontId="30" fillId="0" borderId="117" xfId="6" applyBorder="1" applyAlignment="1">
      <alignment vertical="center"/>
    </xf>
    <xf numFmtId="0" fontId="7" fillId="0" borderId="43" xfId="6" applyFont="1" applyBorder="1" applyAlignment="1" applyProtection="1">
      <alignment horizontal="left"/>
    </xf>
    <xf numFmtId="0" fontId="8" fillId="0" borderId="43" xfId="6" applyFont="1" applyBorder="1" applyAlignment="1">
      <alignment horizontal="left"/>
    </xf>
    <xf numFmtId="0" fontId="30" fillId="0" borderId="43" xfId="6" applyBorder="1" applyAlignment="1"/>
    <xf numFmtId="0" fontId="2" fillId="0" borderId="50" xfId="6" applyFont="1" applyFill="1" applyBorder="1" applyAlignment="1" applyProtection="1"/>
    <xf numFmtId="0" fontId="30" fillId="0" borderId="116" xfId="6" applyBorder="1" applyAlignment="1"/>
    <xf numFmtId="0" fontId="7" fillId="0" borderId="43" xfId="6" applyFont="1" applyBorder="1" applyAlignment="1" applyProtection="1">
      <alignment horizontal="left" wrapText="1"/>
    </xf>
    <xf numFmtId="0" fontId="21" fillId="0" borderId="0" xfId="6" applyFont="1" applyAlignment="1" applyProtection="1">
      <alignment wrapText="1"/>
    </xf>
    <xf numFmtId="0" fontId="6" fillId="0" borderId="0" xfId="6" applyFont="1" applyAlignment="1">
      <alignment wrapText="1"/>
    </xf>
    <xf numFmtId="0" fontId="30" fillId="0" borderId="0" xfId="6" applyAlignment="1">
      <alignment wrapText="1"/>
    </xf>
    <xf numFmtId="0" fontId="4" fillId="0" borderId="50" xfId="6" applyFont="1" applyBorder="1" applyAlignment="1" applyProtection="1">
      <alignment vertical="center" wrapText="1"/>
    </xf>
    <xf numFmtId="0" fontId="30" fillId="0" borderId="117" xfId="6" applyBorder="1" applyAlignment="1">
      <alignment vertical="center" wrapText="1"/>
    </xf>
    <xf numFmtId="0" fontId="30" fillId="0" borderId="0" xfId="6" applyBorder="1" applyAlignment="1" applyProtection="1">
      <alignment horizontal="right"/>
    </xf>
    <xf numFmtId="0" fontId="30" fillId="0" borderId="117" xfId="6" applyBorder="1" applyAlignment="1"/>
    <xf numFmtId="0" fontId="4" fillId="0" borderId="50" xfId="6" applyFont="1" applyBorder="1" applyAlignment="1" applyProtection="1"/>
    <xf numFmtId="0" fontId="4" fillId="0" borderId="118" xfId="0" applyFont="1" applyFill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right" wrapText="1"/>
      <protection hidden="1"/>
    </xf>
    <xf numFmtId="4" fontId="2" fillId="0" borderId="177" xfId="0" applyNumberFormat="1" applyFont="1" applyFill="1" applyBorder="1" applyAlignment="1" applyProtection="1">
      <alignment horizontal="right" vertical="center"/>
    </xf>
    <xf numFmtId="4" fontId="0" fillId="0" borderId="134" xfId="0" applyNumberFormat="1" applyFill="1" applyBorder="1" applyAlignment="1" applyProtection="1">
      <alignment horizontal="right" vertical="center"/>
    </xf>
    <xf numFmtId="4" fontId="2" fillId="0" borderId="134" xfId="0" applyNumberFormat="1" applyFont="1" applyFill="1" applyBorder="1" applyAlignment="1" applyProtection="1">
      <alignment horizontal="right" vertical="center"/>
    </xf>
    <xf numFmtId="4" fontId="0" fillId="0" borderId="138" xfId="0" applyNumberFormat="1" applyFill="1" applyBorder="1" applyAlignment="1" applyProtection="1">
      <alignment horizontal="right" vertical="center"/>
    </xf>
    <xf numFmtId="4" fontId="4" fillId="0" borderId="118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4" fontId="11" fillId="0" borderId="5" xfId="0" applyNumberFormat="1" applyFont="1" applyFill="1" applyBorder="1" applyAlignment="1" applyProtection="1">
      <alignment horizontal="right" vertical="center"/>
    </xf>
    <xf numFmtId="0" fontId="4" fillId="0" borderId="15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2" fillId="0" borderId="175" xfId="0" applyFont="1" applyFill="1" applyBorder="1" applyAlignment="1" applyProtection="1">
      <alignment horizontal="center" vertical="center" wrapText="1"/>
    </xf>
    <xf numFmtId="0" fontId="0" fillId="0" borderId="175" xfId="0" applyFill="1" applyBorder="1" applyAlignment="1" applyProtection="1">
      <alignment horizontal="center" vertical="center"/>
    </xf>
    <xf numFmtId="0" fontId="0" fillId="0" borderId="176" xfId="0" applyFill="1" applyBorder="1" applyAlignment="1" applyProtection="1">
      <alignment horizontal="center" vertical="center"/>
    </xf>
    <xf numFmtId="0" fontId="4" fillId="0" borderId="15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2" fillId="6" borderId="24" xfId="0" applyFont="1" applyFill="1" applyBorder="1" applyAlignment="1" applyProtection="1">
      <alignment horizontal="left" vertical="center"/>
      <protection hidden="1"/>
    </xf>
    <xf numFmtId="0" fontId="0" fillId="5" borderId="25" xfId="0" applyFill="1" applyBorder="1" applyAlignment="1" applyProtection="1">
      <protection hidden="1"/>
    </xf>
    <xf numFmtId="0" fontId="0" fillId="5" borderId="26" xfId="0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left" vertical="center"/>
      <protection locked="0" hidden="1"/>
    </xf>
    <xf numFmtId="0" fontId="4" fillId="3" borderId="0" xfId="0" applyFont="1" applyFill="1" applyAlignment="1" applyProtection="1">
      <protection locked="0"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2" fillId="2" borderId="118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74" xfId="0" applyFont="1" applyFill="1" applyBorder="1" applyAlignment="1" applyProtection="1">
      <alignment horizontal="center" vertical="center" wrapText="1"/>
    </xf>
    <xf numFmtId="0" fontId="0" fillId="5" borderId="118" xfId="0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" fontId="4" fillId="3" borderId="50" xfId="0" applyNumberFormat="1" applyFont="1" applyFill="1" applyBorder="1" applyAlignment="1" applyProtection="1">
      <alignment horizontal="left" vertical="center" wrapText="1"/>
      <protection hidden="1"/>
    </xf>
    <xf numFmtId="0" fontId="4" fillId="3" borderId="117" xfId="0" applyFont="1" applyFill="1" applyBorder="1" applyAlignment="1" applyProtection="1">
      <alignment horizontal="left" vertical="center" wrapText="1"/>
      <protection hidden="1"/>
    </xf>
    <xf numFmtId="1" fontId="4" fillId="3" borderId="7" xfId="0" applyNumberFormat="1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5" borderId="50" xfId="0" applyFont="1" applyFill="1" applyBorder="1" applyAlignment="1" applyProtection="1">
      <alignment horizontal="left" wrapText="1"/>
      <protection hidden="1"/>
    </xf>
    <xf numFmtId="0" fontId="0" fillId="0" borderId="117" xfId="0" applyBorder="1" applyAlignment="1" applyProtection="1">
      <alignment wrapText="1"/>
    </xf>
    <xf numFmtId="0" fontId="2" fillId="3" borderId="0" xfId="0" applyFont="1" applyFill="1" applyAlignment="1" applyProtection="1">
      <alignment horizontal="left" vertical="center" wrapText="1"/>
      <protection hidden="1"/>
    </xf>
    <xf numFmtId="0" fontId="2" fillId="0" borderId="17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" fontId="2" fillId="0" borderId="118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4" fontId="2" fillId="0" borderId="129" xfId="0" applyNumberFormat="1" applyFont="1" applyFill="1" applyBorder="1" applyAlignment="1" applyProtection="1">
      <alignment horizontal="right" vertical="center"/>
    </xf>
    <xf numFmtId="4" fontId="2" fillId="0" borderId="180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153" xfId="0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2" fillId="0" borderId="17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63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124" xfId="0" applyFont="1" applyBorder="1" applyAlignment="1">
      <alignment horizontal="left"/>
    </xf>
    <xf numFmtId="0" fontId="4" fillId="0" borderId="126" xfId="0" applyFont="1" applyBorder="1" applyAlignment="1">
      <alignment horizontal="center" vertical="center" textRotation="90" wrapText="1"/>
    </xf>
    <xf numFmtId="0" fontId="4" fillId="0" borderId="131" xfId="0" applyFont="1" applyBorder="1" applyAlignment="1">
      <alignment horizontal="center" vertical="center" textRotation="90" wrapText="1"/>
    </xf>
    <xf numFmtId="0" fontId="4" fillId="0" borderId="135" xfId="0" applyFont="1" applyBorder="1" applyAlignment="1">
      <alignment horizontal="center" vertical="center" textRotation="90" wrapText="1"/>
    </xf>
    <xf numFmtId="0" fontId="2" fillId="2" borderId="127" xfId="0" applyFont="1" applyFill="1" applyBorder="1" applyAlignment="1" applyProtection="1">
      <alignment horizontal="left" vertical="center" wrapText="1"/>
      <protection locked="0"/>
    </xf>
    <xf numFmtId="0" fontId="0" fillId="2" borderId="128" xfId="0" applyFill="1" applyBorder="1" applyAlignment="1" applyProtection="1">
      <alignment horizontal="left" vertical="center" wrapText="1"/>
      <protection locked="0"/>
    </xf>
    <xf numFmtId="3" fontId="0" fillId="0" borderId="13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2" fillId="2" borderId="132" xfId="0" applyFont="1" applyFill="1" applyBorder="1" applyAlignment="1" applyProtection="1">
      <alignment horizontal="left" vertical="center" wrapText="1"/>
      <protection locked="0"/>
    </xf>
    <xf numFmtId="0" fontId="0" fillId="2" borderId="133" xfId="0" applyFill="1" applyBorder="1" applyAlignment="1" applyProtection="1">
      <alignment horizontal="left" vertical="center" wrapText="1"/>
      <protection locked="0"/>
    </xf>
    <xf numFmtId="0" fontId="2" fillId="2" borderId="136" xfId="0" applyFont="1" applyFill="1" applyBorder="1" applyAlignment="1" applyProtection="1">
      <alignment horizontal="left" vertical="center" wrapText="1"/>
      <protection locked="0"/>
    </xf>
    <xf numFmtId="0" fontId="0" fillId="2" borderId="137" xfId="0" applyFill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>
      <alignment horizontal="left" vertical="center"/>
    </xf>
    <xf numFmtId="0" fontId="4" fillId="0" borderId="116" xfId="0" applyFont="1" applyBorder="1" applyAlignment="1">
      <alignment horizontal="left" vertical="center"/>
    </xf>
    <xf numFmtId="0" fontId="4" fillId="0" borderId="1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72" xfId="0" applyFont="1" applyBorder="1" applyAlignment="1">
      <alignment horizontal="left" vertical="center"/>
    </xf>
    <xf numFmtId="0" fontId="21" fillId="0" borderId="173" xfId="0" applyFont="1" applyBorder="1" applyAlignment="1">
      <alignment horizontal="left" vertic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6" fillId="0" borderId="13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6" fillId="0" borderId="139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143" xfId="0" applyFont="1" applyFill="1" applyBorder="1" applyAlignment="1" applyProtection="1">
      <alignment wrapText="1"/>
    </xf>
    <xf numFmtId="0" fontId="6" fillId="0" borderId="142" xfId="0" applyFont="1" applyFill="1" applyBorder="1" applyAlignment="1" applyProtection="1">
      <alignment wrapText="1"/>
    </xf>
    <xf numFmtId="0" fontId="21" fillId="0" borderId="139" xfId="0" applyFont="1" applyBorder="1" applyAlignment="1" applyProtection="1">
      <alignment vertical="top" wrapText="1"/>
    </xf>
    <xf numFmtId="0" fontId="6" fillId="0" borderId="14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2" borderId="139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</cellXfs>
  <cellStyles count="75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Dezimal 2" xfId="46"/>
    <cellStyle name="Dezimal 3" xfId="47"/>
    <cellStyle name="Dezimal(00)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Komma" xfId="1" builtinId="3"/>
    <cellStyle name="Link" xfId="3" builtinId="8"/>
    <cellStyle name="Linked Cell" xfId="56"/>
    <cellStyle name="Millionen" xfId="57"/>
    <cellStyle name="Millionen(0)" xfId="58"/>
    <cellStyle name="Neutral 2" xfId="59"/>
    <cellStyle name="Neutral 3" xfId="60"/>
    <cellStyle name="Neutral 4" xfId="61"/>
    <cellStyle name="Neutral 5" xfId="62"/>
    <cellStyle name="Neutral 6" xfId="63"/>
    <cellStyle name="Note" xfId="64"/>
    <cellStyle name="Note 2" xfId="65"/>
    <cellStyle name="Output" xfId="66"/>
    <cellStyle name="Prozent 2" xfId="67"/>
    <cellStyle name="Standard" xfId="0" builtinId="0"/>
    <cellStyle name="Standard 2" xfId="2"/>
    <cellStyle name="Standard 2 2" xfId="68"/>
    <cellStyle name="Standard 2 3" xfId="5"/>
    <cellStyle name="Standard 2 4" xfId="69"/>
    <cellStyle name="Standard 3" xfId="6"/>
    <cellStyle name="Standard 4" xfId="70"/>
    <cellStyle name="Standard 6" xfId="4"/>
    <cellStyle name="Tausend" xfId="71"/>
    <cellStyle name="Title" xfId="72"/>
    <cellStyle name="Total" xfId="73"/>
    <cellStyle name="Warning Text" xfId="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133350</xdr:rowOff>
    </xdr:from>
    <xdr:to>
      <xdr:col>7</xdr:col>
      <xdr:colOff>800100</xdr:colOff>
      <xdr:row>55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8100" y="7277100"/>
          <a:ext cx="8172450" cy="16668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21</xdr:row>
          <xdr:rowOff>152400</xdr:rowOff>
        </xdr:from>
        <xdr:to>
          <xdr:col>1</xdr:col>
          <xdr:colOff>400050</xdr:colOff>
          <xdr:row>23</xdr:row>
          <xdr:rowOff>19050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2</xdr:col>
          <xdr:colOff>361950</xdr:colOff>
          <xdr:row>23</xdr:row>
          <xdr:rowOff>9525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133350</xdr:rowOff>
        </xdr:from>
        <xdr:to>
          <xdr:col>1</xdr:col>
          <xdr:colOff>400050</xdr:colOff>
          <xdr:row>29</xdr:row>
          <xdr:rowOff>0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133350</xdr:rowOff>
        </xdr:from>
        <xdr:to>
          <xdr:col>2</xdr:col>
          <xdr:colOff>323850</xdr:colOff>
          <xdr:row>29</xdr:row>
          <xdr:rowOff>0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24</xdr:row>
          <xdr:rowOff>152400</xdr:rowOff>
        </xdr:from>
        <xdr:to>
          <xdr:col>1</xdr:col>
          <xdr:colOff>400050</xdr:colOff>
          <xdr:row>26</xdr:row>
          <xdr:rowOff>19050</xdr:rowOff>
        </xdr:to>
        <xdr:sp macro="" textlink="">
          <xdr:nvSpPr>
            <xdr:cNvPr id="60422" name="Check Box 1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24</xdr:row>
          <xdr:rowOff>133350</xdr:rowOff>
        </xdr:from>
        <xdr:to>
          <xdr:col>2</xdr:col>
          <xdr:colOff>342900</xdr:colOff>
          <xdr:row>26</xdr:row>
          <xdr:rowOff>0</xdr:rowOff>
        </xdr:to>
        <xdr:sp macro="" textlink="">
          <xdr:nvSpPr>
            <xdr:cNvPr id="60423" name="Check Box 2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30</xdr:row>
          <xdr:rowOff>114300</xdr:rowOff>
        </xdr:from>
        <xdr:to>
          <xdr:col>1</xdr:col>
          <xdr:colOff>419100</xdr:colOff>
          <xdr:row>31</xdr:row>
          <xdr:rowOff>142875</xdr:rowOff>
        </xdr:to>
        <xdr:sp macro="" textlink="">
          <xdr:nvSpPr>
            <xdr:cNvPr id="60424" name="Check Box 1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30</xdr:row>
          <xdr:rowOff>114300</xdr:rowOff>
        </xdr:from>
        <xdr:to>
          <xdr:col>2</xdr:col>
          <xdr:colOff>352425</xdr:colOff>
          <xdr:row>31</xdr:row>
          <xdr:rowOff>142875</xdr:rowOff>
        </xdr:to>
        <xdr:sp macro="" textlink="">
          <xdr:nvSpPr>
            <xdr:cNvPr id="60425" name="Check Box 2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95250</xdr:rowOff>
        </xdr:from>
        <xdr:to>
          <xdr:col>1</xdr:col>
          <xdr:colOff>390525</xdr:colOff>
          <xdr:row>25</xdr:row>
          <xdr:rowOff>123825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76200</xdr:rowOff>
        </xdr:from>
        <xdr:to>
          <xdr:col>2</xdr:col>
          <xdr:colOff>371475</xdr:colOff>
          <xdr:row>25</xdr:row>
          <xdr:rowOff>104775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33</xdr:row>
          <xdr:rowOff>123825</xdr:rowOff>
        </xdr:from>
        <xdr:to>
          <xdr:col>1</xdr:col>
          <xdr:colOff>390525</xdr:colOff>
          <xdr:row>34</xdr:row>
          <xdr:rowOff>152400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95250</xdr:rowOff>
        </xdr:from>
        <xdr:to>
          <xdr:col>2</xdr:col>
          <xdr:colOff>381000</xdr:colOff>
          <xdr:row>34</xdr:row>
          <xdr:rowOff>123825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30</xdr:row>
          <xdr:rowOff>123825</xdr:rowOff>
        </xdr:from>
        <xdr:to>
          <xdr:col>1</xdr:col>
          <xdr:colOff>390525</xdr:colOff>
          <xdr:row>31</xdr:row>
          <xdr:rowOff>152400</xdr:rowOff>
        </xdr:to>
        <xdr:sp macro="" textlink="">
          <xdr:nvSpPr>
            <xdr:cNvPr id="61453" name="Check Box 4" hidden="1">
              <a:extLst>
                <a:ext uri="{63B3BB69-23CF-44E3-9099-C40C66FF867C}">
                  <a14:compatExt spid="_x0000_s6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30</xdr:row>
          <xdr:rowOff>133350</xdr:rowOff>
        </xdr:from>
        <xdr:to>
          <xdr:col>2</xdr:col>
          <xdr:colOff>390525</xdr:colOff>
          <xdr:row>32</xdr:row>
          <xdr:rowOff>0</xdr:rowOff>
        </xdr:to>
        <xdr:sp macro="" textlink="">
          <xdr:nvSpPr>
            <xdr:cNvPr id="61454" name="Check Box 5" hidden="1">
              <a:extLst>
                <a:ext uri="{63B3BB69-23CF-44E3-9099-C40C66FF867C}">
                  <a14:compatExt spid="_x0000_s6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27</xdr:row>
          <xdr:rowOff>133350</xdr:rowOff>
        </xdr:from>
        <xdr:to>
          <xdr:col>1</xdr:col>
          <xdr:colOff>400050</xdr:colOff>
          <xdr:row>29</xdr:row>
          <xdr:rowOff>0</xdr:rowOff>
        </xdr:to>
        <xdr:sp macro="" textlink="">
          <xdr:nvSpPr>
            <xdr:cNvPr id="61455" name="Check Box 1" hidden="1">
              <a:extLst>
                <a:ext uri="{63B3BB69-23CF-44E3-9099-C40C66FF867C}">
                  <a14:compatExt spid="_x0000_s6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27</xdr:row>
          <xdr:rowOff>123825</xdr:rowOff>
        </xdr:from>
        <xdr:to>
          <xdr:col>2</xdr:col>
          <xdr:colOff>381000</xdr:colOff>
          <xdr:row>28</xdr:row>
          <xdr:rowOff>152400</xdr:rowOff>
        </xdr:to>
        <xdr:sp macro="" textlink="">
          <xdr:nvSpPr>
            <xdr:cNvPr id="61456" name="Check Box 2" hidden="1">
              <a:extLst>
                <a:ext uri="{63B3BB69-23CF-44E3-9099-C40C66FF867C}">
                  <a14:compatExt spid="_x0000_s6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95250</xdr:rowOff>
        </xdr:from>
        <xdr:to>
          <xdr:col>1</xdr:col>
          <xdr:colOff>390525</xdr:colOff>
          <xdr:row>22</xdr:row>
          <xdr:rowOff>114300</xdr:rowOff>
        </xdr:to>
        <xdr:sp macro="" textlink="">
          <xdr:nvSpPr>
            <xdr:cNvPr id="61457" name="Check Box 1" hidden="1">
              <a:extLst>
                <a:ext uri="{63B3BB69-23CF-44E3-9099-C40C66FF867C}">
                  <a14:compatExt spid="_x0000_s6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76200</xdr:rowOff>
        </xdr:from>
        <xdr:to>
          <xdr:col>2</xdr:col>
          <xdr:colOff>371475</xdr:colOff>
          <xdr:row>22</xdr:row>
          <xdr:rowOff>95250</xdr:rowOff>
        </xdr:to>
        <xdr:sp macro="" textlink="">
          <xdr:nvSpPr>
            <xdr:cNvPr id="61458" name="Check Box 2" hidden="1">
              <a:extLst>
                <a:ext uri="{63B3BB69-23CF-44E3-9099-C40C66FF867C}">
                  <a14:compatExt spid="_x0000_s6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123825</xdr:rowOff>
        </xdr:from>
        <xdr:to>
          <xdr:col>1</xdr:col>
          <xdr:colOff>361950</xdr:colOff>
          <xdr:row>22</xdr:row>
          <xdr:rowOff>152400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123825</xdr:rowOff>
        </xdr:from>
        <xdr:to>
          <xdr:col>2</xdr:col>
          <xdr:colOff>333375</xdr:colOff>
          <xdr:row>22</xdr:row>
          <xdr:rowOff>152400</xdr:rowOff>
        </xdr:to>
        <xdr:sp macro="" textlink="">
          <xdr:nvSpPr>
            <xdr:cNvPr id="62466" name="Check Box 2" hidden="1">
              <a:extLst>
                <a:ext uri="{63B3BB69-23CF-44E3-9099-C40C66FF867C}">
                  <a14:compatExt spid="_x0000_s6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27</xdr:row>
          <xdr:rowOff>104775</xdr:rowOff>
        </xdr:from>
        <xdr:to>
          <xdr:col>1</xdr:col>
          <xdr:colOff>361950</xdr:colOff>
          <xdr:row>28</xdr:row>
          <xdr:rowOff>133350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142875</xdr:rowOff>
        </xdr:from>
        <xdr:to>
          <xdr:col>2</xdr:col>
          <xdr:colOff>323850</xdr:colOff>
          <xdr:row>29</xdr:row>
          <xdr:rowOff>9525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24</xdr:row>
          <xdr:rowOff>123825</xdr:rowOff>
        </xdr:from>
        <xdr:to>
          <xdr:col>1</xdr:col>
          <xdr:colOff>381000</xdr:colOff>
          <xdr:row>25</xdr:row>
          <xdr:rowOff>152400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24</xdr:row>
          <xdr:rowOff>142875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62470" name="Check Box 6" hidden="1">
              <a:extLst>
                <a:ext uri="{63B3BB69-23CF-44E3-9099-C40C66FF867C}">
                  <a14:compatExt spid="_x0000_s6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76200</xdr:rowOff>
        </xdr:from>
        <xdr:to>
          <xdr:col>1</xdr:col>
          <xdr:colOff>361950</xdr:colOff>
          <xdr:row>31</xdr:row>
          <xdr:rowOff>104775</xdr:rowOff>
        </xdr:to>
        <xdr:sp macro="" textlink="">
          <xdr:nvSpPr>
            <xdr:cNvPr id="62473" name="Check Box 3" hidden="1">
              <a:extLst>
                <a:ext uri="{63B3BB69-23CF-44E3-9099-C40C66FF867C}">
                  <a14:compatExt spid="_x0000_s6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30</xdr:row>
          <xdr:rowOff>95250</xdr:rowOff>
        </xdr:from>
        <xdr:to>
          <xdr:col>2</xdr:col>
          <xdr:colOff>314325</xdr:colOff>
          <xdr:row>31</xdr:row>
          <xdr:rowOff>123825</xdr:rowOff>
        </xdr:to>
        <xdr:sp macro="" textlink="">
          <xdr:nvSpPr>
            <xdr:cNvPr id="62474" name="Check Box 4" hidden="1">
              <a:extLst>
                <a:ext uri="{63B3BB69-23CF-44E3-9099-C40C66FF867C}">
                  <a14:compatExt spid="_x0000_s6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21</xdr:row>
          <xdr:rowOff>66675</xdr:rowOff>
        </xdr:from>
        <xdr:to>
          <xdr:col>1</xdr:col>
          <xdr:colOff>352425</xdr:colOff>
          <xdr:row>22</xdr:row>
          <xdr:rowOff>104775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57150</xdr:rowOff>
        </xdr:from>
        <xdr:to>
          <xdr:col>2</xdr:col>
          <xdr:colOff>371475</xdr:colOff>
          <xdr:row>22</xdr:row>
          <xdr:rowOff>95250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25</xdr:row>
          <xdr:rowOff>95250</xdr:rowOff>
        </xdr:from>
        <xdr:to>
          <xdr:col>1</xdr:col>
          <xdr:colOff>361950</xdr:colOff>
          <xdr:row>26</xdr:row>
          <xdr:rowOff>123825</xdr:rowOff>
        </xdr:to>
        <xdr:sp macro="" textlink="">
          <xdr:nvSpPr>
            <xdr:cNvPr id="63499" name="Check Box 3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25</xdr:row>
          <xdr:rowOff>152400</xdr:rowOff>
        </xdr:from>
        <xdr:to>
          <xdr:col>2</xdr:col>
          <xdr:colOff>400050</xdr:colOff>
          <xdr:row>27</xdr:row>
          <xdr:rowOff>19050</xdr:rowOff>
        </xdr:to>
        <xdr:sp macro="" textlink="">
          <xdr:nvSpPr>
            <xdr:cNvPr id="63500" name="Check Box 4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28</xdr:row>
          <xdr:rowOff>123825</xdr:rowOff>
        </xdr:from>
        <xdr:to>
          <xdr:col>1</xdr:col>
          <xdr:colOff>371475</xdr:colOff>
          <xdr:row>29</xdr:row>
          <xdr:rowOff>152400</xdr:rowOff>
        </xdr:to>
        <xdr:sp macro="" textlink="">
          <xdr:nvSpPr>
            <xdr:cNvPr id="63505" name="Check Box 3" hidden="1">
              <a:extLst>
                <a:ext uri="{63B3BB69-23CF-44E3-9099-C40C66FF867C}">
                  <a14:compatExt spid="_x0000_s63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28</xdr:row>
          <xdr:rowOff>123825</xdr:rowOff>
        </xdr:from>
        <xdr:to>
          <xdr:col>2</xdr:col>
          <xdr:colOff>400050</xdr:colOff>
          <xdr:row>29</xdr:row>
          <xdr:rowOff>152400</xdr:rowOff>
        </xdr:to>
        <xdr:sp macro="" textlink="">
          <xdr:nvSpPr>
            <xdr:cNvPr id="63506" name="Check Box 4" hidden="1">
              <a:extLst>
                <a:ext uri="{63B3BB69-23CF-44E3-9099-C40C66FF867C}">
                  <a14:compatExt spid="_x0000_s63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31</xdr:row>
          <xdr:rowOff>123825</xdr:rowOff>
        </xdr:from>
        <xdr:to>
          <xdr:col>1</xdr:col>
          <xdr:colOff>381000</xdr:colOff>
          <xdr:row>32</xdr:row>
          <xdr:rowOff>152400</xdr:rowOff>
        </xdr:to>
        <xdr:sp macro="" textlink="">
          <xdr:nvSpPr>
            <xdr:cNvPr id="63507" name="Check Box 3" hidden="1">
              <a:extLst>
                <a:ext uri="{63B3BB69-23CF-44E3-9099-C40C66FF867C}">
                  <a14:compatExt spid="_x0000_s63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31</xdr:row>
          <xdr:rowOff>114300</xdr:rowOff>
        </xdr:from>
        <xdr:to>
          <xdr:col>2</xdr:col>
          <xdr:colOff>419100</xdr:colOff>
          <xdr:row>32</xdr:row>
          <xdr:rowOff>142875</xdr:rowOff>
        </xdr:to>
        <xdr:sp macro="" textlink="">
          <xdr:nvSpPr>
            <xdr:cNvPr id="63508" name="Check Box 4" hidden="1">
              <a:extLst>
                <a:ext uri="{63B3BB69-23CF-44E3-9099-C40C66FF867C}">
                  <a14:compatExt spid="_x0000_s63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&amp;PatW\Buchhaltung\FIBU\Abschluss\Abschl02\Rechnung%20DN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&amp;PatW\Buchhaltung\FIBU\Abschluss\Abschl02\Rechnung%20HF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ilanz"/>
      <sheetName val="Bilanz Analyse"/>
      <sheetName val="Kommentar ER"/>
      <sheetName val="ER BASIS"/>
      <sheetName val="ER DEZ 3.2.03"/>
      <sheetName val="Bilanz DEZ 3.2.03"/>
      <sheetName val="Konti 2003"/>
      <sheetName val="Konti 2003 Detail"/>
      <sheetName val="Umbg Werbung"/>
      <sheetName val="Erfolg"/>
      <sheetName val="Bilanz  Basis"/>
      <sheetName val="ER DEZ"/>
      <sheetName val="Bil 31.12"/>
      <sheetName val="30.09._vJ 31.12.01"/>
      <sheetName val="30.6.02"/>
      <sheetName val="Bilanz 30.09"/>
    </sheetNames>
    <sheetDataSet>
      <sheetData sheetId="0">
        <row r="13">
          <cell r="A13">
            <v>0</v>
          </cell>
        </row>
      </sheetData>
      <sheetData sheetId="1" refreshError="1"/>
      <sheetData sheetId="2" refreshError="1"/>
      <sheetData sheetId="3" refreshError="1"/>
      <sheetData sheetId="4">
        <row r="13">
          <cell r="A13">
            <v>0</v>
          </cell>
          <cell r="B13" t="str">
            <v>H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0</v>
          </cell>
          <cell r="B14" t="str">
            <v>H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 t="str">
            <v>H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3230</v>
          </cell>
          <cell r="B16" t="str">
            <v>H</v>
          </cell>
          <cell r="C16">
            <v>0</v>
          </cell>
          <cell r="D16">
            <v>0</v>
          </cell>
          <cell r="E16">
            <v>0</v>
          </cell>
          <cell r="F16" t="str">
            <v>3230</v>
          </cell>
          <cell r="G16" t="str">
            <v>Schulgelder und Gebühren</v>
          </cell>
          <cell r="H16">
            <v>2.2847891894551724</v>
          </cell>
          <cell r="I16">
            <v>0</v>
          </cell>
        </row>
        <row r="17">
          <cell r="A17">
            <v>0</v>
          </cell>
          <cell r="B17" t="str">
            <v>H</v>
          </cell>
          <cell r="C17" t="e">
            <v>#VALUE!</v>
          </cell>
          <cell r="D17">
            <v>0</v>
          </cell>
          <cell r="E17">
            <v>0</v>
          </cell>
          <cell r="F17" t="str">
            <v>3031</v>
          </cell>
          <cell r="G17" t="str">
            <v>Entgeld für Arbeit von Lernenden alter Vertrag</v>
          </cell>
          <cell r="H17">
            <v>12.920881826446664</v>
          </cell>
          <cell r="I17" t="str">
            <v>Ertrag Weiterbildungen</v>
          </cell>
        </row>
        <row r="18">
          <cell r="A18">
            <v>0</v>
          </cell>
          <cell r="B18" t="str">
            <v>H</v>
          </cell>
          <cell r="C18">
            <v>0</v>
          </cell>
          <cell r="D18">
            <v>0</v>
          </cell>
          <cell r="E18">
            <v>0</v>
          </cell>
          <cell r="F18" t="str">
            <v>3032</v>
          </cell>
          <cell r="G18" t="str">
            <v>Entgeld für Arbeit von Lernenden neuer Rahmenvertr</v>
          </cell>
          <cell r="H18">
            <v>68.920499312861565</v>
          </cell>
          <cell r="I18">
            <v>519633.1</v>
          </cell>
        </row>
        <row r="19">
          <cell r="A19">
            <v>3330</v>
          </cell>
          <cell r="B19" t="str">
            <v>H</v>
          </cell>
          <cell r="C19">
            <v>0</v>
          </cell>
          <cell r="D19">
            <v>0</v>
          </cell>
          <cell r="E19">
            <v>0</v>
          </cell>
          <cell r="F19" t="str">
            <v>3330</v>
          </cell>
          <cell r="G19" t="str">
            <v>Entgeld für geleistete Arbeiten</v>
          </cell>
          <cell r="I19">
            <v>0</v>
          </cell>
        </row>
        <row r="20">
          <cell r="A20">
            <v>3335</v>
          </cell>
          <cell r="B20" t="str">
            <v>H</v>
          </cell>
          <cell r="C20">
            <v>0</v>
          </cell>
          <cell r="D20">
            <v>0</v>
          </cell>
          <cell r="E20">
            <v>0</v>
          </cell>
          <cell r="F20" t="str">
            <v>3335</v>
          </cell>
          <cell r="G20" t="str">
            <v>Kantonsbeiträge</v>
          </cell>
          <cell r="I20">
            <v>0</v>
          </cell>
        </row>
        <row r="21">
          <cell r="A21">
            <v>3336</v>
          </cell>
          <cell r="B21" t="str">
            <v>H</v>
          </cell>
          <cell r="C21">
            <v>0</v>
          </cell>
          <cell r="D21">
            <v>0</v>
          </cell>
          <cell r="E21">
            <v>0</v>
          </cell>
          <cell r="F21" t="str">
            <v>3336</v>
          </cell>
          <cell r="G21" t="str">
            <v>Bundesbeiträge</v>
          </cell>
          <cell r="I21">
            <v>0</v>
          </cell>
        </row>
        <row r="22">
          <cell r="A22">
            <v>3338</v>
          </cell>
          <cell r="B22" t="str">
            <v>H</v>
          </cell>
          <cell r="C22">
            <v>0</v>
          </cell>
          <cell r="D22">
            <v>0</v>
          </cell>
          <cell r="E22">
            <v>0</v>
          </cell>
          <cell r="F22" t="str">
            <v>3338</v>
          </cell>
          <cell r="G22" t="str">
            <v>Beiträge Privater</v>
          </cell>
          <cell r="I22">
            <v>0</v>
          </cell>
        </row>
        <row r="23">
          <cell r="A23">
            <v>0</v>
          </cell>
          <cell r="B23" t="str">
            <v>H</v>
          </cell>
          <cell r="C23" t="e">
            <v>#VALUE!</v>
          </cell>
          <cell r="D23">
            <v>0</v>
          </cell>
          <cell r="E23">
            <v>0</v>
          </cell>
          <cell r="I23" t="str">
            <v>Ertrag Forschung und Entwicklung</v>
          </cell>
        </row>
        <row r="24">
          <cell r="A24">
            <v>0</v>
          </cell>
          <cell r="B24" t="str">
            <v>H</v>
          </cell>
          <cell r="C24">
            <v>0</v>
          </cell>
          <cell r="D24">
            <v>0</v>
          </cell>
          <cell r="E24">
            <v>0</v>
          </cell>
          <cell r="F24" t="str">
            <v>3330</v>
          </cell>
          <cell r="G24" t="str">
            <v>Entgeld für geleistete Arbeiten</v>
          </cell>
          <cell r="I24">
            <v>0</v>
          </cell>
        </row>
        <row r="25">
          <cell r="A25">
            <v>3430</v>
          </cell>
          <cell r="B25" t="str">
            <v>H</v>
          </cell>
          <cell r="C25">
            <v>116316</v>
          </cell>
          <cell r="D25">
            <v>147000</v>
          </cell>
          <cell r="E25">
            <v>113607</v>
          </cell>
          <cell r="F25" t="str">
            <v>3430</v>
          </cell>
          <cell r="G25" t="str">
            <v>Ertrag Dienstleistungen</v>
          </cell>
          <cell r="H25">
            <v>5.9849480994229154</v>
          </cell>
          <cell r="I25">
            <v>116316</v>
          </cell>
        </row>
        <row r="26">
          <cell r="A26">
            <v>0</v>
          </cell>
          <cell r="B26" t="str">
            <v>H</v>
          </cell>
          <cell r="C26" t="e">
            <v>#VALUE!</v>
          </cell>
          <cell r="D26">
            <v>116316</v>
          </cell>
          <cell r="E26">
            <v>147000</v>
          </cell>
          <cell r="F26" t="str">
            <v>3336</v>
          </cell>
          <cell r="G26" t="str">
            <v>Bundesbeiträge</v>
          </cell>
          <cell r="I26" t="str">
            <v>Ertrag Dienstleistungen</v>
          </cell>
        </row>
        <row r="27">
          <cell r="A27">
            <v>0</v>
          </cell>
          <cell r="B27" t="str">
            <v>H</v>
          </cell>
          <cell r="C27">
            <v>0</v>
          </cell>
          <cell r="D27">
            <v>0</v>
          </cell>
          <cell r="E27">
            <v>0</v>
          </cell>
          <cell r="F27" t="str">
            <v>3338</v>
          </cell>
          <cell r="G27" t="str">
            <v>Beiträge Privater</v>
          </cell>
          <cell r="I27">
            <v>0</v>
          </cell>
        </row>
        <row r="28">
          <cell r="A28">
            <v>3620</v>
          </cell>
          <cell r="B28" t="str">
            <v>H</v>
          </cell>
          <cell r="C28">
            <v>55</v>
          </cell>
          <cell r="D28">
            <v>45000</v>
          </cell>
          <cell r="E28">
            <v>640</v>
          </cell>
          <cell r="F28" t="str">
            <v>3620</v>
          </cell>
          <cell r="G28" t="str">
            <v>Übriger Ertrag</v>
          </cell>
          <cell r="H28">
            <v>2.8299816488553623E-3</v>
          </cell>
          <cell r="I28">
            <v>55</v>
          </cell>
        </row>
        <row r="29">
          <cell r="A29">
            <v>3621</v>
          </cell>
          <cell r="B29" t="str">
            <v>H</v>
          </cell>
          <cell r="C29">
            <v>1706.35</v>
          </cell>
          <cell r="D29">
            <v>0</v>
          </cell>
          <cell r="E29">
            <v>1663.1</v>
          </cell>
          <cell r="F29" t="str">
            <v>3621</v>
          </cell>
          <cell r="G29" t="str">
            <v>Verkauf über die Gasse MWST 2,4% (0,6%)</v>
          </cell>
          <cell r="H29">
            <v>8.7798894300442687E-2</v>
          </cell>
          <cell r="I29">
            <v>1706.35</v>
          </cell>
        </row>
        <row r="30">
          <cell r="A30">
            <v>3622</v>
          </cell>
          <cell r="B30" t="str">
            <v>H</v>
          </cell>
          <cell r="C30">
            <v>0</v>
          </cell>
          <cell r="D30">
            <v>0</v>
          </cell>
          <cell r="E30">
            <v>2337.5</v>
          </cell>
          <cell r="F30" t="str">
            <v>3622</v>
          </cell>
          <cell r="G30" t="str">
            <v>Verleih von Personal 7.6%(6,0%) MWST</v>
          </cell>
          <cell r="H30">
            <v>9.8670997399530993</v>
          </cell>
          <cell r="I30">
            <v>0</v>
          </cell>
        </row>
        <row r="31">
          <cell r="A31">
            <v>3623</v>
          </cell>
          <cell r="B31" t="str">
            <v>H</v>
          </cell>
          <cell r="C31">
            <v>22582.3</v>
          </cell>
          <cell r="D31">
            <v>0</v>
          </cell>
          <cell r="E31">
            <v>19244</v>
          </cell>
          <cell r="F31" t="str">
            <v>3623</v>
          </cell>
          <cell r="G31" t="str">
            <v>Fotokopien (Saldosteuersatz 0,6% MWST)</v>
          </cell>
          <cell r="H31">
            <v>1.1619544470717538</v>
          </cell>
          <cell r="I31">
            <v>22582.3</v>
          </cell>
        </row>
        <row r="32">
          <cell r="A32">
            <v>3624</v>
          </cell>
          <cell r="B32" t="str">
            <v>H</v>
          </cell>
          <cell r="C32">
            <v>96.85</v>
          </cell>
          <cell r="D32">
            <v>0</v>
          </cell>
          <cell r="E32">
            <v>316</v>
          </cell>
          <cell r="F32" t="str">
            <v>3624</v>
          </cell>
          <cell r="G32" t="str">
            <v>Mediengeräte (Salddost.5.2%)</v>
          </cell>
          <cell r="H32">
            <v>4.9833404125753065E-3</v>
          </cell>
          <cell r="I32">
            <v>96.85</v>
          </cell>
        </row>
        <row r="33">
          <cell r="A33">
            <v>3625</v>
          </cell>
          <cell r="B33" t="str">
            <v>H</v>
          </cell>
          <cell r="C33">
            <v>223</v>
          </cell>
          <cell r="D33">
            <v>0</v>
          </cell>
          <cell r="E33">
            <v>256</v>
          </cell>
          <cell r="F33" t="str">
            <v>3625</v>
          </cell>
          <cell r="G33" t="str">
            <v>Kreuzli Schulabzeichen Saldosteuersatz 2.3%</v>
          </cell>
          <cell r="H33">
            <v>1.1474289230813561E-2</v>
          </cell>
          <cell r="I33">
            <v>223</v>
          </cell>
        </row>
        <row r="34">
          <cell r="A34">
            <v>3626</v>
          </cell>
          <cell r="B34" t="str">
            <v>H</v>
          </cell>
          <cell r="C34">
            <v>13849.25</v>
          </cell>
          <cell r="D34">
            <v>0</v>
          </cell>
          <cell r="E34">
            <v>18491.349999999999</v>
          </cell>
          <cell r="F34" t="str">
            <v>3626</v>
          </cell>
          <cell r="G34" t="str">
            <v>Druckerzeugnisse Saldosteuersatz 0.6%</v>
          </cell>
          <cell r="H34">
            <v>0.71260224273472961</v>
          </cell>
          <cell r="I34">
            <v>13849.25</v>
          </cell>
        </row>
        <row r="35">
          <cell r="A35">
            <v>3627</v>
          </cell>
          <cell r="B35" t="str">
            <v>H</v>
          </cell>
          <cell r="C35">
            <v>0</v>
          </cell>
          <cell r="D35">
            <v>0</v>
          </cell>
          <cell r="E35">
            <v>15</v>
          </cell>
          <cell r="F35" t="str">
            <v>3627</v>
          </cell>
          <cell r="G35" t="str">
            <v>Telefonate Saldosteuersatz 0.6%</v>
          </cell>
          <cell r="I35">
            <v>0</v>
          </cell>
        </row>
        <row r="36">
          <cell r="A36">
            <v>3630</v>
          </cell>
          <cell r="B36" t="str">
            <v>H</v>
          </cell>
          <cell r="C36">
            <v>-127.2</v>
          </cell>
          <cell r="D36">
            <v>0</v>
          </cell>
          <cell r="E36">
            <v>-1059.7</v>
          </cell>
          <cell r="F36" t="str">
            <v>3630</v>
          </cell>
          <cell r="G36" t="str">
            <v>MWST-Übriger Ertrag</v>
          </cell>
          <cell r="H36">
            <v>-6.544975740625493E-3</v>
          </cell>
          <cell r="I36">
            <v>127.2</v>
          </cell>
        </row>
        <row r="37">
          <cell r="A37">
            <v>0</v>
          </cell>
          <cell r="B37" t="str">
            <v>H</v>
          </cell>
          <cell r="C37" t="e">
            <v>#VALUE!</v>
          </cell>
          <cell r="D37">
            <v>38385.550000000003</v>
          </cell>
          <cell r="E37">
            <v>45000</v>
          </cell>
          <cell r="F37" t="str">
            <v>3624</v>
          </cell>
          <cell r="G37" t="str">
            <v>Mediengeräte (Salddost.5.2%)</v>
          </cell>
          <cell r="H37">
            <v>1.284550648996502E-2</v>
          </cell>
          <cell r="I37" t="str">
            <v>Übriger Ertrag</v>
          </cell>
        </row>
        <row r="38">
          <cell r="A38">
            <v>0</v>
          </cell>
          <cell r="B38" t="str">
            <v>H</v>
          </cell>
          <cell r="C38">
            <v>0</v>
          </cell>
          <cell r="D38">
            <v>0</v>
          </cell>
          <cell r="E38">
            <v>0</v>
          </cell>
          <cell r="F38" t="str">
            <v>3625</v>
          </cell>
          <cell r="G38" t="str">
            <v>Kreuzli Schulabzeichen Saldosteuersatz 2.3%</v>
          </cell>
          <cell r="H38">
            <v>2.2547610772266941E-2</v>
          </cell>
          <cell r="I38">
            <v>170</v>
          </cell>
        </row>
        <row r="39">
          <cell r="A39">
            <v>3905</v>
          </cell>
          <cell r="B39" t="str">
            <v>H</v>
          </cell>
          <cell r="C39">
            <v>0</v>
          </cell>
          <cell r="D39">
            <v>0</v>
          </cell>
          <cell r="E39">
            <v>0</v>
          </cell>
          <cell r="F39" t="str">
            <v>3905</v>
          </cell>
          <cell r="G39" t="str">
            <v>Verluste aus Forderungen</v>
          </cell>
          <cell r="H39">
            <v>1.7977409018235246</v>
          </cell>
          <cell r="I39">
            <v>0</v>
          </cell>
        </row>
        <row r="40">
          <cell r="A40">
            <v>0</v>
          </cell>
          <cell r="B40" t="str">
            <v>H</v>
          </cell>
          <cell r="C40" t="e">
            <v>#VALUE!</v>
          </cell>
          <cell r="D40">
            <v>0</v>
          </cell>
          <cell r="E40">
            <v>0</v>
          </cell>
          <cell r="F40" t="str">
            <v>3627</v>
          </cell>
          <cell r="G40" t="str">
            <v>Telefonate Saldosteuersatz 0.6%</v>
          </cell>
          <cell r="I40" t="str">
            <v>Ertragsminderungen</v>
          </cell>
        </row>
        <row r="41">
          <cell r="A41">
            <v>0</v>
          </cell>
          <cell r="B41" t="str">
            <v>H</v>
          </cell>
          <cell r="C41">
            <v>0</v>
          </cell>
          <cell r="D41">
            <v>0</v>
          </cell>
          <cell r="E41">
            <v>0</v>
          </cell>
          <cell r="F41" t="str">
            <v>3630</v>
          </cell>
          <cell r="G41" t="str">
            <v>MWST-Übriger Ertrag</v>
          </cell>
          <cell r="H41">
            <v>-1.6870918177837382E-2</v>
          </cell>
          <cell r="I41">
            <v>127.2</v>
          </cell>
        </row>
        <row r="42">
          <cell r="A42">
            <v>0</v>
          </cell>
          <cell r="B42" t="str">
            <v>H</v>
          </cell>
          <cell r="C42" t="e">
            <v>#VALUE!</v>
          </cell>
          <cell r="D42">
            <v>154701.54999999999</v>
          </cell>
          <cell r="E42">
            <v>192000</v>
          </cell>
          <cell r="F42" t="str">
            <v>4031</v>
          </cell>
          <cell r="G42" t="str">
            <v>Fachliteratur, Videos</v>
          </cell>
          <cell r="H42">
            <v>0.21082881168420906</v>
          </cell>
          <cell r="I42" t="str">
            <v>Ertrag Schulbetrieb</v>
          </cell>
        </row>
        <row r="43">
          <cell r="A43">
            <v>0</v>
          </cell>
          <cell r="B43" t="str">
            <v>H</v>
          </cell>
          <cell r="C43">
            <v>0</v>
          </cell>
          <cell r="D43">
            <v>0</v>
          </cell>
          <cell r="E43">
            <v>0</v>
          </cell>
          <cell r="F43" t="str">
            <v>4033</v>
          </cell>
          <cell r="G43" t="str">
            <v>Projekt- und Reisekosten Lernende</v>
          </cell>
          <cell r="H43">
            <v>0.12427742270522968</v>
          </cell>
          <cell r="I43">
            <v>14261.65</v>
          </cell>
        </row>
        <row r="44">
          <cell r="A44">
            <v>4030</v>
          </cell>
          <cell r="B44" t="str">
            <v>s</v>
          </cell>
          <cell r="C44">
            <v>29561.27</v>
          </cell>
          <cell r="D44">
            <v>27000</v>
          </cell>
          <cell r="E44">
            <v>21277.65</v>
          </cell>
          <cell r="F44" t="str">
            <v>4030</v>
          </cell>
          <cell r="G44" t="str">
            <v>Unterrichts-, Lehr- und Schulmaterial</v>
          </cell>
          <cell r="H44">
            <v>0.25879061543226334</v>
          </cell>
          <cell r="I44">
            <v>29561.27</v>
          </cell>
        </row>
        <row r="45">
          <cell r="A45">
            <v>4031</v>
          </cell>
          <cell r="B45" t="str">
            <v>s</v>
          </cell>
          <cell r="C45">
            <v>24193.99</v>
          </cell>
          <cell r="D45">
            <v>25000</v>
          </cell>
          <cell r="E45">
            <v>17583.77</v>
          </cell>
          <cell r="F45" t="str">
            <v>4031</v>
          </cell>
          <cell r="G45" t="str">
            <v>Fachliteratur, Videos</v>
          </cell>
          <cell r="H45">
            <v>0.21180340228488237</v>
          </cell>
          <cell r="I45">
            <v>24193.99</v>
          </cell>
        </row>
        <row r="46">
          <cell r="A46">
            <v>4033</v>
          </cell>
          <cell r="B46" t="str">
            <v>s</v>
          </cell>
          <cell r="C46">
            <v>14261.65</v>
          </cell>
          <cell r="D46">
            <v>10000</v>
          </cell>
          <cell r="E46">
            <v>10592.15</v>
          </cell>
          <cell r="F46" t="str">
            <v>4033</v>
          </cell>
          <cell r="G46" t="str">
            <v>Projekt- und Reisekosten Lernende</v>
          </cell>
          <cell r="H46">
            <v>0.12485191538048054</v>
          </cell>
          <cell r="I46">
            <v>14261.65</v>
          </cell>
        </row>
        <row r="47">
          <cell r="A47">
            <v>4034</v>
          </cell>
          <cell r="B47" t="str">
            <v>s</v>
          </cell>
          <cell r="C47">
            <v>24424.400000000001</v>
          </cell>
          <cell r="D47">
            <v>39000</v>
          </cell>
          <cell r="E47">
            <v>36096.5</v>
          </cell>
          <cell r="F47" t="str">
            <v>4034</v>
          </cell>
          <cell r="G47" t="str">
            <v>Zusätzl. Ausbildungskosten Lernende/ Diplome</v>
          </cell>
          <cell r="H47">
            <v>0.21382049917218621</v>
          </cell>
          <cell r="I47">
            <v>24424.400000000001</v>
          </cell>
        </row>
        <row r="48">
          <cell r="A48">
            <v>4035</v>
          </cell>
          <cell r="B48" t="str">
            <v>s</v>
          </cell>
          <cell r="C48">
            <v>0</v>
          </cell>
          <cell r="D48">
            <v>2000</v>
          </cell>
          <cell r="E48">
            <v>949.3</v>
          </cell>
          <cell r="F48" t="str">
            <v>4035</v>
          </cell>
          <cell r="G48" t="str">
            <v>Miete externe Zimmer Lernende</v>
          </cell>
          <cell r="I48">
            <v>0</v>
          </cell>
        </row>
        <row r="49">
          <cell r="A49">
            <v>0</v>
          </cell>
          <cell r="B49" t="str">
            <v>s</v>
          </cell>
          <cell r="C49" t="e">
            <v>#VALUE!</v>
          </cell>
          <cell r="D49">
            <v>92441.31</v>
          </cell>
          <cell r="E49">
            <v>103000</v>
          </cell>
          <cell r="F49" t="str">
            <v>4030</v>
          </cell>
          <cell r="G49" t="str">
            <v>Unterrichts-, Lehr- und Schulmaterial</v>
          </cell>
          <cell r="H49">
            <v>0.21573893479562886</v>
          </cell>
          <cell r="I49" t="str">
            <v>Aufwand Ausbildungsgänge</v>
          </cell>
        </row>
        <row r="50">
          <cell r="A50">
            <v>0</v>
          </cell>
          <cell r="B50" t="str">
            <v>s</v>
          </cell>
          <cell r="C50">
            <v>0</v>
          </cell>
          <cell r="D50">
            <v>0</v>
          </cell>
          <cell r="E50">
            <v>0</v>
          </cell>
          <cell r="F50" t="str">
            <v>4031</v>
          </cell>
          <cell r="G50" t="str">
            <v>Fachliteratur, Videos</v>
          </cell>
          <cell r="H50">
            <v>0.21992990957734443</v>
          </cell>
          <cell r="I50">
            <v>18036.88</v>
          </cell>
        </row>
        <row r="51">
          <cell r="A51">
            <v>4230</v>
          </cell>
          <cell r="B51" t="str">
            <v>s</v>
          </cell>
          <cell r="C51">
            <v>0</v>
          </cell>
          <cell r="D51">
            <v>0</v>
          </cell>
          <cell r="E51">
            <v>0</v>
          </cell>
          <cell r="F51" t="str">
            <v>4230</v>
          </cell>
          <cell r="G51" t="str">
            <v>Aufwand Weiterbildung</v>
          </cell>
          <cell r="H51">
            <v>0.11824313898190048</v>
          </cell>
          <cell r="I51">
            <v>0</v>
          </cell>
        </row>
        <row r="52">
          <cell r="A52">
            <v>0</v>
          </cell>
          <cell r="B52" t="str">
            <v>s</v>
          </cell>
          <cell r="C52" t="e">
            <v>#VALUE!</v>
          </cell>
          <cell r="D52">
            <v>0</v>
          </cell>
          <cell r="E52">
            <v>0</v>
          </cell>
          <cell r="F52" t="str">
            <v>4034</v>
          </cell>
          <cell r="G52" t="str">
            <v>Zusätzl. Ausbildungskosten Lernende/ Diplome</v>
          </cell>
          <cell r="H52">
            <v>0.19477284300919157</v>
          </cell>
          <cell r="I52" t="str">
            <v>Aufwand Weiterbildungskosten</v>
          </cell>
        </row>
        <row r="53">
          <cell r="A53">
            <v>0</v>
          </cell>
          <cell r="B53" t="str">
            <v>s</v>
          </cell>
          <cell r="C53">
            <v>0</v>
          </cell>
          <cell r="D53">
            <v>0</v>
          </cell>
          <cell r="E53">
            <v>0</v>
          </cell>
          <cell r="F53" t="str">
            <v>4035</v>
          </cell>
          <cell r="G53" t="str">
            <v>Miete externe Zimmer Lernende</v>
          </cell>
          <cell r="I53">
            <v>0</v>
          </cell>
        </row>
        <row r="54">
          <cell r="A54">
            <v>4330</v>
          </cell>
          <cell r="B54" t="str">
            <v>s</v>
          </cell>
          <cell r="C54">
            <v>0</v>
          </cell>
          <cell r="D54">
            <v>0</v>
          </cell>
          <cell r="E54">
            <v>0</v>
          </cell>
          <cell r="F54" t="str">
            <v>4330</v>
          </cell>
          <cell r="G54" t="str">
            <v>Aufwand Forschung und Entwicklung</v>
          </cell>
          <cell r="I54">
            <v>0</v>
          </cell>
        </row>
        <row r="55">
          <cell r="A55">
            <v>0</v>
          </cell>
          <cell r="B55" t="str">
            <v>s</v>
          </cell>
          <cell r="C55" t="e">
            <v>#VALUE!</v>
          </cell>
          <cell r="D55">
            <v>0</v>
          </cell>
          <cell r="E55">
            <v>0</v>
          </cell>
          <cell r="F55" t="str">
            <v>4431</v>
          </cell>
          <cell r="G55" t="str">
            <v>Ausbildungsentschädigung f. Praxisbetriebe</v>
          </cell>
          <cell r="I55" t="str">
            <v>Aufwand Forschung und Entwicklung</v>
          </cell>
        </row>
        <row r="56">
          <cell r="A56">
            <v>0</v>
          </cell>
          <cell r="B56" t="str">
            <v>s</v>
          </cell>
          <cell r="C56">
            <v>0</v>
          </cell>
          <cell r="D56">
            <v>0</v>
          </cell>
          <cell r="E56">
            <v>0</v>
          </cell>
          <cell r="F56" t="str">
            <v>4230</v>
          </cell>
          <cell r="G56" t="str">
            <v>Aufwand Weiterbildung</v>
          </cell>
          <cell r="H56">
            <v>8.0476080298281811E-3</v>
          </cell>
          <cell r="I56">
            <v>660</v>
          </cell>
        </row>
        <row r="57">
          <cell r="A57">
            <v>4430</v>
          </cell>
          <cell r="B57" t="str">
            <v>s</v>
          </cell>
          <cell r="C57">
            <v>0</v>
          </cell>
          <cell r="D57">
            <v>182000</v>
          </cell>
          <cell r="E57">
            <v>136931</v>
          </cell>
          <cell r="F57" t="str">
            <v>4430</v>
          </cell>
          <cell r="G57" t="str">
            <v>Aufwand für Dienstleistungen</v>
          </cell>
          <cell r="I57">
            <v>0</v>
          </cell>
        </row>
        <row r="58">
          <cell r="A58">
            <v>4431</v>
          </cell>
          <cell r="B58" t="str">
            <v>S</v>
          </cell>
          <cell r="C58">
            <v>0</v>
          </cell>
          <cell r="D58">
            <v>0</v>
          </cell>
          <cell r="E58">
            <v>0</v>
          </cell>
          <cell r="F58" t="str">
            <v>4431</v>
          </cell>
          <cell r="G58" t="str">
            <v>Ausbildungsentschädigung f. Praxisbetriebe</v>
          </cell>
          <cell r="I58">
            <v>0</v>
          </cell>
        </row>
        <row r="59">
          <cell r="A59">
            <v>0</v>
          </cell>
          <cell r="B59" t="str">
            <v>S</v>
          </cell>
          <cell r="C59" t="e">
            <v>#VALUE!</v>
          </cell>
          <cell r="D59">
            <v>0</v>
          </cell>
          <cell r="E59">
            <v>182000</v>
          </cell>
          <cell r="F59" t="str">
            <v>4330</v>
          </cell>
          <cell r="G59" t="str">
            <v>Aufwand Forschung und Entwicklung</v>
          </cell>
          <cell r="H59">
            <v>6.8913705074782214</v>
          </cell>
          <cell r="I59" t="str">
            <v>Aufwand für Dienstleistungen</v>
          </cell>
        </row>
        <row r="60">
          <cell r="A60">
            <v>0</v>
          </cell>
          <cell r="B60" t="str">
            <v>S</v>
          </cell>
          <cell r="C60">
            <v>0</v>
          </cell>
          <cell r="D60">
            <v>0</v>
          </cell>
          <cell r="E60">
            <v>0</v>
          </cell>
          <cell r="F60" t="str">
            <v>4411</v>
          </cell>
          <cell r="G60" t="str">
            <v>Zusatzentschädigungen Infrastruktur Lernort Praxis</v>
          </cell>
          <cell r="H60">
            <v>2.2860565974126383</v>
          </cell>
          <cell r="I60" t="str">
            <v>Aufwand Forschung und Entwicklung</v>
          </cell>
        </row>
        <row r="61">
          <cell r="A61">
            <v>0</v>
          </cell>
          <cell r="B61" t="str">
            <v>S</v>
          </cell>
          <cell r="C61" t="e">
            <v>#VALUE!</v>
          </cell>
          <cell r="D61">
            <v>92441.31</v>
          </cell>
          <cell r="E61">
            <v>285000</v>
          </cell>
          <cell r="F61" t="str">
            <v>4440</v>
          </cell>
          <cell r="G61" t="str">
            <v>Ausbildungsentsch. an subventionierte Institution</v>
          </cell>
          <cell r="I61" t="str">
            <v>Aufwand Schulbetrieb</v>
          </cell>
        </row>
        <row r="62">
          <cell r="A62">
            <v>0</v>
          </cell>
          <cell r="B62" t="str">
            <v>S</v>
          </cell>
          <cell r="C62">
            <v>0</v>
          </cell>
          <cell r="D62">
            <v>0</v>
          </cell>
          <cell r="E62">
            <v>0</v>
          </cell>
          <cell r="F62" t="str">
            <v>4406</v>
          </cell>
          <cell r="G62" t="str">
            <v>Instruktionsbeiträge</v>
          </cell>
          <cell r="H62">
            <v>2.3729361593406857</v>
          </cell>
          <cell r="I62">
            <v>0</v>
          </cell>
        </row>
        <row r="63">
          <cell r="A63">
            <v>5030</v>
          </cell>
          <cell r="B63" t="str">
            <v>S</v>
          </cell>
          <cell r="C63">
            <v>468276.25</v>
          </cell>
          <cell r="D63">
            <v>517000</v>
          </cell>
          <cell r="E63">
            <v>537595.80000000005</v>
          </cell>
          <cell r="F63" t="str">
            <v>5030</v>
          </cell>
          <cell r="G63" t="str">
            <v>Besoldung Schulleitung</v>
          </cell>
          <cell r="H63">
            <v>4.0994686266798546</v>
          </cell>
          <cell r="I63">
            <v>468276.25</v>
          </cell>
        </row>
        <row r="64">
          <cell r="A64">
            <v>5031</v>
          </cell>
          <cell r="B64" t="str">
            <v>S</v>
          </cell>
          <cell r="C64">
            <v>2361713.7999999998</v>
          </cell>
          <cell r="D64">
            <v>2471000</v>
          </cell>
          <cell r="E64">
            <v>2026130.55</v>
          </cell>
          <cell r="F64" t="str">
            <v>5031</v>
          </cell>
          <cell r="G64" t="str">
            <v>Besoldung Lehrkörper</v>
          </cell>
          <cell r="H64">
            <v>20.675342019367541</v>
          </cell>
          <cell r="I64">
            <v>2361713.7999999998</v>
          </cell>
        </row>
        <row r="65">
          <cell r="A65">
            <v>5039</v>
          </cell>
          <cell r="B65" t="str">
            <v>S</v>
          </cell>
          <cell r="C65">
            <v>518950.47</v>
          </cell>
          <cell r="D65">
            <v>420000</v>
          </cell>
          <cell r="E65">
            <v>394300.65</v>
          </cell>
          <cell r="F65" t="str">
            <v>5039</v>
          </cell>
          <cell r="G65" t="str">
            <v>Besoldung Dozenten</v>
          </cell>
          <cell r="H65">
            <v>4.543090046881014</v>
          </cell>
          <cell r="I65">
            <v>518950.47</v>
          </cell>
        </row>
        <row r="66">
          <cell r="A66">
            <v>0</v>
          </cell>
          <cell r="B66" t="str">
            <v>S</v>
          </cell>
          <cell r="C66" t="e">
            <v>#VALUE!</v>
          </cell>
          <cell r="D66">
            <v>3348940.52</v>
          </cell>
          <cell r="E66">
            <v>3408000</v>
          </cell>
          <cell r="I66" t="str">
            <v>Mitarbeiter Ausbildungsgänge</v>
          </cell>
        </row>
        <row r="67">
          <cell r="A67">
            <v>0</v>
          </cell>
          <cell r="B67" t="str">
            <v>S</v>
          </cell>
          <cell r="C67">
            <v>0</v>
          </cell>
          <cell r="D67">
            <v>0</v>
          </cell>
          <cell r="E67">
            <v>0</v>
          </cell>
          <cell r="F67" t="str">
            <v>4430</v>
          </cell>
          <cell r="G67" t="str">
            <v>Aufwand für Dienstleistungen</v>
          </cell>
          <cell r="H67">
            <v>1.2473060845503696</v>
          </cell>
          <cell r="I67">
            <v>102294</v>
          </cell>
        </row>
        <row r="68">
          <cell r="A68">
            <v>5230</v>
          </cell>
          <cell r="B68" t="str">
            <v>S</v>
          </cell>
          <cell r="C68">
            <v>0</v>
          </cell>
          <cell r="D68">
            <v>0</v>
          </cell>
          <cell r="E68">
            <v>0</v>
          </cell>
          <cell r="F68" t="str">
            <v>5230</v>
          </cell>
          <cell r="G68" t="str">
            <v>Mitarbeiter Weiterbildung</v>
          </cell>
          <cell r="H68">
            <v>20.185468449704949</v>
          </cell>
          <cell r="I68">
            <v>0</v>
          </cell>
        </row>
        <row r="69">
          <cell r="A69">
            <v>0</v>
          </cell>
          <cell r="B69" t="str">
            <v>S</v>
          </cell>
          <cell r="C69" t="e">
            <v>#VALUE!</v>
          </cell>
          <cell r="D69">
            <v>0</v>
          </cell>
          <cell r="E69">
            <v>0</v>
          </cell>
          <cell r="F69" t="str">
            <v>5039</v>
          </cell>
          <cell r="G69" t="str">
            <v>Besoldung Dozenten</v>
          </cell>
          <cell r="H69">
            <v>4.5054871148856348</v>
          </cell>
          <cell r="I69" t="str">
            <v>Mitarbeiter Weiterbildungen</v>
          </cell>
        </row>
        <row r="70">
          <cell r="A70">
            <v>0</v>
          </cell>
          <cell r="B70" t="str">
            <v>S</v>
          </cell>
          <cell r="C70">
            <v>0</v>
          </cell>
          <cell r="D70">
            <v>0</v>
          </cell>
          <cell r="E70">
            <v>0</v>
          </cell>
          <cell r="I70" t="str">
            <v>Mitarbeiter Ausbildungsgänge</v>
          </cell>
        </row>
        <row r="71">
          <cell r="A71">
            <v>5330</v>
          </cell>
          <cell r="B71" t="str">
            <v>S</v>
          </cell>
          <cell r="C71">
            <v>0</v>
          </cell>
          <cell r="D71">
            <v>0</v>
          </cell>
          <cell r="E71">
            <v>0</v>
          </cell>
          <cell r="F71" t="str">
            <v>5330</v>
          </cell>
          <cell r="G71" t="str">
            <v>Mitarbeiter Forschung und Entwicklung</v>
          </cell>
          <cell r="I71">
            <v>0</v>
          </cell>
        </row>
        <row r="72">
          <cell r="A72">
            <v>0</v>
          </cell>
          <cell r="B72" t="str">
            <v>S</v>
          </cell>
          <cell r="C72" t="e">
            <v>#VALUE!</v>
          </cell>
          <cell r="D72">
            <v>0</v>
          </cell>
          <cell r="E72">
            <v>0</v>
          </cell>
          <cell r="F72" t="str">
            <v>5230</v>
          </cell>
          <cell r="G72" t="str">
            <v>Mitarbeiter Weiterbildung</v>
          </cell>
          <cell r="I72" t="str">
            <v>Mitarbeiter Forschung und Entwicklung</v>
          </cell>
        </row>
        <row r="73">
          <cell r="A73">
            <v>0</v>
          </cell>
          <cell r="B73" t="str">
            <v>S</v>
          </cell>
          <cell r="C73">
            <v>0</v>
          </cell>
          <cell r="D73">
            <v>0</v>
          </cell>
          <cell r="E73">
            <v>0</v>
          </cell>
          <cell r="F73" t="str">
            <v>5030</v>
          </cell>
          <cell r="G73" t="str">
            <v>Besoldung Schulleitung</v>
          </cell>
          <cell r="H73">
            <v>4.5118414492066208</v>
          </cell>
          <cell r="I73">
            <v>370024.9</v>
          </cell>
        </row>
        <row r="74">
          <cell r="A74">
            <v>5430</v>
          </cell>
          <cell r="B74" t="str">
            <v>S</v>
          </cell>
          <cell r="C74">
            <v>45450.5</v>
          </cell>
          <cell r="D74">
            <v>40000</v>
          </cell>
          <cell r="E74">
            <v>34795.35</v>
          </cell>
          <cell r="F74" t="str">
            <v>5430</v>
          </cell>
          <cell r="G74" t="str">
            <v>Mitarbeiter Dienstleistungen</v>
          </cell>
          <cell r="H74">
            <v>0.39789098596589673</v>
          </cell>
          <cell r="I74">
            <v>45450.5</v>
          </cell>
        </row>
        <row r="75">
          <cell r="A75">
            <v>0</v>
          </cell>
          <cell r="B75" t="str">
            <v>S</v>
          </cell>
          <cell r="C75" t="e">
            <v>#VALUE!</v>
          </cell>
          <cell r="D75">
            <v>45450.5</v>
          </cell>
          <cell r="E75">
            <v>40000</v>
          </cell>
          <cell r="F75" t="str">
            <v>5032</v>
          </cell>
          <cell r="G75" t="str">
            <v>Besoldung Lernende</v>
          </cell>
          <cell r="H75">
            <v>31.90945049461855</v>
          </cell>
          <cell r="I75" t="str">
            <v>Mitarbeiter Dienstleistungen</v>
          </cell>
        </row>
        <row r="76">
          <cell r="A76">
            <v>0</v>
          </cell>
          <cell r="B76" t="str">
            <v>S</v>
          </cell>
          <cell r="C76">
            <v>0</v>
          </cell>
          <cell r="D76">
            <v>0</v>
          </cell>
          <cell r="E76">
            <v>0</v>
          </cell>
          <cell r="F76" t="str">
            <v>5033</v>
          </cell>
          <cell r="G76" t="str">
            <v>Zulagen aus Praxis Einsatz</v>
          </cell>
          <cell r="H76">
            <v>0.10680151323221976</v>
          </cell>
          <cell r="I76">
            <v>8759</v>
          </cell>
        </row>
        <row r="77">
          <cell r="A77">
            <v>5610</v>
          </cell>
          <cell r="B77" t="str">
            <v>S</v>
          </cell>
          <cell r="C77">
            <v>583063.69999999995</v>
          </cell>
          <cell r="D77">
            <v>600000</v>
          </cell>
          <cell r="E77">
            <v>580933.55000000005</v>
          </cell>
          <cell r="F77" t="str">
            <v>5610</v>
          </cell>
          <cell r="G77" t="str">
            <v>Mitarbeiter Verwaltung</v>
          </cell>
          <cell r="H77">
            <v>5.10436167861572</v>
          </cell>
          <cell r="I77">
            <v>583063.69999999995</v>
          </cell>
        </row>
        <row r="78">
          <cell r="A78">
            <v>5611</v>
          </cell>
          <cell r="B78" t="str">
            <v>S</v>
          </cell>
          <cell r="C78">
            <v>0</v>
          </cell>
          <cell r="D78">
            <v>0</v>
          </cell>
          <cell r="E78">
            <v>0</v>
          </cell>
          <cell r="F78" t="str">
            <v>5611</v>
          </cell>
          <cell r="G78" t="str">
            <v>Mitarbeiter Technik, Hauswirtschaft</v>
          </cell>
          <cell r="H78">
            <v>4.024664255439097</v>
          </cell>
          <cell r="I78">
            <v>0</v>
          </cell>
        </row>
        <row r="79">
          <cell r="A79">
            <v>0</v>
          </cell>
          <cell r="B79" t="str">
            <v>S</v>
          </cell>
          <cell r="C79" t="e">
            <v>#VALUE!</v>
          </cell>
          <cell r="D79">
            <v>583063.69999999995</v>
          </cell>
          <cell r="E79">
            <v>600000</v>
          </cell>
          <cell r="F79" t="str">
            <v>5110</v>
          </cell>
          <cell r="G79" t="str">
            <v>Löhne Lernende</v>
          </cell>
          <cell r="I79" t="str">
            <v>Mitarbeiter Verwaltung, Technik, Hauswirtschaft</v>
          </cell>
        </row>
        <row r="80">
          <cell r="A80">
            <v>0</v>
          </cell>
          <cell r="B80" t="str">
            <v>S</v>
          </cell>
          <cell r="C80">
            <v>0</v>
          </cell>
          <cell r="D80">
            <v>0</v>
          </cell>
          <cell r="E80">
            <v>0</v>
          </cell>
          <cell r="F80" t="str">
            <v>5130</v>
          </cell>
          <cell r="G80" t="str">
            <v>Zulagen aus Praxis Einsatz</v>
          </cell>
          <cell r="I80">
            <v>0</v>
          </cell>
        </row>
        <row r="81">
          <cell r="A81">
            <v>5700</v>
          </cell>
          <cell r="B81" t="str">
            <v>S</v>
          </cell>
          <cell r="C81">
            <v>147492.6</v>
          </cell>
          <cell r="D81">
            <v>490000</v>
          </cell>
          <cell r="E81">
            <v>475773.85</v>
          </cell>
          <cell r="F81" t="str">
            <v>5700</v>
          </cell>
          <cell r="G81" t="str">
            <v>AHV, IV, EO, ALV</v>
          </cell>
          <cell r="H81">
            <v>1.2912063901755453</v>
          </cell>
          <cell r="I81">
            <v>147492.6</v>
          </cell>
        </row>
        <row r="82">
          <cell r="A82">
            <v>5720</v>
          </cell>
          <cell r="B82" t="str">
            <v>S</v>
          </cell>
          <cell r="C82">
            <v>326856.55</v>
          </cell>
          <cell r="D82">
            <v>233000</v>
          </cell>
          <cell r="E82">
            <v>290765.15000000002</v>
          </cell>
          <cell r="F82" t="str">
            <v>5720</v>
          </cell>
          <cell r="G82" t="str">
            <v>Berufliche Vorsorge</v>
          </cell>
          <cell r="H82">
            <v>2.8614267158537618</v>
          </cell>
          <cell r="I82">
            <v>326856.55</v>
          </cell>
        </row>
        <row r="83">
          <cell r="A83">
            <v>5730</v>
          </cell>
          <cell r="B83" t="str">
            <v>S</v>
          </cell>
          <cell r="C83">
            <v>103882.7</v>
          </cell>
          <cell r="D83">
            <v>117000</v>
          </cell>
          <cell r="E83">
            <v>28778.799999999999</v>
          </cell>
          <cell r="F83" t="str">
            <v>5730</v>
          </cell>
          <cell r="G83" t="str">
            <v>Unfallversicherung</v>
          </cell>
          <cell r="H83">
            <v>0.90942871756745158</v>
          </cell>
          <cell r="I83">
            <v>103882.7</v>
          </cell>
        </row>
        <row r="84">
          <cell r="A84">
            <v>5740</v>
          </cell>
          <cell r="B84" t="str">
            <v>S</v>
          </cell>
          <cell r="C84">
            <v>32328</v>
          </cell>
          <cell r="D84">
            <v>26000</v>
          </cell>
          <cell r="E84">
            <v>26526</v>
          </cell>
          <cell r="F84" t="str">
            <v>5740</v>
          </cell>
          <cell r="G84" t="str">
            <v>Krankentaggeld Versicherung</v>
          </cell>
          <cell r="H84">
            <v>0.28301162350921349</v>
          </cell>
          <cell r="I84">
            <v>32328</v>
          </cell>
        </row>
        <row r="85">
          <cell r="A85">
            <v>0</v>
          </cell>
          <cell r="B85" t="str">
            <v>S</v>
          </cell>
          <cell r="C85" t="e">
            <v>#VALUE!</v>
          </cell>
          <cell r="D85">
            <v>610559.85</v>
          </cell>
          <cell r="E85">
            <v>866000</v>
          </cell>
          <cell r="F85" t="str">
            <v>5330</v>
          </cell>
          <cell r="G85" t="str">
            <v>Mitarbeiter Forschung und Entwicklung</v>
          </cell>
          <cell r="I85" t="str">
            <v>Sozialversicherungsaufwand</v>
          </cell>
        </row>
        <row r="86">
          <cell r="A86">
            <v>0</v>
          </cell>
          <cell r="B86" t="str">
            <v>S</v>
          </cell>
          <cell r="C86">
            <v>0</v>
          </cell>
          <cell r="D86">
            <v>0</v>
          </cell>
          <cell r="E86">
            <v>0</v>
          </cell>
          <cell r="I86" t="str">
            <v>Mitarbeiter Forschung und Entwicklung</v>
          </cell>
        </row>
        <row r="87">
          <cell r="A87">
            <v>5800</v>
          </cell>
          <cell r="B87" t="str">
            <v>S</v>
          </cell>
          <cell r="C87">
            <v>4121.1000000000004</v>
          </cell>
          <cell r="D87">
            <v>30000</v>
          </cell>
          <cell r="E87">
            <v>19978.39</v>
          </cell>
          <cell r="F87" t="str">
            <v>5800</v>
          </cell>
          <cell r="G87" t="str">
            <v>Personalbeschaffung</v>
          </cell>
          <cell r="H87">
            <v>3.6077678843226303E-2</v>
          </cell>
          <cell r="I87">
            <v>4121.1000000000004</v>
          </cell>
        </row>
        <row r="88">
          <cell r="A88">
            <v>5810</v>
          </cell>
          <cell r="B88" t="str">
            <v>S</v>
          </cell>
          <cell r="C88">
            <v>209401.8</v>
          </cell>
          <cell r="D88">
            <v>120000</v>
          </cell>
          <cell r="E88">
            <v>77259.72</v>
          </cell>
          <cell r="F88" t="str">
            <v>5810</v>
          </cell>
          <cell r="G88" t="str">
            <v>Aus- und Weiterbildung</v>
          </cell>
          <cell r="H88">
            <v>1.833183103926987</v>
          </cell>
          <cell r="I88">
            <v>209401.8</v>
          </cell>
        </row>
        <row r="89">
          <cell r="A89">
            <v>5820</v>
          </cell>
          <cell r="B89" t="str">
            <v>S</v>
          </cell>
          <cell r="C89">
            <v>28775.65</v>
          </cell>
          <cell r="D89">
            <v>30000</v>
          </cell>
          <cell r="E89">
            <v>23565.5</v>
          </cell>
          <cell r="F89" t="str">
            <v>5820</v>
          </cell>
          <cell r="G89" t="str">
            <v>Spesenentschädigung</v>
          </cell>
          <cell r="H89">
            <v>0.25191299876370021</v>
          </cell>
          <cell r="I89">
            <v>28775.65</v>
          </cell>
        </row>
        <row r="90">
          <cell r="A90">
            <v>5830</v>
          </cell>
          <cell r="B90" t="str">
            <v>S</v>
          </cell>
          <cell r="C90">
            <v>143928</v>
          </cell>
          <cell r="D90">
            <v>155000</v>
          </cell>
          <cell r="E90">
            <v>157514.85</v>
          </cell>
          <cell r="F90" t="str">
            <v>5830</v>
          </cell>
          <cell r="G90" t="str">
            <v>Lohnzusatzaufwand</v>
          </cell>
          <cell r="H90">
            <v>1.2600005242648504</v>
          </cell>
          <cell r="I90">
            <v>143928</v>
          </cell>
        </row>
        <row r="91">
          <cell r="A91">
            <v>5840</v>
          </cell>
          <cell r="B91" t="str">
            <v>S</v>
          </cell>
          <cell r="C91">
            <v>65004</v>
          </cell>
          <cell r="D91">
            <v>65000</v>
          </cell>
          <cell r="E91">
            <v>65004</v>
          </cell>
          <cell r="F91" t="str">
            <v>5840</v>
          </cell>
          <cell r="G91" t="str">
            <v>Personalkantine</v>
          </cell>
          <cell r="H91">
            <v>0.56906977154766514</v>
          </cell>
          <cell r="I91">
            <v>65004</v>
          </cell>
        </row>
        <row r="92">
          <cell r="A92">
            <v>5880</v>
          </cell>
          <cell r="B92" t="str">
            <v>S</v>
          </cell>
          <cell r="C92">
            <v>59258.45</v>
          </cell>
          <cell r="D92">
            <v>60000</v>
          </cell>
          <cell r="E92">
            <v>65612.27</v>
          </cell>
          <cell r="F92" t="str">
            <v>5880</v>
          </cell>
          <cell r="G92" t="str">
            <v>Sonstiger Personalaufwand</v>
          </cell>
          <cell r="H92">
            <v>0.51877103876328734</v>
          </cell>
          <cell r="I92">
            <v>59258.45</v>
          </cell>
        </row>
        <row r="93">
          <cell r="A93">
            <v>0</v>
          </cell>
          <cell r="B93" t="str">
            <v>S</v>
          </cell>
          <cell r="C93" t="e">
            <v>#VALUE!</v>
          </cell>
          <cell r="D93">
            <v>510489</v>
          </cell>
          <cell r="E93">
            <v>460000</v>
          </cell>
          <cell r="I93" t="str">
            <v>Übriger Personalaufwand</v>
          </cell>
        </row>
        <row r="94">
          <cell r="A94">
            <v>0</v>
          </cell>
          <cell r="B94" t="str">
            <v>S</v>
          </cell>
          <cell r="C94">
            <v>0</v>
          </cell>
          <cell r="D94">
            <v>0</v>
          </cell>
          <cell r="E94">
            <v>0</v>
          </cell>
          <cell r="F94" t="str">
            <v>5700</v>
          </cell>
          <cell r="G94" t="str">
            <v>AHV, IV, EO, ALV</v>
          </cell>
          <cell r="H94">
            <v>4.2395786762120338</v>
          </cell>
          <cell r="I94">
            <v>347696.1</v>
          </cell>
        </row>
        <row r="95">
          <cell r="A95">
            <v>0</v>
          </cell>
          <cell r="B95" t="str">
            <v>S</v>
          </cell>
          <cell r="C95" t="e">
            <v>#VALUE!</v>
          </cell>
          <cell r="D95">
            <v>5098503.57</v>
          </cell>
          <cell r="E95">
            <v>5374000</v>
          </cell>
          <cell r="F95" t="str">
            <v>5720</v>
          </cell>
          <cell r="G95" t="str">
            <v>Berufliche Vorsorge</v>
          </cell>
          <cell r="H95">
            <v>2.7906013634359947</v>
          </cell>
          <cell r="I95" t="str">
            <v>Personalaufwand</v>
          </cell>
        </row>
        <row r="96">
          <cell r="A96">
            <v>0</v>
          </cell>
          <cell r="B96" t="str">
            <v>S</v>
          </cell>
          <cell r="C96">
            <v>0</v>
          </cell>
          <cell r="D96">
            <v>0</v>
          </cell>
          <cell r="E96">
            <v>0</v>
          </cell>
          <cell r="F96" t="str">
            <v>5730</v>
          </cell>
          <cell r="G96" t="str">
            <v>Unfallversicherung</v>
          </cell>
          <cell r="H96">
            <v>0.9289872166014409</v>
          </cell>
          <cell r="I96">
            <v>76188.05</v>
          </cell>
        </row>
        <row r="97">
          <cell r="A97">
            <v>6000</v>
          </cell>
          <cell r="B97" t="str">
            <v>S</v>
          </cell>
          <cell r="C97">
            <v>195655</v>
          </cell>
          <cell r="D97">
            <v>107000</v>
          </cell>
          <cell r="E97">
            <v>99900</v>
          </cell>
          <cell r="F97" t="str">
            <v>6000</v>
          </cell>
          <cell r="G97" t="str">
            <v>Fremdmieten</v>
          </cell>
          <cell r="H97">
            <v>1.7128383815174206</v>
          </cell>
          <cell r="I97">
            <v>195655</v>
          </cell>
        </row>
        <row r="98">
          <cell r="A98">
            <v>6040</v>
          </cell>
          <cell r="B98" t="str">
            <v>S</v>
          </cell>
          <cell r="C98">
            <v>208127</v>
          </cell>
          <cell r="D98">
            <v>134000</v>
          </cell>
          <cell r="E98">
            <v>121966.05</v>
          </cell>
          <cell r="F98" t="str">
            <v>6040</v>
          </cell>
          <cell r="G98" t="str">
            <v>Reinigung</v>
          </cell>
          <cell r="H98">
            <v>1.8220230192434448</v>
          </cell>
          <cell r="I98">
            <v>208127</v>
          </cell>
        </row>
        <row r="99">
          <cell r="A99">
            <v>6050</v>
          </cell>
          <cell r="B99" t="str">
            <v>S</v>
          </cell>
          <cell r="C99">
            <v>55014.400000000001</v>
          </cell>
          <cell r="D99">
            <v>59000</v>
          </cell>
          <cell r="E99">
            <v>73822.5</v>
          </cell>
          <cell r="F99" t="str">
            <v>6050</v>
          </cell>
          <cell r="G99" t="str">
            <v>Unterhalt Geschäftsräume</v>
          </cell>
          <cell r="H99">
            <v>0.48161700879687197</v>
          </cell>
          <cell r="I99">
            <v>55014.400000000001</v>
          </cell>
        </row>
        <row r="100">
          <cell r="A100">
            <v>0</v>
          </cell>
          <cell r="B100" t="str">
            <v>S</v>
          </cell>
          <cell r="C100" t="e">
            <v>#VALUE!</v>
          </cell>
          <cell r="D100">
            <v>458796.4</v>
          </cell>
          <cell r="E100">
            <v>300000</v>
          </cell>
          <cell r="F100" t="str">
            <v>5800</v>
          </cell>
          <cell r="G100" t="str">
            <v>Personalbeschaffung</v>
          </cell>
          <cell r="H100">
            <v>5.0249996138977154E-2</v>
          </cell>
          <cell r="I100" t="str">
            <v>Raumaufwand</v>
          </cell>
        </row>
        <row r="101">
          <cell r="A101">
            <v>0</v>
          </cell>
          <cell r="B101" t="str">
            <v>S</v>
          </cell>
          <cell r="C101">
            <v>0</v>
          </cell>
          <cell r="D101">
            <v>0</v>
          </cell>
          <cell r="E101">
            <v>0</v>
          </cell>
          <cell r="F101" t="str">
            <v>5810</v>
          </cell>
          <cell r="G101" t="str">
            <v>Aus- und Weiterbildung</v>
          </cell>
          <cell r="H101">
            <v>1.2862510204092632</v>
          </cell>
          <cell r="I101">
            <v>105487.95</v>
          </cell>
        </row>
        <row r="102">
          <cell r="A102">
            <v>6150</v>
          </cell>
          <cell r="B102" t="str">
            <v>S</v>
          </cell>
          <cell r="C102">
            <v>6361.3</v>
          </cell>
          <cell r="D102">
            <v>5000</v>
          </cell>
          <cell r="E102">
            <v>5264</v>
          </cell>
          <cell r="F102" t="str">
            <v>6150</v>
          </cell>
          <cell r="G102" t="str">
            <v>URE Maschinen und Apparate</v>
          </cell>
          <cell r="H102">
            <v>5.5689242781154419E-2</v>
          </cell>
          <cell r="I102">
            <v>6361.3</v>
          </cell>
        </row>
        <row r="103">
          <cell r="A103">
            <v>6151</v>
          </cell>
          <cell r="B103" t="str">
            <v>S</v>
          </cell>
          <cell r="C103">
            <v>29305.3</v>
          </cell>
          <cell r="D103">
            <v>30000</v>
          </cell>
          <cell r="E103">
            <v>42025</v>
          </cell>
          <cell r="F103" t="str">
            <v>6151</v>
          </cell>
          <cell r="G103" t="str">
            <v>URE Mobiliar und Einrichtungen</v>
          </cell>
          <cell r="H103">
            <v>0.2565497565709155</v>
          </cell>
          <cell r="I103">
            <v>29305.3</v>
          </cell>
        </row>
        <row r="104">
          <cell r="A104">
            <v>6152</v>
          </cell>
          <cell r="B104" t="str">
            <v>S</v>
          </cell>
          <cell r="C104">
            <v>0</v>
          </cell>
          <cell r="D104">
            <v>3000</v>
          </cell>
          <cell r="E104">
            <v>1936.55</v>
          </cell>
          <cell r="F104" t="str">
            <v>6152</v>
          </cell>
          <cell r="G104" t="str">
            <v>URE Werkzeuge und Geräte</v>
          </cell>
          <cell r="H104">
            <v>0.594462173148808</v>
          </cell>
          <cell r="I104">
            <v>0</v>
          </cell>
        </row>
        <row r="105">
          <cell r="A105">
            <v>0</v>
          </cell>
          <cell r="B105" t="str">
            <v>S</v>
          </cell>
          <cell r="C105" t="e">
            <v>#VALUE!</v>
          </cell>
          <cell r="D105">
            <v>35666.6</v>
          </cell>
          <cell r="E105">
            <v>38000</v>
          </cell>
          <cell r="F105" t="str">
            <v>5880</v>
          </cell>
          <cell r="G105" t="str">
            <v>Sonstiger Personalaufwand</v>
          </cell>
          <cell r="H105">
            <v>0.47623488551605719</v>
          </cell>
          <cell r="I105" t="str">
            <v>Unterhalt, Reparaturen, Ersatz (URE) mob. Anlagen</v>
          </cell>
        </row>
        <row r="106">
          <cell r="A106">
            <v>0</v>
          </cell>
          <cell r="B106" t="str">
            <v>S</v>
          </cell>
          <cell r="C106">
            <v>0</v>
          </cell>
          <cell r="D106">
            <v>0</v>
          </cell>
          <cell r="E106">
            <v>0</v>
          </cell>
          <cell r="F106" t="str">
            <v>5880</v>
          </cell>
          <cell r="G106" t="str">
            <v>Sonstiger Personalaufwand</v>
          </cell>
          <cell r="H106">
            <v>0.51638396956219768</v>
          </cell>
          <cell r="I106" t="str">
            <v>Übriger Personalaufwand</v>
          </cell>
        </row>
        <row r="107">
          <cell r="A107">
            <v>6200</v>
          </cell>
          <cell r="B107" t="str">
            <v>S</v>
          </cell>
          <cell r="C107">
            <v>504</v>
          </cell>
          <cell r="D107">
            <v>1000</v>
          </cell>
          <cell r="E107">
            <v>504</v>
          </cell>
          <cell r="F107" t="str">
            <v>6200</v>
          </cell>
          <cell r="G107" t="str">
            <v>Fahrzeugaufwand</v>
          </cell>
          <cell r="H107">
            <v>4.4122079388964246E-3</v>
          </cell>
          <cell r="I107">
            <v>504</v>
          </cell>
        </row>
        <row r="108">
          <cell r="A108">
            <v>0</v>
          </cell>
          <cell r="B108" t="str">
            <v>S</v>
          </cell>
          <cell r="C108" t="e">
            <v>#VALUE!</v>
          </cell>
          <cell r="D108">
            <v>504</v>
          </cell>
          <cell r="E108">
            <v>1000</v>
          </cell>
          <cell r="I108" t="str">
            <v>Fahrzeug- und Transportaufwand</v>
          </cell>
        </row>
        <row r="109">
          <cell r="A109">
            <v>0</v>
          </cell>
          <cell r="B109" t="str">
            <v>S</v>
          </cell>
          <cell r="C109">
            <v>0</v>
          </cell>
          <cell r="D109">
            <v>0</v>
          </cell>
          <cell r="E109">
            <v>0</v>
          </cell>
          <cell r="I109" t="str">
            <v>Personalaufwand</v>
          </cell>
        </row>
        <row r="110">
          <cell r="A110">
            <v>6300</v>
          </cell>
          <cell r="B110" t="str">
            <v>S</v>
          </cell>
          <cell r="C110">
            <v>466.6</v>
          </cell>
          <cell r="D110">
            <v>12000</v>
          </cell>
          <cell r="E110">
            <v>2885.6</v>
          </cell>
          <cell r="F110" t="str">
            <v>6300</v>
          </cell>
          <cell r="G110" t="str">
            <v>Sachversicherungen</v>
          </cell>
          <cell r="H110">
            <v>4.0847940958116504E-3</v>
          </cell>
          <cell r="I110">
            <v>466.6</v>
          </cell>
        </row>
        <row r="111">
          <cell r="A111">
            <v>6360</v>
          </cell>
          <cell r="B111" t="str">
            <v>S</v>
          </cell>
          <cell r="C111">
            <v>0</v>
          </cell>
          <cell r="D111">
            <v>3000</v>
          </cell>
          <cell r="E111">
            <v>0</v>
          </cell>
          <cell r="F111" t="str">
            <v>6360</v>
          </cell>
          <cell r="G111" t="str">
            <v>Abgaben, Gebühren, Bewilligungen</v>
          </cell>
          <cell r="H111">
            <v>1.1818643992532669</v>
          </cell>
          <cell r="I111">
            <v>0</v>
          </cell>
        </row>
        <row r="112">
          <cell r="A112">
            <v>0</v>
          </cell>
          <cell r="B112" t="str">
            <v>S</v>
          </cell>
          <cell r="C112" t="e">
            <v>#VALUE!</v>
          </cell>
          <cell r="D112">
            <v>466.6</v>
          </cell>
          <cell r="E112">
            <v>15000</v>
          </cell>
          <cell r="F112" t="str">
            <v>6050</v>
          </cell>
          <cell r="G112" t="str">
            <v>Unterhalt Geschäftsräume</v>
          </cell>
          <cell r="H112">
            <v>0.51929507548111287</v>
          </cell>
          <cell r="I112" t="str">
            <v>Sachvers., Abgaben, Gebühren</v>
          </cell>
        </row>
        <row r="113">
          <cell r="A113">
            <v>0</v>
          </cell>
          <cell r="B113" t="str">
            <v>S</v>
          </cell>
          <cell r="C113">
            <v>0</v>
          </cell>
          <cell r="D113">
            <v>0</v>
          </cell>
          <cell r="E113">
            <v>0</v>
          </cell>
          <cell r="F113" t="str">
            <v>6050</v>
          </cell>
          <cell r="G113" t="str">
            <v>Unterhalt Geschäftsräume</v>
          </cell>
          <cell r="H113">
            <v>0.47940089987305723</v>
          </cell>
          <cell r="I113" t="str">
            <v>Raumaufwand</v>
          </cell>
        </row>
        <row r="114">
          <cell r="A114">
            <v>6400</v>
          </cell>
          <cell r="B114" t="str">
            <v>S</v>
          </cell>
          <cell r="C114">
            <v>44700</v>
          </cell>
          <cell r="D114">
            <v>41000</v>
          </cell>
          <cell r="E114">
            <v>44700</v>
          </cell>
          <cell r="F114" t="str">
            <v>6400</v>
          </cell>
          <cell r="G114" t="str">
            <v>Elektrizität</v>
          </cell>
          <cell r="H114">
            <v>0.39132082315212335</v>
          </cell>
          <cell r="I114">
            <v>44700</v>
          </cell>
        </row>
        <row r="115">
          <cell r="A115">
            <v>6420</v>
          </cell>
          <cell r="B115" t="str">
            <v>S</v>
          </cell>
          <cell r="C115">
            <v>24453</v>
          </cell>
          <cell r="D115">
            <v>53000</v>
          </cell>
          <cell r="E115">
            <v>30106</v>
          </cell>
          <cell r="F115" t="str">
            <v>6420</v>
          </cell>
          <cell r="G115" t="str">
            <v>Brennstoffe, Heizmaterial</v>
          </cell>
          <cell r="H115">
            <v>0.2140708744639569</v>
          </cell>
          <cell r="I115">
            <v>24453</v>
          </cell>
        </row>
        <row r="116">
          <cell r="A116">
            <v>6430</v>
          </cell>
          <cell r="B116" t="str">
            <v>S</v>
          </cell>
          <cell r="C116">
            <v>2400</v>
          </cell>
          <cell r="D116">
            <v>3000</v>
          </cell>
          <cell r="E116">
            <v>2400</v>
          </cell>
          <cell r="F116" t="str">
            <v>6430</v>
          </cell>
          <cell r="G116" t="str">
            <v>Wasser</v>
          </cell>
          <cell r="H116">
            <v>2.1010513994744882E-2</v>
          </cell>
          <cell r="I116">
            <v>2400</v>
          </cell>
        </row>
        <row r="117">
          <cell r="A117">
            <v>6460</v>
          </cell>
          <cell r="B117" t="str">
            <v>S</v>
          </cell>
          <cell r="C117">
            <v>0</v>
          </cell>
          <cell r="D117">
            <v>0</v>
          </cell>
          <cell r="E117">
            <v>0</v>
          </cell>
          <cell r="F117" t="str">
            <v>6460</v>
          </cell>
          <cell r="G117" t="str">
            <v>Entsorgung</v>
          </cell>
          <cell r="H117">
            <v>0.27581733823593507</v>
          </cell>
          <cell r="I117">
            <v>0</v>
          </cell>
        </row>
        <row r="118">
          <cell r="A118">
            <v>0</v>
          </cell>
          <cell r="B118" t="str">
            <v>S</v>
          </cell>
          <cell r="C118" t="e">
            <v>#VALUE!</v>
          </cell>
          <cell r="D118">
            <v>71553</v>
          </cell>
          <cell r="E118">
            <v>97000</v>
          </cell>
          <cell r="F118" t="str">
            <v>6152</v>
          </cell>
          <cell r="G118" t="str">
            <v>URE Werkzeuge und Geräte</v>
          </cell>
          <cell r="I118" t="str">
            <v>Energie- und Entsorgungsaufwand</v>
          </cell>
        </row>
        <row r="119">
          <cell r="A119">
            <v>0</v>
          </cell>
          <cell r="B119" t="str">
            <v>S</v>
          </cell>
          <cell r="C119">
            <v>0</v>
          </cell>
          <cell r="D119">
            <v>0</v>
          </cell>
          <cell r="E119">
            <v>0</v>
          </cell>
          <cell r="I119" t="str">
            <v>Unterhalt, Reparaturen, Ersatz (URE) mob. Anlagen</v>
          </cell>
        </row>
        <row r="120">
          <cell r="A120">
            <v>6500</v>
          </cell>
          <cell r="B120" t="str">
            <v>S</v>
          </cell>
          <cell r="C120">
            <v>98717.55</v>
          </cell>
          <cell r="D120">
            <v>104000</v>
          </cell>
          <cell r="E120">
            <v>110255.75</v>
          </cell>
          <cell r="F120" t="str">
            <v>6500</v>
          </cell>
          <cell r="G120" t="str">
            <v>Büromaterial, Drucksachen, Fotokopien, Fachliterat</v>
          </cell>
          <cell r="H120">
            <v>0.8642110274174698</v>
          </cell>
          <cell r="I120">
            <v>98717.55</v>
          </cell>
        </row>
        <row r="121">
          <cell r="A121">
            <v>6510</v>
          </cell>
          <cell r="B121" t="str">
            <v>S</v>
          </cell>
          <cell r="C121">
            <v>37775.550000000003</v>
          </cell>
          <cell r="D121">
            <v>41000</v>
          </cell>
          <cell r="E121">
            <v>38997.449999999997</v>
          </cell>
          <cell r="F121" t="str">
            <v>6510</v>
          </cell>
          <cell r="G121" t="str">
            <v>Telefon, Fax, Internet, Porti</v>
          </cell>
          <cell r="H121">
            <v>0.3307015508059104</v>
          </cell>
          <cell r="I121">
            <v>37775.550000000003</v>
          </cell>
        </row>
        <row r="122">
          <cell r="A122">
            <v>6560</v>
          </cell>
          <cell r="B122" t="str">
            <v>S</v>
          </cell>
          <cell r="C122">
            <v>108393.60000000001</v>
          </cell>
          <cell r="D122">
            <v>110000</v>
          </cell>
          <cell r="E122">
            <v>110029.95</v>
          </cell>
          <cell r="F122" t="str">
            <v>6560</v>
          </cell>
          <cell r="G122" t="str">
            <v>Informatikaufwand</v>
          </cell>
          <cell r="H122">
            <v>0.94891885405865783</v>
          </cell>
          <cell r="I122">
            <v>108393.60000000001</v>
          </cell>
        </row>
        <row r="123">
          <cell r="A123">
            <v>6590</v>
          </cell>
          <cell r="B123" t="str">
            <v>S</v>
          </cell>
          <cell r="C123">
            <v>147052.75</v>
          </cell>
          <cell r="D123">
            <v>5000</v>
          </cell>
          <cell r="E123">
            <v>3399.55</v>
          </cell>
          <cell r="F123" t="str">
            <v>6590</v>
          </cell>
          <cell r="G123" t="str">
            <v>Übriger Verwaltungsaufwand</v>
          </cell>
          <cell r="H123">
            <v>1.2873557757669667</v>
          </cell>
          <cell r="I123">
            <v>147052.75</v>
          </cell>
        </row>
        <row r="124">
          <cell r="A124">
            <v>0</v>
          </cell>
          <cell r="B124" t="str">
            <v>S</v>
          </cell>
          <cell r="C124" t="e">
            <v>#VALUE!</v>
          </cell>
          <cell r="D124">
            <v>391939.45</v>
          </cell>
          <cell r="E124">
            <v>260000</v>
          </cell>
          <cell r="F124" t="str">
            <v>6360</v>
          </cell>
          <cell r="G124" t="str">
            <v>Abgaben, Gebühren, Bewilligungen</v>
          </cell>
          <cell r="H124">
            <v>4.0659983546265802E-3</v>
          </cell>
          <cell r="I124" t="str">
            <v>Verwaltungs- und Informatikaufwand</v>
          </cell>
        </row>
        <row r="125">
          <cell r="A125">
            <v>0</v>
          </cell>
          <cell r="B125" t="str">
            <v>S</v>
          </cell>
          <cell r="C125">
            <v>0</v>
          </cell>
          <cell r="D125">
            <v>0</v>
          </cell>
          <cell r="E125">
            <v>0</v>
          </cell>
          <cell r="F125" t="str">
            <v>6360</v>
          </cell>
          <cell r="G125" t="str">
            <v>Abgaben, Gebühren, Bewilligungen</v>
          </cell>
          <cell r="I125" t="str">
            <v>Sachvers., Abgaben, Gebühren</v>
          </cell>
        </row>
        <row r="126">
          <cell r="A126">
            <v>6630</v>
          </cell>
          <cell r="B126" t="str">
            <v>S</v>
          </cell>
          <cell r="C126">
            <v>132314.06</v>
          </cell>
          <cell r="D126">
            <v>100000</v>
          </cell>
          <cell r="E126">
            <v>165344.92000000001</v>
          </cell>
          <cell r="F126" t="str">
            <v>6630</v>
          </cell>
          <cell r="G126" t="str">
            <v>Werbeaufwand</v>
          </cell>
          <cell r="H126">
            <v>1.1583276705547974</v>
          </cell>
          <cell r="I126">
            <v>132314.06</v>
          </cell>
        </row>
        <row r="127">
          <cell r="A127">
            <v>0</v>
          </cell>
          <cell r="B127" t="str">
            <v>S</v>
          </cell>
          <cell r="C127" t="e">
            <v>#VALUE!</v>
          </cell>
          <cell r="D127">
            <v>132314.06</v>
          </cell>
          <cell r="E127">
            <v>100000</v>
          </cell>
          <cell r="F127" t="str">
            <v>6400</v>
          </cell>
          <cell r="G127" t="str">
            <v>Elektrizität</v>
          </cell>
          <cell r="H127">
            <v>0.40878190787877239</v>
          </cell>
          <cell r="I127" t="str">
            <v>Werbeaufwand</v>
          </cell>
        </row>
        <row r="128">
          <cell r="A128">
            <v>0</v>
          </cell>
          <cell r="B128" t="str">
            <v>S</v>
          </cell>
          <cell r="C128">
            <v>0</v>
          </cell>
          <cell r="D128">
            <v>0</v>
          </cell>
          <cell r="E128">
            <v>0</v>
          </cell>
          <cell r="F128" t="str">
            <v>6420</v>
          </cell>
          <cell r="G128" t="str">
            <v>Brennstoffe, Heizmaterial</v>
          </cell>
          <cell r="H128">
            <v>0.19339865297137088</v>
          </cell>
          <cell r="I128">
            <v>15861</v>
          </cell>
        </row>
        <row r="129">
          <cell r="A129">
            <v>6730</v>
          </cell>
          <cell r="B129" t="str">
            <v>S</v>
          </cell>
          <cell r="C129">
            <v>3060.1</v>
          </cell>
          <cell r="D129">
            <v>20000</v>
          </cell>
          <cell r="E129">
            <v>9262.7099999999991</v>
          </cell>
          <cell r="F129" t="str">
            <v>6730</v>
          </cell>
          <cell r="G129" t="str">
            <v>Übriger Betriebsaufwand</v>
          </cell>
          <cell r="H129">
            <v>2.6789280781382839E-2</v>
          </cell>
          <cell r="I129">
            <v>3060.1</v>
          </cell>
        </row>
        <row r="130">
          <cell r="A130">
            <v>0</v>
          </cell>
          <cell r="B130" t="str">
            <v>S</v>
          </cell>
          <cell r="C130" t="e">
            <v>#VALUE!</v>
          </cell>
          <cell r="D130">
            <v>3060.1</v>
          </cell>
          <cell r="E130">
            <v>20000</v>
          </cell>
          <cell r="F130" t="str">
            <v>6460</v>
          </cell>
          <cell r="G130" t="str">
            <v>Entsorgung</v>
          </cell>
          <cell r="H130">
            <v>2.0913836371846961E-2</v>
          </cell>
          <cell r="I130" t="str">
            <v>Übriger Betriebsaufwand</v>
          </cell>
        </row>
        <row r="131">
          <cell r="A131">
            <v>0</v>
          </cell>
          <cell r="B131" t="str">
            <v>S</v>
          </cell>
          <cell r="C131">
            <v>0</v>
          </cell>
          <cell r="D131">
            <v>0</v>
          </cell>
          <cell r="E131">
            <v>0</v>
          </cell>
          <cell r="F131" t="str">
            <v>6460</v>
          </cell>
          <cell r="G131" t="str">
            <v>Entsorgung</v>
          </cell>
          <cell r="I131" t="str">
            <v>Energie- und Entsorgungsaufwand</v>
          </cell>
        </row>
        <row r="132">
          <cell r="A132">
            <v>6800</v>
          </cell>
          <cell r="B132" t="str">
            <v>S</v>
          </cell>
          <cell r="C132">
            <v>46491.8</v>
          </cell>
          <cell r="D132">
            <v>100000</v>
          </cell>
          <cell r="E132">
            <v>113249.60000000001</v>
          </cell>
          <cell r="F132" t="str">
            <v>6800</v>
          </cell>
          <cell r="G132" t="str">
            <v>Finanzaufwand</v>
          </cell>
          <cell r="H132">
            <v>0.4070069227253667</v>
          </cell>
          <cell r="I132">
            <v>46491.8</v>
          </cell>
        </row>
        <row r="133">
          <cell r="A133">
            <v>6850</v>
          </cell>
          <cell r="B133" t="str">
            <v>S</v>
          </cell>
          <cell r="C133">
            <v>-6507.1</v>
          </cell>
          <cell r="D133">
            <v>0</v>
          </cell>
          <cell r="E133">
            <v>-158.19999999999999</v>
          </cell>
          <cell r="F133" t="str">
            <v>6850</v>
          </cell>
          <cell r="G133" t="str">
            <v>Finanzertrag</v>
          </cell>
          <cell r="H133">
            <v>0.33481770158666785</v>
          </cell>
          <cell r="I133">
            <v>6507.1</v>
          </cell>
        </row>
        <row r="134">
          <cell r="A134">
            <v>0</v>
          </cell>
          <cell r="B134" t="str">
            <v>S</v>
          </cell>
          <cell r="C134" t="e">
            <v>#VALUE!</v>
          </cell>
          <cell r="D134">
            <v>39984.699999999997</v>
          </cell>
          <cell r="E134">
            <v>100000</v>
          </cell>
          <cell r="F134" t="str">
            <v>6510</v>
          </cell>
          <cell r="G134" t="str">
            <v>Telefon, Fax, Internet, Porti</v>
          </cell>
          <cell r="H134">
            <v>0.23996382010032669</v>
          </cell>
          <cell r="I134" t="str">
            <v>Finanzerfolg</v>
          </cell>
        </row>
        <row r="135">
          <cell r="A135">
            <v>0</v>
          </cell>
          <cell r="B135" t="str">
            <v>S</v>
          </cell>
          <cell r="C135">
            <v>0</v>
          </cell>
          <cell r="D135">
            <v>0</v>
          </cell>
          <cell r="E135">
            <v>0</v>
          </cell>
          <cell r="F135" t="str">
            <v>6560</v>
          </cell>
          <cell r="G135" t="str">
            <v>Informatikaufwand</v>
          </cell>
          <cell r="H135">
            <v>1.0213335187437194</v>
          </cell>
          <cell r="I135">
            <v>83761.55</v>
          </cell>
        </row>
        <row r="136">
          <cell r="A136">
            <v>6960</v>
          </cell>
          <cell r="B136" t="str">
            <v>S</v>
          </cell>
          <cell r="C136">
            <v>0</v>
          </cell>
          <cell r="D136">
            <v>0</v>
          </cell>
          <cell r="E136">
            <v>0</v>
          </cell>
          <cell r="F136" t="str">
            <v>6960</v>
          </cell>
          <cell r="G136" t="str">
            <v>Abschreibungen</v>
          </cell>
          <cell r="H136">
            <v>6.9420373933667859E-2</v>
          </cell>
          <cell r="I136">
            <v>0</v>
          </cell>
        </row>
        <row r="137">
          <cell r="A137">
            <v>0</v>
          </cell>
          <cell r="B137" t="str">
            <v>S</v>
          </cell>
          <cell r="C137" t="e">
            <v>#VALUE!</v>
          </cell>
          <cell r="D137">
            <v>0</v>
          </cell>
          <cell r="E137">
            <v>0</v>
          </cell>
          <cell r="F137" t="str">
            <v>6590</v>
          </cell>
          <cell r="G137" t="str">
            <v>Übriger Verwaltungsaufwand</v>
          </cell>
          <cell r="H137">
            <v>1.3704392555448413</v>
          </cell>
          <cell r="I137" t="str">
            <v>Abschreibungen</v>
          </cell>
        </row>
        <row r="138">
          <cell r="A138">
            <v>0</v>
          </cell>
          <cell r="B138" t="str">
            <v>S</v>
          </cell>
          <cell r="C138">
            <v>0</v>
          </cell>
          <cell r="D138">
            <v>0</v>
          </cell>
          <cell r="E138">
            <v>0</v>
          </cell>
          <cell r="I138" t="str">
            <v>Verwaltungs- und Informatikaufwand</v>
          </cell>
        </row>
        <row r="139">
          <cell r="A139">
            <v>0</v>
          </cell>
          <cell r="B139" t="str">
            <v>S</v>
          </cell>
          <cell r="C139" t="e">
            <v>#VALUE!</v>
          </cell>
          <cell r="D139">
            <v>1134284.9099999999</v>
          </cell>
          <cell r="E139">
            <v>931000</v>
          </cell>
          <cell r="F139" t="str">
            <v>6630</v>
          </cell>
          <cell r="G139" t="str">
            <v>Werbeaufwand</v>
          </cell>
          <cell r="H139">
            <v>0.98053226796594528</v>
          </cell>
          <cell r="I139" t="str">
            <v>Sonstiger Betriebsaufwand</v>
          </cell>
        </row>
        <row r="140">
          <cell r="A140">
            <v>0</v>
          </cell>
          <cell r="B140" t="str">
            <v>S</v>
          </cell>
          <cell r="C140">
            <v>0</v>
          </cell>
          <cell r="D140">
            <v>0</v>
          </cell>
          <cell r="E140">
            <v>0</v>
          </cell>
          <cell r="F140" t="str">
            <v>6630</v>
          </cell>
          <cell r="G140" t="str">
            <v>Werbeaufwand</v>
          </cell>
          <cell r="H140">
            <v>1.6927572889797897</v>
          </cell>
          <cell r="I140" t="str">
            <v>Werbeaufwand</v>
          </cell>
        </row>
        <row r="141">
          <cell r="A141">
            <v>0</v>
          </cell>
          <cell r="B141" t="str">
            <v>S</v>
          </cell>
          <cell r="C141" t="e">
            <v>#VALUE!</v>
          </cell>
          <cell r="D141">
            <v>6325229.79</v>
          </cell>
          <cell r="E141">
            <v>6590000</v>
          </cell>
          <cell r="I141" t="str">
            <v>Gesamtaufwand</v>
          </cell>
        </row>
        <row r="142">
          <cell r="A142">
            <v>0</v>
          </cell>
          <cell r="B142" t="str">
            <v>S</v>
          </cell>
          <cell r="C142">
            <v>0</v>
          </cell>
          <cell r="D142">
            <v>0</v>
          </cell>
          <cell r="E142">
            <v>0</v>
          </cell>
          <cell r="F142" t="str">
            <v>6730</v>
          </cell>
          <cell r="G142" t="str">
            <v>Übriger Betriebsaufwand</v>
          </cell>
          <cell r="H142">
            <v>4.6800498697100797E-2</v>
          </cell>
          <cell r="I142">
            <v>3838.2</v>
          </cell>
        </row>
        <row r="143">
          <cell r="A143">
            <v>7000</v>
          </cell>
          <cell r="B143" t="str">
            <v>h</v>
          </cell>
          <cell r="C143">
            <v>0</v>
          </cell>
          <cell r="D143">
            <v>0</v>
          </cell>
          <cell r="E143">
            <v>0</v>
          </cell>
          <cell r="F143" t="str">
            <v>7000</v>
          </cell>
          <cell r="G143" t="str">
            <v>Ertrag Hochhaus</v>
          </cell>
          <cell r="H143">
            <v>0.18320302809275732</v>
          </cell>
          <cell r="I143">
            <v>0</v>
          </cell>
        </row>
        <row r="144">
          <cell r="A144">
            <v>7010</v>
          </cell>
          <cell r="B144" t="str">
            <v>h</v>
          </cell>
          <cell r="C144">
            <v>0</v>
          </cell>
          <cell r="D144">
            <v>-140000</v>
          </cell>
          <cell r="E144">
            <v>-185420</v>
          </cell>
          <cell r="F144" t="str">
            <v>7010</v>
          </cell>
          <cell r="G144" t="str">
            <v>Aufwand Hochhaus</v>
          </cell>
          <cell r="I144">
            <v>0</v>
          </cell>
        </row>
        <row r="145">
          <cell r="A145">
            <v>0</v>
          </cell>
          <cell r="B145" t="str">
            <v>S</v>
          </cell>
          <cell r="C145" t="e">
            <v>#VALUE!</v>
          </cell>
          <cell r="D145">
            <v>0</v>
          </cell>
          <cell r="E145">
            <v>140000</v>
          </cell>
          <cell r="F145" t="str">
            <v>6800</v>
          </cell>
          <cell r="G145" t="str">
            <v>Finanzaufwand</v>
          </cell>
          <cell r="H145">
            <v>0.34630564420720622</v>
          </cell>
          <cell r="I145" t="str">
            <v>Erfolg Hochhaus</v>
          </cell>
        </row>
        <row r="146">
          <cell r="A146">
            <v>0</v>
          </cell>
          <cell r="B146" t="str">
            <v>S</v>
          </cell>
          <cell r="C146">
            <v>0</v>
          </cell>
          <cell r="D146">
            <v>0</v>
          </cell>
          <cell r="E146">
            <v>0</v>
          </cell>
          <cell r="F146" t="str">
            <v>6850</v>
          </cell>
          <cell r="G146" t="str">
            <v>Finanzertrag</v>
          </cell>
          <cell r="H146">
            <v>0.12865401440646432</v>
          </cell>
          <cell r="I146">
            <v>970</v>
          </cell>
        </row>
        <row r="147">
          <cell r="A147">
            <v>0</v>
          </cell>
          <cell r="B147" t="str">
            <v>S</v>
          </cell>
          <cell r="C147" t="e">
            <v>#VALUE!</v>
          </cell>
          <cell r="D147">
            <v>0</v>
          </cell>
          <cell r="E147">
            <v>0</v>
          </cell>
          <cell r="F147" t="str">
            <v>6850</v>
          </cell>
          <cell r="G147" t="str">
            <v>Finanzertrag</v>
          </cell>
          <cell r="H147">
            <v>0.33779142115066207</v>
          </cell>
          <cell r="I147" t="str">
            <v>Erfolg aus Finanzanlagen</v>
          </cell>
        </row>
        <row r="148">
          <cell r="A148">
            <v>0</v>
          </cell>
          <cell r="B148" t="str">
            <v>S</v>
          </cell>
          <cell r="C148">
            <v>0</v>
          </cell>
          <cell r="D148">
            <v>0</v>
          </cell>
          <cell r="E148">
            <v>0</v>
          </cell>
          <cell r="I148" t="str">
            <v>Finanzerfolg</v>
          </cell>
        </row>
        <row r="149">
          <cell r="A149">
            <v>7500</v>
          </cell>
          <cell r="B149" t="str">
            <v>h</v>
          </cell>
          <cell r="C149">
            <v>28160.2</v>
          </cell>
          <cell r="D149">
            <v>32000</v>
          </cell>
          <cell r="E149">
            <v>35083</v>
          </cell>
          <cell r="F149" t="str">
            <v>7500</v>
          </cell>
          <cell r="G149" t="str">
            <v>Ertrag (inkl. Turnhalle) Schulhaus</v>
          </cell>
          <cell r="H149">
            <v>1.4489608950563051</v>
          </cell>
          <cell r="I149">
            <v>28160.2</v>
          </cell>
        </row>
        <row r="150">
          <cell r="A150">
            <v>7510</v>
          </cell>
          <cell r="B150" t="str">
            <v>h</v>
          </cell>
          <cell r="C150">
            <v>-8931.75</v>
          </cell>
          <cell r="D150">
            <v>-18000</v>
          </cell>
          <cell r="E150">
            <v>-27360</v>
          </cell>
          <cell r="F150" t="str">
            <v>7510</v>
          </cell>
          <cell r="G150" t="str">
            <v>Aufwand Schulhaus</v>
          </cell>
          <cell r="H150">
            <v>7.8191940988567743E-2</v>
          </cell>
          <cell r="I150">
            <v>8931.75</v>
          </cell>
        </row>
        <row r="151">
          <cell r="A151">
            <v>0</v>
          </cell>
          <cell r="B151" t="str">
            <v>S</v>
          </cell>
          <cell r="C151" t="e">
            <v>#VALUE!</v>
          </cell>
          <cell r="D151">
            <v>-19228.45</v>
          </cell>
          <cell r="E151">
            <v>-14000</v>
          </cell>
          <cell r="I151" t="str">
            <v>Erfolg Schulhaus</v>
          </cell>
        </row>
        <row r="152">
          <cell r="A152">
            <v>0</v>
          </cell>
          <cell r="B152" t="str">
            <v>S</v>
          </cell>
          <cell r="C152">
            <v>0</v>
          </cell>
          <cell r="D152">
            <v>0</v>
          </cell>
          <cell r="E152">
            <v>0</v>
          </cell>
          <cell r="I152" t="str">
            <v>Sonstiger Betriebsaufwand</v>
          </cell>
        </row>
        <row r="153">
          <cell r="A153">
            <v>0</v>
          </cell>
          <cell r="B153" t="str">
            <v>S</v>
          </cell>
          <cell r="C153" t="e">
            <v>#VALUE!</v>
          </cell>
          <cell r="D153">
            <v>0</v>
          </cell>
          <cell r="E153">
            <v>0</v>
          </cell>
          <cell r="I153" t="str">
            <v>sonstige Betriebliche Nebenerfolge</v>
          </cell>
        </row>
        <row r="154">
          <cell r="A154">
            <v>0</v>
          </cell>
          <cell r="B154" t="str">
            <v>S</v>
          </cell>
          <cell r="C154">
            <v>0</v>
          </cell>
          <cell r="D154">
            <v>0</v>
          </cell>
          <cell r="E154">
            <v>0</v>
          </cell>
          <cell r="I154" t="str">
            <v>Gesamtaufwand</v>
          </cell>
        </row>
        <row r="155">
          <cell r="A155">
            <v>0</v>
          </cell>
          <cell r="B155" t="str">
            <v>S</v>
          </cell>
          <cell r="C155" t="e">
            <v>#VALUE!</v>
          </cell>
          <cell r="D155">
            <v>-19228.45</v>
          </cell>
          <cell r="E155">
            <v>126000</v>
          </cell>
          <cell r="I155" t="str">
            <v>Betriebliche Nebenerfolge</v>
          </cell>
        </row>
        <row r="156">
          <cell r="A156">
            <v>0</v>
          </cell>
          <cell r="B156" t="str">
            <v>S</v>
          </cell>
          <cell r="C156">
            <v>0</v>
          </cell>
          <cell r="D156">
            <v>0</v>
          </cell>
          <cell r="E156">
            <v>0</v>
          </cell>
          <cell r="F156" t="str">
            <v>7000</v>
          </cell>
          <cell r="G156" t="str">
            <v>Ertrag Hochhaus</v>
          </cell>
          <cell r="I156">
            <v>0</v>
          </cell>
        </row>
        <row r="157">
          <cell r="A157">
            <v>8400</v>
          </cell>
          <cell r="B157" t="str">
            <v>S</v>
          </cell>
          <cell r="C157">
            <v>0</v>
          </cell>
          <cell r="D157">
            <v>0</v>
          </cell>
          <cell r="E157">
            <v>0</v>
          </cell>
          <cell r="F157" t="str">
            <v>8400</v>
          </cell>
          <cell r="G157" t="str">
            <v>Zinsertrag</v>
          </cell>
          <cell r="H157">
            <v>1.2803378575091644</v>
          </cell>
          <cell r="I157">
            <v>0</v>
          </cell>
        </row>
        <row r="158">
          <cell r="A158">
            <v>9700</v>
          </cell>
          <cell r="B158" t="str">
            <v>S</v>
          </cell>
          <cell r="C158">
            <v>0</v>
          </cell>
          <cell r="D158">
            <v>0</v>
          </cell>
          <cell r="E158">
            <v>-9312136.0800000001</v>
          </cell>
          <cell r="F158" t="str">
            <v>9700</v>
          </cell>
          <cell r="G158" t="str">
            <v>Defizit</v>
          </cell>
          <cell r="I158">
            <v>0</v>
          </cell>
        </row>
        <row r="159">
          <cell r="A159">
            <v>0</v>
          </cell>
          <cell r="B159" t="str">
            <v>S</v>
          </cell>
          <cell r="C159" t="e">
            <v>#VALUE!</v>
          </cell>
          <cell r="D159">
            <v>0</v>
          </cell>
          <cell r="E159">
            <v>0</v>
          </cell>
          <cell r="I159" t="str">
            <v>Ausserordentlicher und betriebsfremder Erfolg</v>
          </cell>
        </row>
        <row r="160">
          <cell r="A160">
            <v>0</v>
          </cell>
          <cell r="B160" t="str">
            <v>S</v>
          </cell>
          <cell r="C160">
            <v>0</v>
          </cell>
          <cell r="D160">
            <v>0</v>
          </cell>
          <cell r="E160">
            <v>0</v>
          </cell>
          <cell r="I160" t="str">
            <v>Erfolg aus Finanzanlagen</v>
          </cell>
        </row>
        <row r="161">
          <cell r="A161">
            <v>3030</v>
          </cell>
          <cell r="B161" t="str">
            <v>h</v>
          </cell>
          <cell r="C161">
            <v>15926.4</v>
          </cell>
          <cell r="D161">
            <v>20000</v>
          </cell>
          <cell r="E161">
            <v>20450</v>
          </cell>
          <cell r="F161" t="str">
            <v>3030</v>
          </cell>
          <cell r="G161" t="str">
            <v>Ertrag Schulgelder und Gebühren</v>
          </cell>
          <cell r="H161">
            <v>0.8194803587696371</v>
          </cell>
          <cell r="I161">
            <v>15926.4</v>
          </cell>
        </row>
        <row r="162">
          <cell r="A162">
            <v>3031</v>
          </cell>
          <cell r="B162" t="str">
            <v>h</v>
          </cell>
          <cell r="C162">
            <v>146005.1</v>
          </cell>
          <cell r="D162">
            <v>158000</v>
          </cell>
          <cell r="E162">
            <v>1644140.2</v>
          </cell>
          <cell r="F162" t="str">
            <v>3031</v>
          </cell>
          <cell r="G162" t="str">
            <v>Entgeld für Arbeit von Lernenden alter Vertrag</v>
          </cell>
          <cell r="H162">
            <v>7.5125773388962189</v>
          </cell>
          <cell r="I162">
            <v>146005.1</v>
          </cell>
        </row>
        <row r="163">
          <cell r="A163">
            <v>3032</v>
          </cell>
          <cell r="B163" t="str">
            <v>h</v>
          </cell>
          <cell r="C163">
            <v>1592175.15</v>
          </cell>
          <cell r="D163">
            <v>1450000</v>
          </cell>
          <cell r="E163">
            <v>0</v>
          </cell>
          <cell r="F163" t="str">
            <v>3032</v>
          </cell>
          <cell r="G163" t="str">
            <v>Entgeld für Arbeit von Lernenden neuer Rahmenvertr</v>
          </cell>
          <cell r="H163">
            <v>81.924117386609709</v>
          </cell>
          <cell r="I163">
            <v>1592175.15</v>
          </cell>
        </row>
        <row r="164">
          <cell r="A164">
            <v>0</v>
          </cell>
          <cell r="B164" t="str">
            <v>S</v>
          </cell>
          <cell r="C164" t="e">
            <v>#VALUE!</v>
          </cell>
          <cell r="D164">
            <v>-1754106.65</v>
          </cell>
          <cell r="E164">
            <v>-1628000</v>
          </cell>
          <cell r="F164" t="str">
            <v>7510</v>
          </cell>
          <cell r="G164" t="str">
            <v>Aufwand Schulhaus</v>
          </cell>
          <cell r="H164">
            <v>7.7832149172601714E-2</v>
          </cell>
          <cell r="I164" t="str">
            <v>Ertrag Ausbildungsgänge</v>
          </cell>
        </row>
        <row r="165">
          <cell r="A165">
            <v>0</v>
          </cell>
          <cell r="B165" t="str">
            <v>S</v>
          </cell>
          <cell r="C165">
            <v>0</v>
          </cell>
          <cell r="D165">
            <v>0</v>
          </cell>
          <cell r="E165">
            <v>0</v>
          </cell>
          <cell r="I165" t="str">
            <v>Erfolg Schulhaus</v>
          </cell>
        </row>
        <row r="166">
          <cell r="A166">
            <v>4406</v>
          </cell>
          <cell r="B166" t="str">
            <v>S</v>
          </cell>
          <cell r="C166">
            <v>0</v>
          </cell>
          <cell r="D166">
            <v>0</v>
          </cell>
          <cell r="E166">
            <v>1140000</v>
          </cell>
          <cell r="F166" t="str">
            <v>4406</v>
          </cell>
          <cell r="G166" t="str">
            <v>Instruktionsbeiträge</v>
          </cell>
          <cell r="I166">
            <v>0</v>
          </cell>
        </row>
        <row r="167">
          <cell r="A167">
            <v>4410</v>
          </cell>
          <cell r="B167" t="str">
            <v>S</v>
          </cell>
          <cell r="C167">
            <v>1063140</v>
          </cell>
          <cell r="D167">
            <v>0</v>
          </cell>
          <cell r="E167">
            <v>0</v>
          </cell>
          <cell r="F167" t="str">
            <v>4410</v>
          </cell>
          <cell r="G167" t="str">
            <v>Ausbildungsentschädigungen an Lernorte Praxis</v>
          </cell>
          <cell r="H167">
            <v>9.3071324368221138</v>
          </cell>
          <cell r="I167">
            <v>1063140</v>
          </cell>
        </row>
        <row r="168">
          <cell r="A168">
            <v>4411</v>
          </cell>
          <cell r="B168" t="str">
            <v>S</v>
          </cell>
          <cell r="C168">
            <v>257920</v>
          </cell>
          <cell r="D168">
            <v>0</v>
          </cell>
          <cell r="E168">
            <v>0</v>
          </cell>
          <cell r="F168" t="str">
            <v>4411</v>
          </cell>
          <cell r="G168" t="str">
            <v>Zusatzentschädigungen Infrastruktur Lernort Praxis</v>
          </cell>
          <cell r="H168">
            <v>2.257929903968583</v>
          </cell>
          <cell r="I168">
            <v>257920</v>
          </cell>
        </row>
        <row r="169">
          <cell r="A169">
            <v>0</v>
          </cell>
          <cell r="B169" t="str">
            <v>S</v>
          </cell>
          <cell r="C169" t="e">
            <v>#VALUE!</v>
          </cell>
          <cell r="D169">
            <v>1321060</v>
          </cell>
          <cell r="E169">
            <v>0</v>
          </cell>
          <cell r="I169" t="str">
            <v>Aufwand für Drittleistungen</v>
          </cell>
        </row>
        <row r="170">
          <cell r="A170">
            <v>0</v>
          </cell>
          <cell r="B170" t="str">
            <v>S</v>
          </cell>
          <cell r="C170">
            <v>0</v>
          </cell>
          <cell r="D170">
            <v>0</v>
          </cell>
          <cell r="E170">
            <v>0</v>
          </cell>
          <cell r="F170" t="str">
            <v>8400</v>
          </cell>
          <cell r="G170" t="str">
            <v>Zinsertrag</v>
          </cell>
          <cell r="I170">
            <v>0</v>
          </cell>
        </row>
        <row r="171">
          <cell r="A171">
            <v>5032</v>
          </cell>
          <cell r="B171" t="str">
            <v>S</v>
          </cell>
          <cell r="C171">
            <v>3467948.1</v>
          </cell>
          <cell r="D171">
            <v>3526000</v>
          </cell>
          <cell r="E171">
            <v>3810683.3</v>
          </cell>
          <cell r="F171" t="str">
            <v>5032</v>
          </cell>
          <cell r="G171" t="str">
            <v>Besoldung Lernende</v>
          </cell>
          <cell r="H171">
            <v>30.359738370041214</v>
          </cell>
          <cell r="I171">
            <v>3467948.1</v>
          </cell>
        </row>
        <row r="172">
          <cell r="A172">
            <v>5033</v>
          </cell>
          <cell r="B172" t="str">
            <v>S</v>
          </cell>
          <cell r="C172">
            <v>11626.8</v>
          </cell>
          <cell r="D172">
            <v>0</v>
          </cell>
          <cell r="E172">
            <v>0</v>
          </cell>
          <cell r="F172" t="str">
            <v>5033</v>
          </cell>
          <cell r="G172" t="str">
            <v>Zulagen aus Praxis Einsatz</v>
          </cell>
          <cell r="H172">
            <v>0.10178543504754158</v>
          </cell>
          <cell r="I172">
            <v>11626.8</v>
          </cell>
        </row>
        <row r="173">
          <cell r="A173">
            <v>5034</v>
          </cell>
          <cell r="B173" t="str">
            <v>S</v>
          </cell>
          <cell r="C173">
            <v>-9751.15</v>
          </cell>
          <cell r="D173">
            <v>0</v>
          </cell>
          <cell r="E173">
            <v>0</v>
          </cell>
          <cell r="F173" t="str">
            <v>5034</v>
          </cell>
          <cell r="G173" t="str">
            <v>Rückvergütung Zulagen Praxis Einsatz</v>
          </cell>
          <cell r="H173">
            <v>-8.5365280641606894E-2</v>
          </cell>
          <cell r="I173">
            <v>9751.15</v>
          </cell>
        </row>
        <row r="174">
          <cell r="A174">
            <v>5750</v>
          </cell>
          <cell r="B174" t="str">
            <v>S</v>
          </cell>
          <cell r="C174">
            <v>291300</v>
          </cell>
          <cell r="D174">
            <v>0</v>
          </cell>
          <cell r="E174">
            <v>0</v>
          </cell>
          <cell r="F174" t="str">
            <v>5750</v>
          </cell>
          <cell r="G174" t="str">
            <v>Sozialleistungen Lernende</v>
          </cell>
          <cell r="H174">
            <v>2.5501511361121598</v>
          </cell>
          <cell r="I174">
            <v>291300</v>
          </cell>
        </row>
        <row r="175">
          <cell r="A175">
            <v>0</v>
          </cell>
          <cell r="B175" t="str">
            <v>S</v>
          </cell>
          <cell r="C175" t="e">
            <v>#VALUE!</v>
          </cell>
          <cell r="D175">
            <v>3761123.75</v>
          </cell>
          <cell r="E175">
            <v>3526000</v>
          </cell>
          <cell r="I175" t="str">
            <v>Lohnaufwand Lernende</v>
          </cell>
        </row>
        <row r="176">
          <cell r="A176">
            <v>0</v>
          </cell>
          <cell r="B176" t="str">
            <v>S</v>
          </cell>
          <cell r="C176">
            <v>0</v>
          </cell>
          <cell r="D176">
            <v>0</v>
          </cell>
          <cell r="E176">
            <v>0</v>
          </cell>
          <cell r="F176" t="str">
            <v>9001</v>
          </cell>
          <cell r="G176" t="str">
            <v>Gewinn/Verlust</v>
          </cell>
          <cell r="I176">
            <v>0</v>
          </cell>
        </row>
        <row r="177">
          <cell r="A177">
            <v>0</v>
          </cell>
          <cell r="B177" t="str">
            <v>S</v>
          </cell>
          <cell r="C177" t="e">
            <v>#VALUE!</v>
          </cell>
          <cell r="D177">
            <v>3328077.1</v>
          </cell>
          <cell r="E177">
            <v>1898000</v>
          </cell>
          <cell r="I177" t="str">
            <v>Lernende</v>
          </cell>
        </row>
        <row r="178">
          <cell r="A178">
            <v>0</v>
          </cell>
          <cell r="B178" t="str">
            <v>S</v>
          </cell>
          <cell r="C178">
            <v>0</v>
          </cell>
          <cell r="D178">
            <v>0</v>
          </cell>
          <cell r="E178">
            <v>0</v>
          </cell>
        </row>
        <row r="179">
          <cell r="A179">
            <v>0</v>
          </cell>
          <cell r="B179" t="str">
            <v>S</v>
          </cell>
          <cell r="C179" t="e">
            <v>#VALUE!</v>
          </cell>
          <cell r="D179">
            <v>9479376.8900000006</v>
          </cell>
          <cell r="E179">
            <v>8422000</v>
          </cell>
          <cell r="F179" t="str">
            <v>9001</v>
          </cell>
          <cell r="G179" t="str">
            <v>Gewinn/Verlust</v>
          </cell>
          <cell r="H179" t="str">
            <v>Unverbuchtes Ergebnis</v>
          </cell>
          <cell r="I179" t="str">
            <v>E R G E B N I S</v>
          </cell>
        </row>
        <row r="180">
          <cell r="A180">
            <v>0</v>
          </cell>
          <cell r="B180" t="str">
            <v>S</v>
          </cell>
          <cell r="C180">
            <v>0</v>
          </cell>
          <cell r="D180">
            <v>0</v>
          </cell>
          <cell r="E180">
            <v>0</v>
          </cell>
          <cell r="I180" t="str">
            <v>Eröffnungsbilanz</v>
          </cell>
        </row>
        <row r="181">
          <cell r="A181">
            <v>9001</v>
          </cell>
          <cell r="B181" t="str">
            <v>S</v>
          </cell>
          <cell r="C181">
            <v>0</v>
          </cell>
          <cell r="D181">
            <v>0</v>
          </cell>
          <cell r="E181">
            <v>0</v>
          </cell>
          <cell r="F181" t="str">
            <v>9001</v>
          </cell>
          <cell r="G181" t="str">
            <v>Gewinn/Verlust</v>
          </cell>
          <cell r="I181">
            <v>0</v>
          </cell>
        </row>
        <row r="182">
          <cell r="A182">
            <v>0</v>
          </cell>
          <cell r="B182" t="str">
            <v>S</v>
          </cell>
          <cell r="C182" t="e">
            <v>#VALUE!</v>
          </cell>
          <cell r="D182">
            <v>0</v>
          </cell>
          <cell r="E182">
            <v>0</v>
          </cell>
          <cell r="H182" t="str">
            <v>Unverbuchtes Ergebnis</v>
          </cell>
          <cell r="I182" t="str">
            <v>Eröffnungsbilanz</v>
          </cell>
        </row>
        <row r="183">
          <cell r="A183">
            <v>0</v>
          </cell>
          <cell r="B183" t="str">
            <v>S</v>
          </cell>
          <cell r="C183">
            <v>0</v>
          </cell>
          <cell r="D183">
            <v>0</v>
          </cell>
          <cell r="E183">
            <v>0</v>
          </cell>
          <cell r="F183">
            <v>37454</v>
          </cell>
          <cell r="G183">
            <v>0.47006944444444443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ilanz"/>
      <sheetName val="Kommentar"/>
      <sheetName val="ER Basis"/>
      <sheetName val="ER DEZ  29.1."/>
      <sheetName val="Bilanz Dez 29.1."/>
      <sheetName val="Analyse"/>
    </sheetNames>
    <sheetDataSet>
      <sheetData sheetId="0"/>
      <sheetData sheetId="1"/>
      <sheetData sheetId="2"/>
      <sheetData sheetId="3">
        <row r="12">
          <cell r="A12" t="e">
            <v>#VALUE!</v>
          </cell>
          <cell r="B12" t="str">
            <v>H</v>
          </cell>
          <cell r="C12" t="e">
            <v>#VALUE!</v>
          </cell>
          <cell r="D12">
            <v>0</v>
          </cell>
          <cell r="E12">
            <v>0</v>
          </cell>
        </row>
        <row r="13">
          <cell r="A13">
            <v>0</v>
          </cell>
          <cell r="B13" t="str">
            <v>H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0</v>
          </cell>
          <cell r="B14" t="str">
            <v>H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 t="str">
            <v>H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3030</v>
          </cell>
          <cell r="B16" t="str">
            <v>H</v>
          </cell>
          <cell r="C16">
            <v>6495</v>
          </cell>
          <cell r="D16">
            <v>4000</v>
          </cell>
          <cell r="E16">
            <v>5060</v>
          </cell>
        </row>
        <row r="17">
          <cell r="A17">
            <v>3031</v>
          </cell>
          <cell r="B17" t="str">
            <v>H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3032</v>
          </cell>
          <cell r="B18" t="str">
            <v>H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3033</v>
          </cell>
          <cell r="B19" t="str">
            <v>H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3034</v>
          </cell>
          <cell r="B20" t="str">
            <v>H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3035</v>
          </cell>
          <cell r="B21" t="str">
            <v>H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3036</v>
          </cell>
          <cell r="B22" t="str">
            <v>H</v>
          </cell>
          <cell r="C22">
            <v>0</v>
          </cell>
          <cell r="D22">
            <v>0</v>
          </cell>
          <cell r="E22">
            <v>0</v>
          </cell>
        </row>
        <row r="23">
          <cell r="A23">
            <v>0</v>
          </cell>
          <cell r="B23" t="str">
            <v>H</v>
          </cell>
          <cell r="C23" t="e">
            <v>#VALUE!</v>
          </cell>
          <cell r="D23">
            <v>6495</v>
          </cell>
          <cell r="E23">
            <v>4000</v>
          </cell>
        </row>
        <row r="24">
          <cell r="A24">
            <v>0</v>
          </cell>
          <cell r="B24" t="str">
            <v>H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3230</v>
          </cell>
          <cell r="B25" t="str">
            <v>H</v>
          </cell>
          <cell r="C25">
            <v>0</v>
          </cell>
          <cell r="D25">
            <v>0</v>
          </cell>
          <cell r="E25">
            <v>0</v>
          </cell>
        </row>
        <row r="26">
          <cell r="A26">
            <v>3231</v>
          </cell>
          <cell r="B26" t="str">
            <v>H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3235</v>
          </cell>
          <cell r="B27" t="str">
            <v>H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3236</v>
          </cell>
          <cell r="B28" t="str">
            <v>H</v>
          </cell>
          <cell r="C28">
            <v>0</v>
          </cell>
          <cell r="D28">
            <v>0</v>
          </cell>
          <cell r="E28">
            <v>0</v>
          </cell>
        </row>
        <row r="29">
          <cell r="A29">
            <v>0</v>
          </cell>
          <cell r="B29" t="str">
            <v>H</v>
          </cell>
          <cell r="C29" t="e">
            <v>#VALUE!</v>
          </cell>
          <cell r="D29">
            <v>0</v>
          </cell>
          <cell r="E29">
            <v>0</v>
          </cell>
        </row>
        <row r="30">
          <cell r="A30">
            <v>0</v>
          </cell>
          <cell r="B30" t="str">
            <v>H</v>
          </cell>
          <cell r="C30">
            <v>0</v>
          </cell>
          <cell r="D30">
            <v>0</v>
          </cell>
          <cell r="E30">
            <v>0</v>
          </cell>
        </row>
        <row r="31">
          <cell r="A31">
            <v>3430</v>
          </cell>
          <cell r="B31" t="str">
            <v>H</v>
          </cell>
          <cell r="C31">
            <v>0</v>
          </cell>
          <cell r="D31">
            <v>0</v>
          </cell>
          <cell r="E31">
            <v>13624</v>
          </cell>
        </row>
        <row r="32">
          <cell r="A32">
            <v>0</v>
          </cell>
          <cell r="B32" t="str">
            <v>H</v>
          </cell>
          <cell r="C32" t="e">
            <v>#VALUE!</v>
          </cell>
          <cell r="D32">
            <v>0</v>
          </cell>
          <cell r="E32">
            <v>0</v>
          </cell>
        </row>
        <row r="33">
          <cell r="A33">
            <v>0</v>
          </cell>
          <cell r="B33" t="str">
            <v>H</v>
          </cell>
          <cell r="C33">
            <v>0</v>
          </cell>
          <cell r="D33">
            <v>0</v>
          </cell>
          <cell r="E33">
            <v>0</v>
          </cell>
        </row>
        <row r="34">
          <cell r="A34">
            <v>3620</v>
          </cell>
          <cell r="B34" t="str">
            <v>H</v>
          </cell>
          <cell r="C34">
            <v>4023.27</v>
          </cell>
          <cell r="D34">
            <v>3000</v>
          </cell>
          <cell r="E34">
            <v>4153.3999999999996</v>
          </cell>
        </row>
        <row r="35">
          <cell r="A35">
            <v>0</v>
          </cell>
          <cell r="B35" t="str">
            <v>H</v>
          </cell>
          <cell r="C35" t="e">
            <v>#VALUE!</v>
          </cell>
          <cell r="D35">
            <v>4023</v>
          </cell>
          <cell r="E35">
            <v>3000</v>
          </cell>
        </row>
        <row r="36">
          <cell r="A36">
            <v>0</v>
          </cell>
          <cell r="B36" t="str">
            <v>H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3905</v>
          </cell>
          <cell r="B37" t="str">
            <v>H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0</v>
          </cell>
          <cell r="B38" t="str">
            <v>H</v>
          </cell>
          <cell r="C38" t="e">
            <v>#VALUE!</v>
          </cell>
          <cell r="D38">
            <v>0</v>
          </cell>
          <cell r="E38">
            <v>0</v>
          </cell>
        </row>
        <row r="39">
          <cell r="A39">
            <v>0</v>
          </cell>
          <cell r="B39" t="str">
            <v>H</v>
          </cell>
          <cell r="C39">
            <v>0</v>
          </cell>
          <cell r="D39">
            <v>0</v>
          </cell>
          <cell r="E39">
            <v>0</v>
          </cell>
        </row>
        <row r="40">
          <cell r="A40">
            <v>0</v>
          </cell>
          <cell r="B40" t="str">
            <v>H</v>
          </cell>
          <cell r="C40" t="e">
            <v>#VALUE!</v>
          </cell>
          <cell r="D40">
            <v>10518</v>
          </cell>
          <cell r="E40">
            <v>7000</v>
          </cell>
        </row>
        <row r="41">
          <cell r="A41">
            <v>0</v>
          </cell>
          <cell r="B41" t="str">
            <v>s</v>
          </cell>
          <cell r="C41">
            <v>0</v>
          </cell>
          <cell r="D41">
            <v>0</v>
          </cell>
          <cell r="E41">
            <v>0</v>
          </cell>
        </row>
        <row r="42">
          <cell r="A42">
            <v>4030</v>
          </cell>
          <cell r="B42" t="str">
            <v>s</v>
          </cell>
          <cell r="C42">
            <v>602.15</v>
          </cell>
          <cell r="D42">
            <v>2000</v>
          </cell>
          <cell r="E42">
            <v>1138.17</v>
          </cell>
        </row>
        <row r="43">
          <cell r="A43">
            <v>4031</v>
          </cell>
          <cell r="B43" t="str">
            <v>s</v>
          </cell>
          <cell r="C43">
            <v>0</v>
          </cell>
          <cell r="D43">
            <v>0</v>
          </cell>
          <cell r="E43">
            <v>262.61</v>
          </cell>
        </row>
        <row r="44">
          <cell r="A44">
            <v>4033</v>
          </cell>
          <cell r="B44" t="str">
            <v>s</v>
          </cell>
          <cell r="C44">
            <v>168.25</v>
          </cell>
          <cell r="D44">
            <v>0</v>
          </cell>
          <cell r="E44">
            <v>0</v>
          </cell>
        </row>
        <row r="45">
          <cell r="A45">
            <v>4034</v>
          </cell>
          <cell r="B45" t="str">
            <v>s</v>
          </cell>
          <cell r="C45">
            <v>3569.3</v>
          </cell>
          <cell r="D45">
            <v>0</v>
          </cell>
          <cell r="E45">
            <v>2835.1</v>
          </cell>
        </row>
        <row r="46">
          <cell r="A46">
            <v>4035</v>
          </cell>
          <cell r="B46" t="str">
            <v>s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0</v>
          </cell>
          <cell r="B47" t="str">
            <v>s</v>
          </cell>
          <cell r="C47" t="e">
            <v>#VALUE!</v>
          </cell>
          <cell r="D47">
            <v>4339.7</v>
          </cell>
          <cell r="E47">
            <v>2000</v>
          </cell>
        </row>
        <row r="48">
          <cell r="A48">
            <v>0</v>
          </cell>
          <cell r="B48" t="str">
            <v>s</v>
          </cell>
          <cell r="C48">
            <v>0</v>
          </cell>
          <cell r="D48">
            <v>0</v>
          </cell>
          <cell r="E48">
            <v>0</v>
          </cell>
        </row>
        <row r="49">
          <cell r="A49">
            <v>4230</v>
          </cell>
          <cell r="B49" t="str">
            <v>s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0</v>
          </cell>
          <cell r="B50" t="str">
            <v>s</v>
          </cell>
          <cell r="C50" t="e">
            <v>#VALUE!</v>
          </cell>
          <cell r="D50">
            <v>0</v>
          </cell>
          <cell r="E50">
            <v>0</v>
          </cell>
        </row>
        <row r="51">
          <cell r="A51">
            <v>0</v>
          </cell>
          <cell r="B51" t="str">
            <v>s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4430</v>
          </cell>
          <cell r="B52" t="str">
            <v>s</v>
          </cell>
          <cell r="C52">
            <v>42996</v>
          </cell>
          <cell r="D52">
            <v>43000</v>
          </cell>
          <cell r="E52">
            <v>56604</v>
          </cell>
        </row>
        <row r="53">
          <cell r="A53">
            <v>0</v>
          </cell>
          <cell r="B53" t="str">
            <v>s</v>
          </cell>
          <cell r="C53" t="e">
            <v>#VALUE!</v>
          </cell>
          <cell r="D53">
            <v>42996</v>
          </cell>
          <cell r="E53">
            <v>43000</v>
          </cell>
        </row>
        <row r="54">
          <cell r="A54">
            <v>0</v>
          </cell>
          <cell r="B54" t="str">
            <v>s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0</v>
          </cell>
          <cell r="B55" t="str">
            <v>s</v>
          </cell>
          <cell r="C55" t="e">
            <v>#VALUE!</v>
          </cell>
          <cell r="D55">
            <v>47335.7</v>
          </cell>
          <cell r="E55">
            <v>45000</v>
          </cell>
        </row>
        <row r="56">
          <cell r="A56">
            <v>0</v>
          </cell>
          <cell r="B56" t="str">
            <v>s</v>
          </cell>
          <cell r="C56">
            <v>0</v>
          </cell>
          <cell r="D56">
            <v>0</v>
          </cell>
          <cell r="E56">
            <v>0</v>
          </cell>
        </row>
        <row r="57">
          <cell r="A57">
            <v>5030</v>
          </cell>
          <cell r="B57" t="str">
            <v>s</v>
          </cell>
          <cell r="C57">
            <v>49000</v>
          </cell>
          <cell r="D57">
            <v>49000</v>
          </cell>
          <cell r="E57">
            <v>0</v>
          </cell>
        </row>
        <row r="58">
          <cell r="A58">
            <v>5031</v>
          </cell>
          <cell r="B58" t="str">
            <v>s</v>
          </cell>
          <cell r="C58">
            <v>199476.3</v>
          </cell>
          <cell r="D58">
            <v>237000</v>
          </cell>
          <cell r="E58">
            <v>223371.95</v>
          </cell>
        </row>
        <row r="59">
          <cell r="A59">
            <v>5032</v>
          </cell>
          <cell r="B59" t="str">
            <v>s</v>
          </cell>
          <cell r="C59">
            <v>0</v>
          </cell>
          <cell r="D59">
            <v>0</v>
          </cell>
          <cell r="E59">
            <v>0</v>
          </cell>
        </row>
        <row r="60">
          <cell r="A60">
            <v>5039</v>
          </cell>
          <cell r="B60" t="str">
            <v>s</v>
          </cell>
          <cell r="C60">
            <v>33165.800000000003</v>
          </cell>
          <cell r="D60">
            <v>38000</v>
          </cell>
          <cell r="E60">
            <v>32662.45</v>
          </cell>
        </row>
        <row r="61">
          <cell r="A61">
            <v>0</v>
          </cell>
          <cell r="B61" t="str">
            <v>s</v>
          </cell>
          <cell r="C61" t="e">
            <v>#VALUE!</v>
          </cell>
          <cell r="D61">
            <v>281642.09999999998</v>
          </cell>
          <cell r="E61">
            <v>324000</v>
          </cell>
        </row>
        <row r="62">
          <cell r="A62">
            <v>0</v>
          </cell>
          <cell r="B62" t="str">
            <v>s</v>
          </cell>
          <cell r="C62">
            <v>0</v>
          </cell>
          <cell r="D62">
            <v>0</v>
          </cell>
          <cell r="E62">
            <v>0</v>
          </cell>
        </row>
        <row r="63">
          <cell r="A63">
            <v>5230</v>
          </cell>
          <cell r="B63" t="str">
            <v>s</v>
          </cell>
          <cell r="C63">
            <v>0</v>
          </cell>
          <cell r="D63">
            <v>0</v>
          </cell>
          <cell r="E63">
            <v>0</v>
          </cell>
        </row>
        <row r="64">
          <cell r="A64">
            <v>0</v>
          </cell>
          <cell r="B64" t="str">
            <v>s</v>
          </cell>
          <cell r="C64" t="e">
            <v>#VALUE!</v>
          </cell>
          <cell r="D64">
            <v>0</v>
          </cell>
          <cell r="E64">
            <v>0</v>
          </cell>
        </row>
        <row r="65">
          <cell r="A65">
            <v>0</v>
          </cell>
          <cell r="B65" t="str">
            <v>s</v>
          </cell>
          <cell r="C65">
            <v>0</v>
          </cell>
          <cell r="D65">
            <v>0</v>
          </cell>
          <cell r="E65">
            <v>0</v>
          </cell>
        </row>
        <row r="66">
          <cell r="A66">
            <v>5430</v>
          </cell>
          <cell r="B66" t="str">
            <v>s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0</v>
          </cell>
          <cell r="B67" t="str">
            <v>s</v>
          </cell>
          <cell r="C67" t="e">
            <v>#VALUE!</v>
          </cell>
          <cell r="D67">
            <v>0</v>
          </cell>
          <cell r="E67">
            <v>0</v>
          </cell>
        </row>
        <row r="68">
          <cell r="A68">
            <v>0</v>
          </cell>
          <cell r="B68" t="str">
            <v>s</v>
          </cell>
          <cell r="C68">
            <v>0</v>
          </cell>
          <cell r="D68">
            <v>0</v>
          </cell>
          <cell r="E68">
            <v>0</v>
          </cell>
        </row>
        <row r="69">
          <cell r="A69">
            <v>5610</v>
          </cell>
          <cell r="B69" t="str">
            <v>s</v>
          </cell>
          <cell r="C69">
            <v>0</v>
          </cell>
          <cell r="D69">
            <v>0</v>
          </cell>
          <cell r="E69">
            <v>0</v>
          </cell>
        </row>
        <row r="70">
          <cell r="A70">
            <v>5611</v>
          </cell>
          <cell r="B70" t="str">
            <v>s</v>
          </cell>
          <cell r="C70">
            <v>0</v>
          </cell>
          <cell r="D70">
            <v>0</v>
          </cell>
          <cell r="E70">
            <v>0</v>
          </cell>
        </row>
        <row r="71">
          <cell r="A71">
            <v>0</v>
          </cell>
          <cell r="B71" t="str">
            <v>s</v>
          </cell>
          <cell r="C71" t="e">
            <v>#VALUE!</v>
          </cell>
          <cell r="D71">
            <v>0</v>
          </cell>
          <cell r="E71">
            <v>0</v>
          </cell>
        </row>
        <row r="72">
          <cell r="A72">
            <v>0</v>
          </cell>
          <cell r="B72" t="str">
            <v>s</v>
          </cell>
          <cell r="C72">
            <v>0</v>
          </cell>
          <cell r="D72">
            <v>0</v>
          </cell>
          <cell r="E72">
            <v>0</v>
          </cell>
        </row>
        <row r="73">
          <cell r="A73">
            <v>5700</v>
          </cell>
          <cell r="B73" t="str">
            <v>s</v>
          </cell>
          <cell r="C73">
            <v>16407.7</v>
          </cell>
          <cell r="D73">
            <v>15000</v>
          </cell>
          <cell r="E73">
            <v>14752.85</v>
          </cell>
        </row>
        <row r="74">
          <cell r="A74">
            <v>5720</v>
          </cell>
          <cell r="B74" t="str">
            <v>s</v>
          </cell>
          <cell r="C74">
            <v>21673.4</v>
          </cell>
          <cell r="D74">
            <v>20000</v>
          </cell>
          <cell r="E74">
            <v>19277.599999999999</v>
          </cell>
        </row>
        <row r="75">
          <cell r="A75">
            <v>5730</v>
          </cell>
          <cell r="B75" t="str">
            <v>s</v>
          </cell>
          <cell r="C75">
            <v>1866.5</v>
          </cell>
          <cell r="D75">
            <v>4000</v>
          </cell>
          <cell r="E75">
            <v>775.25</v>
          </cell>
        </row>
        <row r="76">
          <cell r="A76">
            <v>5740</v>
          </cell>
          <cell r="B76" t="str">
            <v>s</v>
          </cell>
          <cell r="C76">
            <v>2614.0500000000002</v>
          </cell>
          <cell r="D76">
            <v>1000</v>
          </cell>
          <cell r="E76">
            <v>2354.35</v>
          </cell>
        </row>
        <row r="77">
          <cell r="A77">
            <v>0</v>
          </cell>
          <cell r="B77" t="str">
            <v>s</v>
          </cell>
          <cell r="C77" t="e">
            <v>#VALUE!</v>
          </cell>
          <cell r="D77">
            <v>42561.65</v>
          </cell>
          <cell r="E77">
            <v>40000</v>
          </cell>
        </row>
        <row r="78">
          <cell r="A78">
            <v>0</v>
          </cell>
          <cell r="B78" t="str">
            <v>s</v>
          </cell>
          <cell r="C78">
            <v>0</v>
          </cell>
          <cell r="D78">
            <v>0</v>
          </cell>
          <cell r="E78">
            <v>0</v>
          </cell>
        </row>
        <row r="79">
          <cell r="A79">
            <v>5800</v>
          </cell>
          <cell r="B79" t="str">
            <v>s</v>
          </cell>
          <cell r="C79">
            <v>0</v>
          </cell>
          <cell r="D79">
            <v>0</v>
          </cell>
          <cell r="E79">
            <v>0</v>
          </cell>
        </row>
        <row r="80">
          <cell r="A80">
            <v>5810</v>
          </cell>
          <cell r="B80" t="str">
            <v>S</v>
          </cell>
          <cell r="C80">
            <v>8547.6</v>
          </cell>
          <cell r="D80">
            <v>7000</v>
          </cell>
          <cell r="E80">
            <v>3439.3</v>
          </cell>
        </row>
        <row r="81">
          <cell r="A81">
            <v>5820</v>
          </cell>
          <cell r="B81" t="str">
            <v>S</v>
          </cell>
          <cell r="C81">
            <v>3770.4</v>
          </cell>
          <cell r="D81">
            <v>2000</v>
          </cell>
          <cell r="E81">
            <v>3195.4</v>
          </cell>
        </row>
        <row r="82">
          <cell r="A82">
            <v>5830</v>
          </cell>
          <cell r="B82" t="str">
            <v>S</v>
          </cell>
          <cell r="C82">
            <v>6938</v>
          </cell>
          <cell r="D82">
            <v>10000</v>
          </cell>
          <cell r="E82">
            <v>9168</v>
          </cell>
        </row>
        <row r="83">
          <cell r="A83">
            <v>5840</v>
          </cell>
          <cell r="B83" t="str">
            <v>S</v>
          </cell>
          <cell r="C83">
            <v>0</v>
          </cell>
          <cell r="D83">
            <v>0</v>
          </cell>
          <cell r="E83">
            <v>0</v>
          </cell>
        </row>
        <row r="84">
          <cell r="A84">
            <v>5880</v>
          </cell>
          <cell r="B84" t="str">
            <v>S</v>
          </cell>
          <cell r="C84">
            <v>4149.7</v>
          </cell>
          <cell r="D84">
            <v>0</v>
          </cell>
          <cell r="E84">
            <v>2170</v>
          </cell>
        </row>
        <row r="85">
          <cell r="A85">
            <v>0</v>
          </cell>
          <cell r="B85" t="str">
            <v>S</v>
          </cell>
          <cell r="C85" t="e">
            <v>#VALUE!</v>
          </cell>
          <cell r="D85">
            <v>23405.7</v>
          </cell>
          <cell r="E85">
            <v>19000</v>
          </cell>
        </row>
        <row r="86">
          <cell r="A86">
            <v>0</v>
          </cell>
          <cell r="B86" t="str">
            <v>S</v>
          </cell>
          <cell r="C86">
            <v>0</v>
          </cell>
          <cell r="D86">
            <v>0</v>
          </cell>
          <cell r="E86">
            <v>0</v>
          </cell>
        </row>
        <row r="87">
          <cell r="A87">
            <v>0</v>
          </cell>
          <cell r="B87" t="str">
            <v>S</v>
          </cell>
          <cell r="C87" t="e">
            <v>#VALUE!</v>
          </cell>
          <cell r="D87">
            <v>347609.45</v>
          </cell>
          <cell r="E87">
            <v>383000</v>
          </cell>
        </row>
        <row r="88">
          <cell r="A88">
            <v>0</v>
          </cell>
          <cell r="B88" t="str">
            <v>S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6000</v>
          </cell>
          <cell r="B89" t="str">
            <v>S</v>
          </cell>
          <cell r="C89">
            <v>4440</v>
          </cell>
          <cell r="D89">
            <v>5000</v>
          </cell>
          <cell r="E89">
            <v>4440</v>
          </cell>
        </row>
        <row r="90">
          <cell r="A90">
            <v>6040</v>
          </cell>
          <cell r="B90" t="str">
            <v>S</v>
          </cell>
          <cell r="C90">
            <v>0</v>
          </cell>
          <cell r="D90">
            <v>0</v>
          </cell>
          <cell r="E90">
            <v>0</v>
          </cell>
        </row>
        <row r="91">
          <cell r="A91">
            <v>6050</v>
          </cell>
          <cell r="B91" t="str">
            <v>S</v>
          </cell>
          <cell r="C91">
            <v>0</v>
          </cell>
          <cell r="D91">
            <v>0</v>
          </cell>
          <cell r="E91">
            <v>0</v>
          </cell>
        </row>
        <row r="92">
          <cell r="A92">
            <v>0</v>
          </cell>
          <cell r="B92" t="str">
            <v>S</v>
          </cell>
          <cell r="C92" t="e">
            <v>#VALUE!</v>
          </cell>
          <cell r="D92">
            <v>4440</v>
          </cell>
          <cell r="E92">
            <v>5000</v>
          </cell>
        </row>
        <row r="93">
          <cell r="A93">
            <v>0</v>
          </cell>
          <cell r="B93" t="str">
            <v>S</v>
          </cell>
          <cell r="C93">
            <v>0</v>
          </cell>
          <cell r="D93">
            <v>0</v>
          </cell>
          <cell r="E93">
            <v>0</v>
          </cell>
        </row>
        <row r="94">
          <cell r="A94">
            <v>6150</v>
          </cell>
          <cell r="B94" t="str">
            <v>S</v>
          </cell>
          <cell r="C94">
            <v>0</v>
          </cell>
          <cell r="D94">
            <v>0</v>
          </cell>
          <cell r="E94">
            <v>4207.7</v>
          </cell>
        </row>
        <row r="95">
          <cell r="A95">
            <v>6151</v>
          </cell>
          <cell r="B95" t="str">
            <v>S</v>
          </cell>
          <cell r="C95">
            <v>5003.6000000000004</v>
          </cell>
          <cell r="D95">
            <v>5000</v>
          </cell>
          <cell r="E95">
            <v>0</v>
          </cell>
        </row>
        <row r="96">
          <cell r="A96">
            <v>6152</v>
          </cell>
          <cell r="B96" t="str">
            <v>S</v>
          </cell>
          <cell r="C96">
            <v>0</v>
          </cell>
          <cell r="D96">
            <v>0</v>
          </cell>
          <cell r="E96">
            <v>0</v>
          </cell>
        </row>
        <row r="97">
          <cell r="A97">
            <v>0</v>
          </cell>
          <cell r="B97" t="str">
            <v>S</v>
          </cell>
          <cell r="C97" t="e">
            <v>#VALUE!</v>
          </cell>
          <cell r="D97">
            <v>5003.6000000000004</v>
          </cell>
          <cell r="E97">
            <v>5000</v>
          </cell>
        </row>
        <row r="98">
          <cell r="A98">
            <v>0</v>
          </cell>
          <cell r="B98" t="str">
            <v>S</v>
          </cell>
          <cell r="C98">
            <v>0</v>
          </cell>
          <cell r="D98">
            <v>0</v>
          </cell>
          <cell r="E98">
            <v>0</v>
          </cell>
        </row>
        <row r="99">
          <cell r="A99">
            <v>6200</v>
          </cell>
          <cell r="B99" t="str">
            <v>S</v>
          </cell>
          <cell r="C99">
            <v>0</v>
          </cell>
          <cell r="D99">
            <v>0</v>
          </cell>
          <cell r="E99">
            <v>0</v>
          </cell>
        </row>
        <row r="100">
          <cell r="A100">
            <v>0</v>
          </cell>
          <cell r="B100" t="str">
            <v>S</v>
          </cell>
          <cell r="C100" t="e">
            <v>#VALUE!</v>
          </cell>
          <cell r="D100">
            <v>0</v>
          </cell>
          <cell r="E100">
            <v>0</v>
          </cell>
        </row>
        <row r="101">
          <cell r="A101">
            <v>0</v>
          </cell>
          <cell r="B101" t="str">
            <v>S</v>
          </cell>
          <cell r="C101">
            <v>0</v>
          </cell>
          <cell r="D101">
            <v>0</v>
          </cell>
          <cell r="E101">
            <v>0</v>
          </cell>
        </row>
        <row r="102">
          <cell r="A102">
            <v>6300</v>
          </cell>
          <cell r="B102" t="str">
            <v>S</v>
          </cell>
          <cell r="C102">
            <v>0</v>
          </cell>
          <cell r="D102">
            <v>0</v>
          </cell>
          <cell r="E102">
            <v>0</v>
          </cell>
        </row>
        <row r="103">
          <cell r="A103">
            <v>6360</v>
          </cell>
          <cell r="B103" t="str">
            <v>S</v>
          </cell>
          <cell r="C103">
            <v>0</v>
          </cell>
          <cell r="D103">
            <v>0</v>
          </cell>
          <cell r="E103">
            <v>0</v>
          </cell>
        </row>
        <row r="104">
          <cell r="A104">
            <v>0</v>
          </cell>
          <cell r="B104" t="str">
            <v>S</v>
          </cell>
          <cell r="C104" t="e">
            <v>#VALUE!</v>
          </cell>
          <cell r="D104">
            <v>0</v>
          </cell>
          <cell r="E104">
            <v>0</v>
          </cell>
        </row>
        <row r="105">
          <cell r="A105">
            <v>0</v>
          </cell>
          <cell r="B105" t="str">
            <v>S</v>
          </cell>
          <cell r="C105">
            <v>0</v>
          </cell>
          <cell r="D105">
            <v>0</v>
          </cell>
          <cell r="E105">
            <v>0</v>
          </cell>
        </row>
        <row r="106">
          <cell r="A106">
            <v>6400</v>
          </cell>
          <cell r="B106" t="str">
            <v>S</v>
          </cell>
          <cell r="C106">
            <v>0</v>
          </cell>
          <cell r="D106">
            <v>0</v>
          </cell>
          <cell r="E106">
            <v>0</v>
          </cell>
        </row>
        <row r="107">
          <cell r="A107">
            <v>6420</v>
          </cell>
          <cell r="B107" t="str">
            <v>S</v>
          </cell>
          <cell r="C107">
            <v>0</v>
          </cell>
          <cell r="D107">
            <v>0</v>
          </cell>
          <cell r="E107">
            <v>0</v>
          </cell>
        </row>
        <row r="108">
          <cell r="A108">
            <v>6430</v>
          </cell>
          <cell r="B108" t="str">
            <v>S</v>
          </cell>
          <cell r="C108">
            <v>0</v>
          </cell>
          <cell r="D108">
            <v>0</v>
          </cell>
          <cell r="E108">
            <v>0</v>
          </cell>
        </row>
        <row r="109">
          <cell r="A109">
            <v>6460</v>
          </cell>
          <cell r="B109" t="str">
            <v>S</v>
          </cell>
          <cell r="C109">
            <v>0</v>
          </cell>
          <cell r="D109">
            <v>0</v>
          </cell>
          <cell r="E109">
            <v>0</v>
          </cell>
        </row>
        <row r="110">
          <cell r="A110">
            <v>0</v>
          </cell>
          <cell r="B110" t="str">
            <v>S</v>
          </cell>
          <cell r="C110" t="e">
            <v>#VALUE!</v>
          </cell>
          <cell r="D110">
            <v>0</v>
          </cell>
          <cell r="E110">
            <v>0</v>
          </cell>
        </row>
        <row r="111">
          <cell r="A111">
            <v>0</v>
          </cell>
          <cell r="B111" t="str">
            <v>S</v>
          </cell>
          <cell r="C111">
            <v>0</v>
          </cell>
          <cell r="D111">
            <v>0</v>
          </cell>
          <cell r="E111">
            <v>0</v>
          </cell>
        </row>
        <row r="112">
          <cell r="A112">
            <v>6500</v>
          </cell>
          <cell r="B112" t="str">
            <v>S</v>
          </cell>
          <cell r="C112">
            <v>0</v>
          </cell>
          <cell r="D112">
            <v>0</v>
          </cell>
          <cell r="E112">
            <v>29.4</v>
          </cell>
        </row>
        <row r="113">
          <cell r="A113">
            <v>6510</v>
          </cell>
          <cell r="B113" t="str">
            <v>S</v>
          </cell>
          <cell r="C113">
            <v>0</v>
          </cell>
          <cell r="D113">
            <v>0</v>
          </cell>
          <cell r="E113">
            <v>0</v>
          </cell>
        </row>
        <row r="114">
          <cell r="A114">
            <v>6560</v>
          </cell>
          <cell r="B114" t="str">
            <v>S</v>
          </cell>
          <cell r="C114">
            <v>9635.6</v>
          </cell>
          <cell r="D114">
            <v>10000</v>
          </cell>
          <cell r="E114">
            <v>0</v>
          </cell>
        </row>
        <row r="115">
          <cell r="A115">
            <v>6590</v>
          </cell>
          <cell r="B115" t="str">
            <v>S</v>
          </cell>
          <cell r="C115">
            <v>-0.2</v>
          </cell>
          <cell r="D115">
            <v>0</v>
          </cell>
          <cell r="E115">
            <v>69.45</v>
          </cell>
        </row>
        <row r="116">
          <cell r="A116">
            <v>0</v>
          </cell>
          <cell r="B116" t="str">
            <v>S</v>
          </cell>
          <cell r="C116" t="e">
            <v>#VALUE!</v>
          </cell>
          <cell r="D116">
            <v>9635.4</v>
          </cell>
          <cell r="E116">
            <v>10000</v>
          </cell>
        </row>
        <row r="117">
          <cell r="A117">
            <v>0</v>
          </cell>
          <cell r="B117" t="str">
            <v>S</v>
          </cell>
          <cell r="C117">
            <v>0</v>
          </cell>
          <cell r="D117">
            <v>0</v>
          </cell>
          <cell r="E117">
            <v>0</v>
          </cell>
        </row>
        <row r="118">
          <cell r="A118">
            <v>6630</v>
          </cell>
          <cell r="B118" t="str">
            <v>S</v>
          </cell>
          <cell r="C118">
            <v>29488.35</v>
          </cell>
          <cell r="D118">
            <v>5000</v>
          </cell>
          <cell r="E118">
            <v>24323.55</v>
          </cell>
        </row>
        <row r="119">
          <cell r="A119">
            <v>0</v>
          </cell>
          <cell r="B119" t="str">
            <v>S</v>
          </cell>
          <cell r="C119" t="e">
            <v>#VALUE!</v>
          </cell>
          <cell r="D119">
            <v>29488.35</v>
          </cell>
          <cell r="E119">
            <v>5000</v>
          </cell>
        </row>
        <row r="120">
          <cell r="A120">
            <v>0</v>
          </cell>
          <cell r="B120" t="str">
            <v>S</v>
          </cell>
          <cell r="C120">
            <v>0</v>
          </cell>
          <cell r="D120">
            <v>0</v>
          </cell>
          <cell r="E120">
            <v>0</v>
          </cell>
        </row>
        <row r="121">
          <cell r="A121">
            <v>6730</v>
          </cell>
          <cell r="B121" t="str">
            <v>S</v>
          </cell>
          <cell r="C121">
            <v>0</v>
          </cell>
          <cell r="D121">
            <v>25000</v>
          </cell>
          <cell r="E121">
            <v>0</v>
          </cell>
        </row>
        <row r="122">
          <cell r="A122">
            <v>6750</v>
          </cell>
          <cell r="B122" t="str">
            <v>S</v>
          </cell>
          <cell r="C122">
            <v>24996</v>
          </cell>
          <cell r="D122">
            <v>0</v>
          </cell>
          <cell r="E122">
            <v>27000</v>
          </cell>
        </row>
        <row r="123">
          <cell r="A123">
            <v>0</v>
          </cell>
          <cell r="B123" t="str">
            <v>S</v>
          </cell>
          <cell r="C123" t="e">
            <v>#VALUE!</v>
          </cell>
          <cell r="D123">
            <v>24996</v>
          </cell>
          <cell r="E123">
            <v>25000</v>
          </cell>
        </row>
        <row r="124">
          <cell r="A124">
            <v>0</v>
          </cell>
          <cell r="B124" t="str">
            <v>S</v>
          </cell>
          <cell r="C124">
            <v>0</v>
          </cell>
          <cell r="D124">
            <v>0</v>
          </cell>
          <cell r="E124">
            <v>0</v>
          </cell>
        </row>
        <row r="125">
          <cell r="A125">
            <v>6800</v>
          </cell>
          <cell r="B125" t="str">
            <v>S</v>
          </cell>
          <cell r="C125">
            <v>0</v>
          </cell>
          <cell r="D125">
            <v>5000</v>
          </cell>
          <cell r="E125">
            <v>0</v>
          </cell>
        </row>
        <row r="126">
          <cell r="A126">
            <v>6850</v>
          </cell>
          <cell r="B126" t="str">
            <v>S</v>
          </cell>
          <cell r="C126">
            <v>0</v>
          </cell>
          <cell r="D126">
            <v>0</v>
          </cell>
          <cell r="E126">
            <v>0</v>
          </cell>
        </row>
        <row r="127">
          <cell r="A127">
            <v>0</v>
          </cell>
          <cell r="B127" t="str">
            <v>S</v>
          </cell>
          <cell r="C127" t="e">
            <v>#VALUE!</v>
          </cell>
          <cell r="D127">
            <v>0</v>
          </cell>
          <cell r="E127">
            <v>5000</v>
          </cell>
        </row>
        <row r="128">
          <cell r="A128">
            <v>0</v>
          </cell>
          <cell r="B128" t="str">
            <v>S</v>
          </cell>
          <cell r="C128">
            <v>0</v>
          </cell>
          <cell r="D128">
            <v>0</v>
          </cell>
          <cell r="E128">
            <v>0</v>
          </cell>
        </row>
        <row r="129">
          <cell r="A129">
            <v>6960</v>
          </cell>
          <cell r="B129" t="str">
            <v>S</v>
          </cell>
          <cell r="C129">
            <v>0</v>
          </cell>
          <cell r="D129">
            <v>0</v>
          </cell>
          <cell r="E129">
            <v>0</v>
          </cell>
        </row>
        <row r="130">
          <cell r="A130">
            <v>0</v>
          </cell>
          <cell r="B130" t="str">
            <v>S</v>
          </cell>
          <cell r="C130" t="e">
            <v>#VALUE!</v>
          </cell>
          <cell r="D130">
            <v>0</v>
          </cell>
          <cell r="E130">
            <v>0</v>
          </cell>
        </row>
        <row r="131">
          <cell r="A131">
            <v>0</v>
          </cell>
          <cell r="B131" t="str">
            <v>S</v>
          </cell>
          <cell r="C131">
            <v>0</v>
          </cell>
          <cell r="D131">
            <v>0</v>
          </cell>
          <cell r="E131">
            <v>0</v>
          </cell>
        </row>
        <row r="132">
          <cell r="A132">
            <v>0</v>
          </cell>
          <cell r="B132" t="str">
            <v>S</v>
          </cell>
          <cell r="C132" t="e">
            <v>#VALUE!</v>
          </cell>
          <cell r="D132">
            <v>73563.350000000006</v>
          </cell>
          <cell r="E132">
            <v>55000</v>
          </cell>
        </row>
        <row r="133">
          <cell r="A133">
            <v>0</v>
          </cell>
          <cell r="B133" t="str">
            <v>S</v>
          </cell>
          <cell r="C133">
            <v>0</v>
          </cell>
          <cell r="D133">
            <v>0</v>
          </cell>
          <cell r="E133">
            <v>0</v>
          </cell>
        </row>
        <row r="134">
          <cell r="A134">
            <v>7000</v>
          </cell>
          <cell r="B134" t="str">
            <v>S</v>
          </cell>
          <cell r="C134">
            <v>0</v>
          </cell>
          <cell r="D134">
            <v>0</v>
          </cell>
          <cell r="E134">
            <v>0</v>
          </cell>
        </row>
        <row r="135">
          <cell r="A135">
            <v>7010</v>
          </cell>
          <cell r="B135" t="str">
            <v>S</v>
          </cell>
          <cell r="C135">
            <v>0</v>
          </cell>
          <cell r="D135">
            <v>0</v>
          </cell>
          <cell r="E135">
            <v>0</v>
          </cell>
        </row>
        <row r="136">
          <cell r="A136">
            <v>0</v>
          </cell>
          <cell r="B136" t="str">
            <v>S</v>
          </cell>
          <cell r="C136" t="e">
            <v>#VALUE!</v>
          </cell>
          <cell r="D136">
            <v>0</v>
          </cell>
          <cell r="E136">
            <v>0</v>
          </cell>
        </row>
        <row r="137">
          <cell r="A137">
            <v>0</v>
          </cell>
          <cell r="B137" t="str">
            <v>S</v>
          </cell>
          <cell r="C137">
            <v>0</v>
          </cell>
          <cell r="D137">
            <v>0</v>
          </cell>
          <cell r="E137">
            <v>0</v>
          </cell>
        </row>
        <row r="138">
          <cell r="A138">
            <v>0</v>
          </cell>
          <cell r="B138" t="str">
            <v>S</v>
          </cell>
          <cell r="C138" t="e">
            <v>#VALUE!</v>
          </cell>
          <cell r="D138">
            <v>0</v>
          </cell>
          <cell r="E138">
            <v>0</v>
          </cell>
        </row>
        <row r="139">
          <cell r="A139">
            <v>0</v>
          </cell>
          <cell r="B139" t="str">
            <v>S</v>
          </cell>
          <cell r="C139">
            <v>0</v>
          </cell>
          <cell r="D139">
            <v>0</v>
          </cell>
          <cell r="E139">
            <v>0</v>
          </cell>
        </row>
        <row r="140">
          <cell r="A140">
            <v>7500</v>
          </cell>
          <cell r="B140" t="str">
            <v>S</v>
          </cell>
          <cell r="C140">
            <v>0</v>
          </cell>
          <cell r="D140">
            <v>0</v>
          </cell>
          <cell r="E140">
            <v>0</v>
          </cell>
        </row>
        <row r="141">
          <cell r="A141">
            <v>7510</v>
          </cell>
          <cell r="B141" t="str">
            <v>S</v>
          </cell>
          <cell r="C141">
            <v>0</v>
          </cell>
          <cell r="D141">
            <v>0</v>
          </cell>
          <cell r="E141">
            <v>0</v>
          </cell>
        </row>
        <row r="142">
          <cell r="A142">
            <v>0</v>
          </cell>
          <cell r="B142" t="str">
            <v>S</v>
          </cell>
          <cell r="C142" t="e">
            <v>#VALUE!</v>
          </cell>
          <cell r="D142">
            <v>0</v>
          </cell>
          <cell r="E142">
            <v>0</v>
          </cell>
        </row>
        <row r="143">
          <cell r="A143">
            <v>0</v>
          </cell>
          <cell r="B143" t="str">
            <v>S</v>
          </cell>
          <cell r="C143">
            <v>0</v>
          </cell>
          <cell r="D143">
            <v>0</v>
          </cell>
          <cell r="E143">
            <v>0</v>
          </cell>
        </row>
        <row r="144">
          <cell r="A144">
            <v>0</v>
          </cell>
          <cell r="B144" t="str">
            <v>S</v>
          </cell>
          <cell r="C144" t="e">
            <v>#VALUE!</v>
          </cell>
          <cell r="D144">
            <v>0</v>
          </cell>
          <cell r="E144">
            <v>0</v>
          </cell>
        </row>
        <row r="145">
          <cell r="A145">
            <v>0</v>
          </cell>
          <cell r="B145" t="str">
            <v>S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0</v>
          </cell>
          <cell r="B146" t="str">
            <v>S</v>
          </cell>
          <cell r="C146" t="e">
            <v>#VALUE!</v>
          </cell>
          <cell r="D146">
            <v>0</v>
          </cell>
          <cell r="E146">
            <v>0</v>
          </cell>
        </row>
        <row r="147">
          <cell r="A147">
            <v>0</v>
          </cell>
          <cell r="B147" t="str">
            <v>S</v>
          </cell>
          <cell r="C147">
            <v>0</v>
          </cell>
          <cell r="D147">
            <v>0</v>
          </cell>
          <cell r="E147">
            <v>0</v>
          </cell>
        </row>
        <row r="148">
          <cell r="A148">
            <v>0</v>
          </cell>
          <cell r="B148" t="str">
            <v>S</v>
          </cell>
          <cell r="C148" t="e">
            <v>#VALUE!</v>
          </cell>
          <cell r="D148">
            <v>0</v>
          </cell>
          <cell r="E148">
            <v>0</v>
          </cell>
        </row>
        <row r="149">
          <cell r="A149">
            <v>0</v>
          </cell>
          <cell r="B149" t="str">
            <v>S</v>
          </cell>
          <cell r="C149">
            <v>0</v>
          </cell>
          <cell r="D149">
            <v>0</v>
          </cell>
          <cell r="E149">
            <v>0</v>
          </cell>
        </row>
        <row r="150">
          <cell r="A150">
            <v>0</v>
          </cell>
          <cell r="B150" t="str">
            <v>S</v>
          </cell>
          <cell r="C150" t="e">
            <v>#VALUE!</v>
          </cell>
          <cell r="D150">
            <v>457990.5</v>
          </cell>
          <cell r="E150">
            <v>476000</v>
          </cell>
        </row>
        <row r="151">
          <cell r="A151">
            <v>0</v>
          </cell>
          <cell r="B151" t="str">
            <v>S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9700</v>
          </cell>
          <cell r="B152" t="str">
            <v>S</v>
          </cell>
          <cell r="C152">
            <v>0</v>
          </cell>
          <cell r="D152">
            <v>0</v>
          </cell>
          <cell r="E152">
            <v>-409239.73</v>
          </cell>
        </row>
        <row r="153">
          <cell r="A153">
            <v>0</v>
          </cell>
          <cell r="B153" t="str">
            <v>S</v>
          </cell>
          <cell r="C153" t="e">
            <v>#VALUE!</v>
          </cell>
          <cell r="D153">
            <v>0</v>
          </cell>
          <cell r="E153">
            <v>0</v>
          </cell>
        </row>
        <row r="154">
          <cell r="A154">
            <v>0</v>
          </cell>
          <cell r="B154" t="str">
            <v>S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0</v>
          </cell>
          <cell r="B155" t="str">
            <v>S</v>
          </cell>
          <cell r="C155">
            <v>0</v>
          </cell>
          <cell r="D155">
            <v>0</v>
          </cell>
          <cell r="E155">
            <v>476000</v>
          </cell>
        </row>
        <row r="156">
          <cell r="A156">
            <v>0</v>
          </cell>
          <cell r="B156" t="str">
            <v>S</v>
          </cell>
          <cell r="C156">
            <v>0</v>
          </cell>
          <cell r="D156">
            <v>0</v>
          </cell>
          <cell r="E156">
            <v>0</v>
          </cell>
        </row>
        <row r="157">
          <cell r="A157">
            <v>0</v>
          </cell>
          <cell r="B157" t="str">
            <v>S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0</v>
          </cell>
          <cell r="B158" t="str">
            <v>S</v>
          </cell>
          <cell r="C158">
            <v>0</v>
          </cell>
          <cell r="D158">
            <v>0</v>
          </cell>
          <cell r="E158">
            <v>0</v>
          </cell>
        </row>
        <row r="159">
          <cell r="A159">
            <v>37650</v>
          </cell>
          <cell r="B159" t="str">
            <v>S</v>
          </cell>
          <cell r="C159">
            <v>0</v>
          </cell>
          <cell r="D159">
            <v>0</v>
          </cell>
          <cell r="E159" t="e">
            <v>#VALUE!</v>
          </cell>
        </row>
        <row r="160">
          <cell r="A160">
            <v>0</v>
          </cell>
          <cell r="B160" t="str">
            <v>S</v>
          </cell>
          <cell r="C160">
            <v>0</v>
          </cell>
          <cell r="D160">
            <v>0</v>
          </cell>
          <cell r="E160">
            <v>0</v>
          </cell>
        </row>
        <row r="161">
          <cell r="A161">
            <v>0</v>
          </cell>
          <cell r="B161" t="str">
            <v>S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0</v>
          </cell>
          <cell r="B162" t="str">
            <v>S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0</v>
          </cell>
          <cell r="B163" t="str">
            <v>S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0</v>
          </cell>
          <cell r="B164" t="str">
            <v>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0</v>
          </cell>
          <cell r="B165" t="str">
            <v>S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0</v>
          </cell>
          <cell r="B166" t="str">
            <v>S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 t="str">
            <v>S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0</v>
          </cell>
          <cell r="B168" t="str">
            <v>S</v>
          </cell>
          <cell r="C168">
            <v>0</v>
          </cell>
          <cell r="D168">
            <v>0</v>
          </cell>
          <cell r="E168">
            <v>0</v>
          </cell>
        </row>
        <row r="169">
          <cell r="A169">
            <v>0</v>
          </cell>
          <cell r="B169" t="str">
            <v>S</v>
          </cell>
          <cell r="C169">
            <v>0</v>
          </cell>
          <cell r="D169">
            <v>0</v>
          </cell>
          <cell r="E169">
            <v>0</v>
          </cell>
        </row>
        <row r="170">
          <cell r="A170">
            <v>0</v>
          </cell>
          <cell r="B170" t="str">
            <v>S</v>
          </cell>
          <cell r="C170">
            <v>0</v>
          </cell>
          <cell r="D170">
            <v>0</v>
          </cell>
          <cell r="E170">
            <v>0</v>
          </cell>
        </row>
        <row r="171">
          <cell r="A171">
            <v>0</v>
          </cell>
          <cell r="B171" t="str">
            <v>S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0</v>
          </cell>
          <cell r="B172" t="str">
            <v>S</v>
          </cell>
          <cell r="C172">
            <v>0</v>
          </cell>
          <cell r="D172">
            <v>0</v>
          </cell>
          <cell r="E172">
            <v>0</v>
          </cell>
        </row>
        <row r="173">
          <cell r="A173">
            <v>0</v>
          </cell>
          <cell r="B173" t="str">
            <v>S</v>
          </cell>
          <cell r="C173">
            <v>0</v>
          </cell>
          <cell r="D173">
            <v>0</v>
          </cell>
          <cell r="E173">
            <v>0</v>
          </cell>
        </row>
        <row r="174">
          <cell r="A174">
            <v>0</v>
          </cell>
          <cell r="B174" t="str">
            <v>S</v>
          </cell>
          <cell r="C174">
            <v>0</v>
          </cell>
          <cell r="D174">
            <v>0</v>
          </cell>
          <cell r="E174">
            <v>0</v>
          </cell>
        </row>
        <row r="175">
          <cell r="A175">
            <v>0</v>
          </cell>
          <cell r="B175" t="str">
            <v>S</v>
          </cell>
          <cell r="C175">
            <v>0</v>
          </cell>
          <cell r="D175">
            <v>0</v>
          </cell>
          <cell r="E175">
            <v>0</v>
          </cell>
        </row>
        <row r="176">
          <cell r="A176">
            <v>0</v>
          </cell>
          <cell r="B176" t="str">
            <v>S</v>
          </cell>
          <cell r="C176">
            <v>0</v>
          </cell>
          <cell r="D176">
            <v>0</v>
          </cell>
          <cell r="E176">
            <v>0</v>
          </cell>
        </row>
        <row r="177">
          <cell r="A177">
            <v>0</v>
          </cell>
          <cell r="B177" t="str">
            <v>S</v>
          </cell>
          <cell r="C177">
            <v>0</v>
          </cell>
          <cell r="D177">
            <v>0</v>
          </cell>
          <cell r="E177">
            <v>0</v>
          </cell>
        </row>
        <row r="178">
          <cell r="A178">
            <v>0</v>
          </cell>
          <cell r="B178" t="str">
            <v>S</v>
          </cell>
          <cell r="C178">
            <v>0</v>
          </cell>
          <cell r="D178">
            <v>0</v>
          </cell>
          <cell r="E178">
            <v>0</v>
          </cell>
        </row>
        <row r="179">
          <cell r="A179">
            <v>0</v>
          </cell>
          <cell r="B179" t="str">
            <v>S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0</v>
          </cell>
          <cell r="B180" t="str">
            <v>S</v>
          </cell>
          <cell r="C180">
            <v>0</v>
          </cell>
          <cell r="D180">
            <v>0</v>
          </cell>
          <cell r="E180">
            <v>0</v>
          </cell>
        </row>
        <row r="181">
          <cell r="A181">
            <v>0</v>
          </cell>
          <cell r="B181" t="str">
            <v>S</v>
          </cell>
          <cell r="C181">
            <v>0</v>
          </cell>
          <cell r="D181">
            <v>0</v>
          </cell>
          <cell r="E181">
            <v>0</v>
          </cell>
        </row>
        <row r="182">
          <cell r="A182">
            <v>0</v>
          </cell>
          <cell r="B182" t="str">
            <v>S</v>
          </cell>
          <cell r="C182">
            <v>0</v>
          </cell>
          <cell r="D182">
            <v>0</v>
          </cell>
          <cell r="E182">
            <v>0</v>
          </cell>
        </row>
        <row r="183">
          <cell r="A183">
            <v>0</v>
          </cell>
          <cell r="B183" t="str">
            <v>S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0</v>
          </cell>
          <cell r="B184" t="str">
            <v>S</v>
          </cell>
          <cell r="C184">
            <v>0</v>
          </cell>
          <cell r="D184">
            <v>0</v>
          </cell>
          <cell r="E184">
            <v>0</v>
          </cell>
        </row>
        <row r="185">
          <cell r="A185">
            <v>0</v>
          </cell>
          <cell r="B185" t="str">
            <v>S</v>
          </cell>
          <cell r="C185">
            <v>0</v>
          </cell>
          <cell r="D185">
            <v>0</v>
          </cell>
          <cell r="E185">
            <v>0</v>
          </cell>
        </row>
        <row r="186">
          <cell r="A186">
            <v>0</v>
          </cell>
          <cell r="B186" t="str">
            <v>S</v>
          </cell>
          <cell r="C186">
            <v>0</v>
          </cell>
          <cell r="D186">
            <v>0</v>
          </cell>
          <cell r="E186">
            <v>0</v>
          </cell>
        </row>
        <row r="187">
          <cell r="A187">
            <v>0</v>
          </cell>
          <cell r="B187" t="str">
            <v>S</v>
          </cell>
          <cell r="C187">
            <v>0</v>
          </cell>
          <cell r="D187">
            <v>0</v>
          </cell>
          <cell r="E187">
            <v>0</v>
          </cell>
        </row>
        <row r="188">
          <cell r="A188">
            <v>0</v>
          </cell>
          <cell r="B188" t="str">
            <v>S</v>
          </cell>
          <cell r="C188">
            <v>0</v>
          </cell>
          <cell r="D188">
            <v>0</v>
          </cell>
          <cell r="E188">
            <v>0</v>
          </cell>
        </row>
        <row r="189">
          <cell r="A189">
            <v>0</v>
          </cell>
          <cell r="B189" t="str">
            <v>S</v>
          </cell>
          <cell r="C189">
            <v>0</v>
          </cell>
          <cell r="D189">
            <v>0</v>
          </cell>
          <cell r="E189">
            <v>0</v>
          </cell>
        </row>
        <row r="190">
          <cell r="A190">
            <v>0</v>
          </cell>
          <cell r="B190" t="str">
            <v>S</v>
          </cell>
          <cell r="C190">
            <v>0</v>
          </cell>
          <cell r="D190">
            <v>0</v>
          </cell>
          <cell r="E190">
            <v>0</v>
          </cell>
        </row>
        <row r="191">
          <cell r="A191">
            <v>0</v>
          </cell>
          <cell r="B191" t="str">
            <v>S</v>
          </cell>
          <cell r="C191">
            <v>0</v>
          </cell>
          <cell r="D191">
            <v>0</v>
          </cell>
          <cell r="E191">
            <v>0</v>
          </cell>
        </row>
        <row r="192">
          <cell r="A192">
            <v>0</v>
          </cell>
          <cell r="B192" t="str">
            <v>S</v>
          </cell>
          <cell r="C192">
            <v>0</v>
          </cell>
          <cell r="D192">
            <v>0</v>
          </cell>
          <cell r="E192">
            <v>0</v>
          </cell>
        </row>
        <row r="193">
          <cell r="A193">
            <v>0</v>
          </cell>
          <cell r="B193" t="str">
            <v>S</v>
          </cell>
          <cell r="C193">
            <v>0</v>
          </cell>
          <cell r="D193">
            <v>0</v>
          </cell>
          <cell r="E193">
            <v>0</v>
          </cell>
        </row>
        <row r="194">
          <cell r="A194">
            <v>0</v>
          </cell>
          <cell r="B194" t="str">
            <v>S</v>
          </cell>
          <cell r="C194">
            <v>0</v>
          </cell>
          <cell r="D194">
            <v>0</v>
          </cell>
          <cell r="E194">
            <v>0</v>
          </cell>
        </row>
        <row r="195">
          <cell r="A195">
            <v>0</v>
          </cell>
          <cell r="B195" t="str">
            <v>S</v>
          </cell>
          <cell r="C195">
            <v>0</v>
          </cell>
          <cell r="D195">
            <v>0</v>
          </cell>
          <cell r="E195">
            <v>0</v>
          </cell>
        </row>
        <row r="196">
          <cell r="A196">
            <v>0</v>
          </cell>
          <cell r="B196" t="str">
            <v>S</v>
          </cell>
          <cell r="C196">
            <v>0</v>
          </cell>
          <cell r="D196">
            <v>0</v>
          </cell>
          <cell r="E196">
            <v>0</v>
          </cell>
        </row>
        <row r="197">
          <cell r="A197">
            <v>0</v>
          </cell>
          <cell r="B197" t="str">
            <v>S</v>
          </cell>
          <cell r="C197">
            <v>0</v>
          </cell>
          <cell r="D197">
            <v>0</v>
          </cell>
          <cell r="E197">
            <v>0</v>
          </cell>
        </row>
        <row r="198">
          <cell r="A198">
            <v>0</v>
          </cell>
          <cell r="B198" t="str">
            <v>S</v>
          </cell>
          <cell r="C198">
            <v>0</v>
          </cell>
          <cell r="D198">
            <v>0</v>
          </cell>
          <cell r="E198">
            <v>0</v>
          </cell>
        </row>
        <row r="199">
          <cell r="A199">
            <v>0</v>
          </cell>
          <cell r="B199" t="str">
            <v>S</v>
          </cell>
          <cell r="C199">
            <v>0</v>
          </cell>
          <cell r="D199">
            <v>0</v>
          </cell>
          <cell r="E199">
            <v>0</v>
          </cell>
        </row>
        <row r="200">
          <cell r="A200">
            <v>0</v>
          </cell>
          <cell r="B200" t="str">
            <v>S</v>
          </cell>
          <cell r="C200">
            <v>0</v>
          </cell>
          <cell r="D200">
            <v>0</v>
          </cell>
          <cell r="E200">
            <v>0</v>
          </cell>
        </row>
        <row r="201">
          <cell r="A201">
            <v>0</v>
          </cell>
          <cell r="B201" t="str">
            <v>S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0</v>
          </cell>
          <cell r="B202" t="str">
            <v>S</v>
          </cell>
          <cell r="C202">
            <v>0</v>
          </cell>
          <cell r="D202">
            <v>0</v>
          </cell>
          <cell r="E202">
            <v>0</v>
          </cell>
        </row>
        <row r="203">
          <cell r="A203">
            <v>0</v>
          </cell>
          <cell r="B203" t="str">
            <v>S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0</v>
          </cell>
          <cell r="B204" t="str">
            <v>S</v>
          </cell>
          <cell r="C204">
            <v>0</v>
          </cell>
          <cell r="D204">
            <v>0</v>
          </cell>
          <cell r="E204">
            <v>0</v>
          </cell>
        </row>
        <row r="205">
          <cell r="A205">
            <v>0</v>
          </cell>
          <cell r="B205" t="str">
            <v>S</v>
          </cell>
          <cell r="C205">
            <v>0</v>
          </cell>
          <cell r="D205">
            <v>0</v>
          </cell>
          <cell r="E205">
            <v>0</v>
          </cell>
        </row>
        <row r="206">
          <cell r="A206">
            <v>0</v>
          </cell>
          <cell r="B206" t="str">
            <v>S</v>
          </cell>
          <cell r="C206">
            <v>0</v>
          </cell>
          <cell r="D206">
            <v>0</v>
          </cell>
          <cell r="E206">
            <v>0</v>
          </cell>
        </row>
        <row r="207">
          <cell r="A207">
            <v>0</v>
          </cell>
          <cell r="B207" t="str">
            <v>S</v>
          </cell>
          <cell r="C207">
            <v>0</v>
          </cell>
          <cell r="D207">
            <v>0</v>
          </cell>
          <cell r="E207">
            <v>0</v>
          </cell>
        </row>
        <row r="208">
          <cell r="A208">
            <v>0</v>
          </cell>
          <cell r="B208" t="str">
            <v>S</v>
          </cell>
          <cell r="C208">
            <v>0</v>
          </cell>
          <cell r="D208">
            <v>0</v>
          </cell>
          <cell r="E208">
            <v>0</v>
          </cell>
        </row>
        <row r="209">
          <cell r="A209">
            <v>0</v>
          </cell>
          <cell r="B209" t="str">
            <v>S</v>
          </cell>
          <cell r="C209">
            <v>0</v>
          </cell>
          <cell r="D209">
            <v>0</v>
          </cell>
          <cell r="E209">
            <v>0</v>
          </cell>
        </row>
        <row r="210">
          <cell r="A210">
            <v>0</v>
          </cell>
          <cell r="B210" t="str">
            <v>S</v>
          </cell>
          <cell r="C210">
            <v>0</v>
          </cell>
          <cell r="D210">
            <v>0</v>
          </cell>
          <cell r="E210">
            <v>0</v>
          </cell>
        </row>
        <row r="211">
          <cell r="A211">
            <v>0</v>
          </cell>
          <cell r="B211" t="str">
            <v>S</v>
          </cell>
          <cell r="C211">
            <v>0</v>
          </cell>
          <cell r="D211">
            <v>0</v>
          </cell>
          <cell r="E211">
            <v>0</v>
          </cell>
        </row>
        <row r="212">
          <cell r="A212">
            <v>0</v>
          </cell>
          <cell r="B212" t="str">
            <v>S</v>
          </cell>
          <cell r="C212">
            <v>0</v>
          </cell>
          <cell r="D212">
            <v>0</v>
          </cell>
          <cell r="E212">
            <v>0</v>
          </cell>
        </row>
        <row r="213">
          <cell r="A213">
            <v>0</v>
          </cell>
          <cell r="B213" t="str">
            <v>S</v>
          </cell>
          <cell r="C213">
            <v>0</v>
          </cell>
          <cell r="D213">
            <v>0</v>
          </cell>
          <cell r="E213">
            <v>0</v>
          </cell>
        </row>
        <row r="214">
          <cell r="A214">
            <v>0</v>
          </cell>
          <cell r="B214" t="str">
            <v>S</v>
          </cell>
          <cell r="C214">
            <v>0</v>
          </cell>
          <cell r="D214">
            <v>0</v>
          </cell>
          <cell r="E214">
            <v>0</v>
          </cell>
        </row>
        <row r="215">
          <cell r="A215">
            <v>0</v>
          </cell>
          <cell r="B215" t="str">
            <v>S</v>
          </cell>
          <cell r="C215">
            <v>0</v>
          </cell>
          <cell r="D215">
            <v>0</v>
          </cell>
          <cell r="E215">
            <v>0</v>
          </cell>
        </row>
        <row r="216">
          <cell r="A216">
            <v>0</v>
          </cell>
          <cell r="B216" t="str">
            <v>S</v>
          </cell>
          <cell r="C216">
            <v>0</v>
          </cell>
          <cell r="D216">
            <v>0</v>
          </cell>
          <cell r="E216">
            <v>0</v>
          </cell>
        </row>
        <row r="217">
          <cell r="A217">
            <v>0</v>
          </cell>
          <cell r="B217" t="str">
            <v>S</v>
          </cell>
          <cell r="C217">
            <v>0</v>
          </cell>
          <cell r="D217">
            <v>0</v>
          </cell>
          <cell r="E217">
            <v>0</v>
          </cell>
        </row>
        <row r="218">
          <cell r="A218">
            <v>0</v>
          </cell>
          <cell r="B218" t="str">
            <v>S</v>
          </cell>
          <cell r="C218">
            <v>0</v>
          </cell>
          <cell r="D218">
            <v>0</v>
          </cell>
          <cell r="E218">
            <v>0</v>
          </cell>
        </row>
        <row r="219">
          <cell r="A219">
            <v>0</v>
          </cell>
          <cell r="B219" t="str">
            <v>S</v>
          </cell>
          <cell r="C219">
            <v>0</v>
          </cell>
          <cell r="D219">
            <v>0</v>
          </cell>
          <cell r="E219">
            <v>0</v>
          </cell>
        </row>
        <row r="220">
          <cell r="A220">
            <v>0</v>
          </cell>
          <cell r="B220" t="str">
            <v>S</v>
          </cell>
          <cell r="C220">
            <v>0</v>
          </cell>
          <cell r="D220">
            <v>0</v>
          </cell>
          <cell r="E220">
            <v>0</v>
          </cell>
        </row>
        <row r="221">
          <cell r="A221">
            <v>0</v>
          </cell>
          <cell r="B221" t="str">
            <v>S</v>
          </cell>
          <cell r="C221">
            <v>0</v>
          </cell>
          <cell r="D221">
            <v>0</v>
          </cell>
          <cell r="E221">
            <v>0</v>
          </cell>
        </row>
        <row r="222">
          <cell r="A222">
            <v>0</v>
          </cell>
          <cell r="B222" t="str">
            <v>S</v>
          </cell>
          <cell r="C222">
            <v>0</v>
          </cell>
          <cell r="D222">
            <v>0</v>
          </cell>
          <cell r="E222">
            <v>0</v>
          </cell>
        </row>
        <row r="223">
          <cell r="A223">
            <v>0</v>
          </cell>
          <cell r="B223" t="str">
            <v>S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0</v>
          </cell>
          <cell r="B224" t="str">
            <v>S</v>
          </cell>
          <cell r="C224">
            <v>0</v>
          </cell>
          <cell r="D224">
            <v>0</v>
          </cell>
          <cell r="E224">
            <v>0</v>
          </cell>
        </row>
        <row r="225">
          <cell r="A225">
            <v>0</v>
          </cell>
          <cell r="B225" t="str">
            <v>S</v>
          </cell>
          <cell r="C225">
            <v>0</v>
          </cell>
          <cell r="D225">
            <v>0</v>
          </cell>
          <cell r="E225">
            <v>0</v>
          </cell>
        </row>
        <row r="226">
          <cell r="A226">
            <v>0</v>
          </cell>
          <cell r="B226" t="str">
            <v>S</v>
          </cell>
          <cell r="C226">
            <v>0</v>
          </cell>
          <cell r="D226">
            <v>0</v>
          </cell>
          <cell r="E226">
            <v>0</v>
          </cell>
        </row>
        <row r="227">
          <cell r="A227">
            <v>0</v>
          </cell>
          <cell r="B227" t="str">
            <v>S</v>
          </cell>
          <cell r="C227">
            <v>0</v>
          </cell>
          <cell r="D227">
            <v>0</v>
          </cell>
          <cell r="E227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66"/>
  <sheetViews>
    <sheetView showGridLines="0" showZeros="0" zoomScale="90" zoomScaleNormal="90" workbookViewId="0">
      <selection activeCell="B10" sqref="B10:H10"/>
    </sheetView>
  </sheetViews>
  <sheetFormatPr baseColWidth="10" defaultRowHeight="12.75"/>
  <cols>
    <col min="1" max="1" width="34.5703125" style="608" customWidth="1"/>
    <col min="2" max="3" width="10.5703125" style="608" customWidth="1"/>
    <col min="4" max="4" width="10.7109375" style="608" customWidth="1"/>
    <col min="5" max="5" width="15.28515625" style="608" customWidth="1"/>
    <col min="6" max="6" width="14.7109375" style="608" bestFit="1" customWidth="1"/>
    <col min="7" max="7" width="14.7109375" style="608" customWidth="1"/>
    <col min="8" max="8" width="12.5703125" style="608" customWidth="1"/>
    <col min="9" max="9" width="9.42578125" style="608" customWidth="1"/>
    <col min="10" max="257" width="11.42578125" style="608"/>
    <col min="258" max="258" width="34.5703125" style="608" customWidth="1"/>
    <col min="259" max="260" width="10.5703125" style="608" customWidth="1"/>
    <col min="261" max="261" width="10.7109375" style="608" customWidth="1"/>
    <col min="262" max="262" width="15.28515625" style="608" customWidth="1"/>
    <col min="263" max="263" width="14.7109375" style="608" bestFit="1" customWidth="1"/>
    <col min="264" max="264" width="12.5703125" style="608" customWidth="1"/>
    <col min="265" max="265" width="9.42578125" style="608" customWidth="1"/>
    <col min="266" max="513" width="11.42578125" style="608"/>
    <col min="514" max="514" width="34.5703125" style="608" customWidth="1"/>
    <col min="515" max="516" width="10.5703125" style="608" customWidth="1"/>
    <col min="517" max="517" width="10.7109375" style="608" customWidth="1"/>
    <col min="518" max="518" width="15.28515625" style="608" customWidth="1"/>
    <col min="519" max="519" width="14.7109375" style="608" bestFit="1" customWidth="1"/>
    <col min="520" max="520" width="12.5703125" style="608" customWidth="1"/>
    <col min="521" max="521" width="9.42578125" style="608" customWidth="1"/>
    <col min="522" max="769" width="11.42578125" style="608"/>
    <col min="770" max="770" width="34.5703125" style="608" customWidth="1"/>
    <col min="771" max="772" width="10.5703125" style="608" customWidth="1"/>
    <col min="773" max="773" width="10.7109375" style="608" customWidth="1"/>
    <col min="774" max="774" width="15.28515625" style="608" customWidth="1"/>
    <col min="775" max="775" width="14.7109375" style="608" bestFit="1" customWidth="1"/>
    <col min="776" max="776" width="12.5703125" style="608" customWidth="1"/>
    <col min="777" max="777" width="9.42578125" style="608" customWidth="1"/>
    <col min="778" max="1025" width="11.42578125" style="608"/>
    <col min="1026" max="1026" width="34.5703125" style="608" customWidth="1"/>
    <col min="1027" max="1028" width="10.5703125" style="608" customWidth="1"/>
    <col min="1029" max="1029" width="10.7109375" style="608" customWidth="1"/>
    <col min="1030" max="1030" width="15.28515625" style="608" customWidth="1"/>
    <col min="1031" max="1031" width="14.7109375" style="608" bestFit="1" customWidth="1"/>
    <col min="1032" max="1032" width="12.5703125" style="608" customWidth="1"/>
    <col min="1033" max="1033" width="9.42578125" style="608" customWidth="1"/>
    <col min="1034" max="1281" width="11.42578125" style="608"/>
    <col min="1282" max="1282" width="34.5703125" style="608" customWidth="1"/>
    <col min="1283" max="1284" width="10.5703125" style="608" customWidth="1"/>
    <col min="1285" max="1285" width="10.7109375" style="608" customWidth="1"/>
    <col min="1286" max="1286" width="15.28515625" style="608" customWidth="1"/>
    <col min="1287" max="1287" width="14.7109375" style="608" bestFit="1" customWidth="1"/>
    <col min="1288" max="1288" width="12.5703125" style="608" customWidth="1"/>
    <col min="1289" max="1289" width="9.42578125" style="608" customWidth="1"/>
    <col min="1290" max="1537" width="11.42578125" style="608"/>
    <col min="1538" max="1538" width="34.5703125" style="608" customWidth="1"/>
    <col min="1539" max="1540" width="10.5703125" style="608" customWidth="1"/>
    <col min="1541" max="1541" width="10.7109375" style="608" customWidth="1"/>
    <col min="1542" max="1542" width="15.28515625" style="608" customWidth="1"/>
    <col min="1543" max="1543" width="14.7109375" style="608" bestFit="1" customWidth="1"/>
    <col min="1544" max="1544" width="12.5703125" style="608" customWidth="1"/>
    <col min="1545" max="1545" width="9.42578125" style="608" customWidth="1"/>
    <col min="1546" max="1793" width="11.42578125" style="608"/>
    <col min="1794" max="1794" width="34.5703125" style="608" customWidth="1"/>
    <col min="1795" max="1796" width="10.5703125" style="608" customWidth="1"/>
    <col min="1797" max="1797" width="10.7109375" style="608" customWidth="1"/>
    <col min="1798" max="1798" width="15.28515625" style="608" customWidth="1"/>
    <col min="1799" max="1799" width="14.7109375" style="608" bestFit="1" customWidth="1"/>
    <col min="1800" max="1800" width="12.5703125" style="608" customWidth="1"/>
    <col min="1801" max="1801" width="9.42578125" style="608" customWidth="1"/>
    <col min="1802" max="2049" width="11.42578125" style="608"/>
    <col min="2050" max="2050" width="34.5703125" style="608" customWidth="1"/>
    <col min="2051" max="2052" width="10.5703125" style="608" customWidth="1"/>
    <col min="2053" max="2053" width="10.7109375" style="608" customWidth="1"/>
    <col min="2054" max="2054" width="15.28515625" style="608" customWidth="1"/>
    <col min="2055" max="2055" width="14.7109375" style="608" bestFit="1" customWidth="1"/>
    <col min="2056" max="2056" width="12.5703125" style="608" customWidth="1"/>
    <col min="2057" max="2057" width="9.42578125" style="608" customWidth="1"/>
    <col min="2058" max="2305" width="11.42578125" style="608"/>
    <col min="2306" max="2306" width="34.5703125" style="608" customWidth="1"/>
    <col min="2307" max="2308" width="10.5703125" style="608" customWidth="1"/>
    <col min="2309" max="2309" width="10.7109375" style="608" customWidth="1"/>
    <col min="2310" max="2310" width="15.28515625" style="608" customWidth="1"/>
    <col min="2311" max="2311" width="14.7109375" style="608" bestFit="1" customWidth="1"/>
    <col min="2312" max="2312" width="12.5703125" style="608" customWidth="1"/>
    <col min="2313" max="2313" width="9.42578125" style="608" customWidth="1"/>
    <col min="2314" max="2561" width="11.42578125" style="608"/>
    <col min="2562" max="2562" width="34.5703125" style="608" customWidth="1"/>
    <col min="2563" max="2564" width="10.5703125" style="608" customWidth="1"/>
    <col min="2565" max="2565" width="10.7109375" style="608" customWidth="1"/>
    <col min="2566" max="2566" width="15.28515625" style="608" customWidth="1"/>
    <col min="2567" max="2567" width="14.7109375" style="608" bestFit="1" customWidth="1"/>
    <col min="2568" max="2568" width="12.5703125" style="608" customWidth="1"/>
    <col min="2569" max="2569" width="9.42578125" style="608" customWidth="1"/>
    <col min="2570" max="2817" width="11.42578125" style="608"/>
    <col min="2818" max="2818" width="34.5703125" style="608" customWidth="1"/>
    <col min="2819" max="2820" width="10.5703125" style="608" customWidth="1"/>
    <col min="2821" max="2821" width="10.7109375" style="608" customWidth="1"/>
    <col min="2822" max="2822" width="15.28515625" style="608" customWidth="1"/>
    <col min="2823" max="2823" width="14.7109375" style="608" bestFit="1" customWidth="1"/>
    <col min="2824" max="2824" width="12.5703125" style="608" customWidth="1"/>
    <col min="2825" max="2825" width="9.42578125" style="608" customWidth="1"/>
    <col min="2826" max="3073" width="11.42578125" style="608"/>
    <col min="3074" max="3074" width="34.5703125" style="608" customWidth="1"/>
    <col min="3075" max="3076" width="10.5703125" style="608" customWidth="1"/>
    <col min="3077" max="3077" width="10.7109375" style="608" customWidth="1"/>
    <col min="3078" max="3078" width="15.28515625" style="608" customWidth="1"/>
    <col min="3079" max="3079" width="14.7109375" style="608" bestFit="1" customWidth="1"/>
    <col min="3080" max="3080" width="12.5703125" style="608" customWidth="1"/>
    <col min="3081" max="3081" width="9.42578125" style="608" customWidth="1"/>
    <col min="3082" max="3329" width="11.42578125" style="608"/>
    <col min="3330" max="3330" width="34.5703125" style="608" customWidth="1"/>
    <col min="3331" max="3332" width="10.5703125" style="608" customWidth="1"/>
    <col min="3333" max="3333" width="10.7109375" style="608" customWidth="1"/>
    <col min="3334" max="3334" width="15.28515625" style="608" customWidth="1"/>
    <col min="3335" max="3335" width="14.7109375" style="608" bestFit="1" customWidth="1"/>
    <col min="3336" max="3336" width="12.5703125" style="608" customWidth="1"/>
    <col min="3337" max="3337" width="9.42578125" style="608" customWidth="1"/>
    <col min="3338" max="3585" width="11.42578125" style="608"/>
    <col min="3586" max="3586" width="34.5703125" style="608" customWidth="1"/>
    <col min="3587" max="3588" width="10.5703125" style="608" customWidth="1"/>
    <col min="3589" max="3589" width="10.7109375" style="608" customWidth="1"/>
    <col min="3590" max="3590" width="15.28515625" style="608" customWidth="1"/>
    <col min="3591" max="3591" width="14.7109375" style="608" bestFit="1" customWidth="1"/>
    <col min="3592" max="3592" width="12.5703125" style="608" customWidth="1"/>
    <col min="3593" max="3593" width="9.42578125" style="608" customWidth="1"/>
    <col min="3594" max="3841" width="11.42578125" style="608"/>
    <col min="3842" max="3842" width="34.5703125" style="608" customWidth="1"/>
    <col min="3843" max="3844" width="10.5703125" style="608" customWidth="1"/>
    <col min="3845" max="3845" width="10.7109375" style="608" customWidth="1"/>
    <col min="3846" max="3846" width="15.28515625" style="608" customWidth="1"/>
    <col min="3847" max="3847" width="14.7109375" style="608" bestFit="1" customWidth="1"/>
    <col min="3848" max="3848" width="12.5703125" style="608" customWidth="1"/>
    <col min="3849" max="3849" width="9.42578125" style="608" customWidth="1"/>
    <col min="3850" max="4097" width="11.42578125" style="608"/>
    <col min="4098" max="4098" width="34.5703125" style="608" customWidth="1"/>
    <col min="4099" max="4100" width="10.5703125" style="608" customWidth="1"/>
    <col min="4101" max="4101" width="10.7109375" style="608" customWidth="1"/>
    <col min="4102" max="4102" width="15.28515625" style="608" customWidth="1"/>
    <col min="4103" max="4103" width="14.7109375" style="608" bestFit="1" customWidth="1"/>
    <col min="4104" max="4104" width="12.5703125" style="608" customWidth="1"/>
    <col min="4105" max="4105" width="9.42578125" style="608" customWidth="1"/>
    <col min="4106" max="4353" width="11.42578125" style="608"/>
    <col min="4354" max="4354" width="34.5703125" style="608" customWidth="1"/>
    <col min="4355" max="4356" width="10.5703125" style="608" customWidth="1"/>
    <col min="4357" max="4357" width="10.7109375" style="608" customWidth="1"/>
    <col min="4358" max="4358" width="15.28515625" style="608" customWidth="1"/>
    <col min="4359" max="4359" width="14.7109375" style="608" bestFit="1" customWidth="1"/>
    <col min="4360" max="4360" width="12.5703125" style="608" customWidth="1"/>
    <col min="4361" max="4361" width="9.42578125" style="608" customWidth="1"/>
    <col min="4362" max="4609" width="11.42578125" style="608"/>
    <col min="4610" max="4610" width="34.5703125" style="608" customWidth="1"/>
    <col min="4611" max="4612" width="10.5703125" style="608" customWidth="1"/>
    <col min="4613" max="4613" width="10.7109375" style="608" customWidth="1"/>
    <col min="4614" max="4614" width="15.28515625" style="608" customWidth="1"/>
    <col min="4615" max="4615" width="14.7109375" style="608" bestFit="1" customWidth="1"/>
    <col min="4616" max="4616" width="12.5703125" style="608" customWidth="1"/>
    <col min="4617" max="4617" width="9.42578125" style="608" customWidth="1"/>
    <col min="4618" max="4865" width="11.42578125" style="608"/>
    <col min="4866" max="4866" width="34.5703125" style="608" customWidth="1"/>
    <col min="4867" max="4868" width="10.5703125" style="608" customWidth="1"/>
    <col min="4869" max="4869" width="10.7109375" style="608" customWidth="1"/>
    <col min="4870" max="4870" width="15.28515625" style="608" customWidth="1"/>
    <col min="4871" max="4871" width="14.7109375" style="608" bestFit="1" customWidth="1"/>
    <col min="4872" max="4872" width="12.5703125" style="608" customWidth="1"/>
    <col min="4873" max="4873" width="9.42578125" style="608" customWidth="1"/>
    <col min="4874" max="5121" width="11.42578125" style="608"/>
    <col min="5122" max="5122" width="34.5703125" style="608" customWidth="1"/>
    <col min="5123" max="5124" width="10.5703125" style="608" customWidth="1"/>
    <col min="5125" max="5125" width="10.7109375" style="608" customWidth="1"/>
    <col min="5126" max="5126" width="15.28515625" style="608" customWidth="1"/>
    <col min="5127" max="5127" width="14.7109375" style="608" bestFit="1" customWidth="1"/>
    <col min="5128" max="5128" width="12.5703125" style="608" customWidth="1"/>
    <col min="5129" max="5129" width="9.42578125" style="608" customWidth="1"/>
    <col min="5130" max="5377" width="11.42578125" style="608"/>
    <col min="5378" max="5378" width="34.5703125" style="608" customWidth="1"/>
    <col min="5379" max="5380" width="10.5703125" style="608" customWidth="1"/>
    <col min="5381" max="5381" width="10.7109375" style="608" customWidth="1"/>
    <col min="5382" max="5382" width="15.28515625" style="608" customWidth="1"/>
    <col min="5383" max="5383" width="14.7109375" style="608" bestFit="1" customWidth="1"/>
    <col min="5384" max="5384" width="12.5703125" style="608" customWidth="1"/>
    <col min="5385" max="5385" width="9.42578125" style="608" customWidth="1"/>
    <col min="5386" max="5633" width="11.42578125" style="608"/>
    <col min="5634" max="5634" width="34.5703125" style="608" customWidth="1"/>
    <col min="5635" max="5636" width="10.5703125" style="608" customWidth="1"/>
    <col min="5637" max="5637" width="10.7109375" style="608" customWidth="1"/>
    <col min="5638" max="5638" width="15.28515625" style="608" customWidth="1"/>
    <col min="5639" max="5639" width="14.7109375" style="608" bestFit="1" customWidth="1"/>
    <col min="5640" max="5640" width="12.5703125" style="608" customWidth="1"/>
    <col min="5641" max="5641" width="9.42578125" style="608" customWidth="1"/>
    <col min="5642" max="5889" width="11.42578125" style="608"/>
    <col min="5890" max="5890" width="34.5703125" style="608" customWidth="1"/>
    <col min="5891" max="5892" width="10.5703125" style="608" customWidth="1"/>
    <col min="5893" max="5893" width="10.7109375" style="608" customWidth="1"/>
    <col min="5894" max="5894" width="15.28515625" style="608" customWidth="1"/>
    <col min="5895" max="5895" width="14.7109375" style="608" bestFit="1" customWidth="1"/>
    <col min="5896" max="5896" width="12.5703125" style="608" customWidth="1"/>
    <col min="5897" max="5897" width="9.42578125" style="608" customWidth="1"/>
    <col min="5898" max="6145" width="11.42578125" style="608"/>
    <col min="6146" max="6146" width="34.5703125" style="608" customWidth="1"/>
    <col min="6147" max="6148" width="10.5703125" style="608" customWidth="1"/>
    <col min="6149" max="6149" width="10.7109375" style="608" customWidth="1"/>
    <col min="6150" max="6150" width="15.28515625" style="608" customWidth="1"/>
    <col min="6151" max="6151" width="14.7109375" style="608" bestFit="1" customWidth="1"/>
    <col min="6152" max="6152" width="12.5703125" style="608" customWidth="1"/>
    <col min="6153" max="6153" width="9.42578125" style="608" customWidth="1"/>
    <col min="6154" max="6401" width="11.42578125" style="608"/>
    <col min="6402" max="6402" width="34.5703125" style="608" customWidth="1"/>
    <col min="6403" max="6404" width="10.5703125" style="608" customWidth="1"/>
    <col min="6405" max="6405" width="10.7109375" style="608" customWidth="1"/>
    <col min="6406" max="6406" width="15.28515625" style="608" customWidth="1"/>
    <col min="6407" max="6407" width="14.7109375" style="608" bestFit="1" customWidth="1"/>
    <col min="6408" max="6408" width="12.5703125" style="608" customWidth="1"/>
    <col min="6409" max="6409" width="9.42578125" style="608" customWidth="1"/>
    <col min="6410" max="6657" width="11.42578125" style="608"/>
    <col min="6658" max="6658" width="34.5703125" style="608" customWidth="1"/>
    <col min="6659" max="6660" width="10.5703125" style="608" customWidth="1"/>
    <col min="6661" max="6661" width="10.7109375" style="608" customWidth="1"/>
    <col min="6662" max="6662" width="15.28515625" style="608" customWidth="1"/>
    <col min="6663" max="6663" width="14.7109375" style="608" bestFit="1" customWidth="1"/>
    <col min="6664" max="6664" width="12.5703125" style="608" customWidth="1"/>
    <col min="6665" max="6665" width="9.42578125" style="608" customWidth="1"/>
    <col min="6666" max="6913" width="11.42578125" style="608"/>
    <col min="6914" max="6914" width="34.5703125" style="608" customWidth="1"/>
    <col min="6915" max="6916" width="10.5703125" style="608" customWidth="1"/>
    <col min="6917" max="6917" width="10.7109375" style="608" customWidth="1"/>
    <col min="6918" max="6918" width="15.28515625" style="608" customWidth="1"/>
    <col min="6919" max="6919" width="14.7109375" style="608" bestFit="1" customWidth="1"/>
    <col min="6920" max="6920" width="12.5703125" style="608" customWidth="1"/>
    <col min="6921" max="6921" width="9.42578125" style="608" customWidth="1"/>
    <col min="6922" max="7169" width="11.42578125" style="608"/>
    <col min="7170" max="7170" width="34.5703125" style="608" customWidth="1"/>
    <col min="7171" max="7172" width="10.5703125" style="608" customWidth="1"/>
    <col min="7173" max="7173" width="10.7109375" style="608" customWidth="1"/>
    <col min="7174" max="7174" width="15.28515625" style="608" customWidth="1"/>
    <col min="7175" max="7175" width="14.7109375" style="608" bestFit="1" customWidth="1"/>
    <col min="7176" max="7176" width="12.5703125" style="608" customWidth="1"/>
    <col min="7177" max="7177" width="9.42578125" style="608" customWidth="1"/>
    <col min="7178" max="7425" width="11.42578125" style="608"/>
    <col min="7426" max="7426" width="34.5703125" style="608" customWidth="1"/>
    <col min="7427" max="7428" width="10.5703125" style="608" customWidth="1"/>
    <col min="7429" max="7429" width="10.7109375" style="608" customWidth="1"/>
    <col min="7430" max="7430" width="15.28515625" style="608" customWidth="1"/>
    <col min="7431" max="7431" width="14.7109375" style="608" bestFit="1" customWidth="1"/>
    <col min="7432" max="7432" width="12.5703125" style="608" customWidth="1"/>
    <col min="7433" max="7433" width="9.42578125" style="608" customWidth="1"/>
    <col min="7434" max="7681" width="11.42578125" style="608"/>
    <col min="7682" max="7682" width="34.5703125" style="608" customWidth="1"/>
    <col min="7683" max="7684" width="10.5703125" style="608" customWidth="1"/>
    <col min="7685" max="7685" width="10.7109375" style="608" customWidth="1"/>
    <col min="7686" max="7686" width="15.28515625" style="608" customWidth="1"/>
    <col min="7687" max="7687" width="14.7109375" style="608" bestFit="1" customWidth="1"/>
    <col min="7688" max="7688" width="12.5703125" style="608" customWidth="1"/>
    <col min="7689" max="7689" width="9.42578125" style="608" customWidth="1"/>
    <col min="7690" max="7937" width="11.42578125" style="608"/>
    <col min="7938" max="7938" width="34.5703125" style="608" customWidth="1"/>
    <col min="7939" max="7940" width="10.5703125" style="608" customWidth="1"/>
    <col min="7941" max="7941" width="10.7109375" style="608" customWidth="1"/>
    <col min="7942" max="7942" width="15.28515625" style="608" customWidth="1"/>
    <col min="7943" max="7943" width="14.7109375" style="608" bestFit="1" customWidth="1"/>
    <col min="7944" max="7944" width="12.5703125" style="608" customWidth="1"/>
    <col min="7945" max="7945" width="9.42578125" style="608" customWidth="1"/>
    <col min="7946" max="8193" width="11.42578125" style="608"/>
    <col min="8194" max="8194" width="34.5703125" style="608" customWidth="1"/>
    <col min="8195" max="8196" width="10.5703125" style="608" customWidth="1"/>
    <col min="8197" max="8197" width="10.7109375" style="608" customWidth="1"/>
    <col min="8198" max="8198" width="15.28515625" style="608" customWidth="1"/>
    <col min="8199" max="8199" width="14.7109375" style="608" bestFit="1" customWidth="1"/>
    <col min="8200" max="8200" width="12.5703125" style="608" customWidth="1"/>
    <col min="8201" max="8201" width="9.42578125" style="608" customWidth="1"/>
    <col min="8202" max="8449" width="11.42578125" style="608"/>
    <col min="8450" max="8450" width="34.5703125" style="608" customWidth="1"/>
    <col min="8451" max="8452" width="10.5703125" style="608" customWidth="1"/>
    <col min="8453" max="8453" width="10.7109375" style="608" customWidth="1"/>
    <col min="8454" max="8454" width="15.28515625" style="608" customWidth="1"/>
    <col min="8455" max="8455" width="14.7109375" style="608" bestFit="1" customWidth="1"/>
    <col min="8456" max="8456" width="12.5703125" style="608" customWidth="1"/>
    <col min="8457" max="8457" width="9.42578125" style="608" customWidth="1"/>
    <col min="8458" max="8705" width="11.42578125" style="608"/>
    <col min="8706" max="8706" width="34.5703125" style="608" customWidth="1"/>
    <col min="8707" max="8708" width="10.5703125" style="608" customWidth="1"/>
    <col min="8709" max="8709" width="10.7109375" style="608" customWidth="1"/>
    <col min="8710" max="8710" width="15.28515625" style="608" customWidth="1"/>
    <col min="8711" max="8711" width="14.7109375" style="608" bestFit="1" customWidth="1"/>
    <col min="8712" max="8712" width="12.5703125" style="608" customWidth="1"/>
    <col min="8713" max="8713" width="9.42578125" style="608" customWidth="1"/>
    <col min="8714" max="8961" width="11.42578125" style="608"/>
    <col min="8962" max="8962" width="34.5703125" style="608" customWidth="1"/>
    <col min="8963" max="8964" width="10.5703125" style="608" customWidth="1"/>
    <col min="8965" max="8965" width="10.7109375" style="608" customWidth="1"/>
    <col min="8966" max="8966" width="15.28515625" style="608" customWidth="1"/>
    <col min="8967" max="8967" width="14.7109375" style="608" bestFit="1" customWidth="1"/>
    <col min="8968" max="8968" width="12.5703125" style="608" customWidth="1"/>
    <col min="8969" max="8969" width="9.42578125" style="608" customWidth="1"/>
    <col min="8970" max="9217" width="11.42578125" style="608"/>
    <col min="9218" max="9218" width="34.5703125" style="608" customWidth="1"/>
    <col min="9219" max="9220" width="10.5703125" style="608" customWidth="1"/>
    <col min="9221" max="9221" width="10.7109375" style="608" customWidth="1"/>
    <col min="9222" max="9222" width="15.28515625" style="608" customWidth="1"/>
    <col min="9223" max="9223" width="14.7109375" style="608" bestFit="1" customWidth="1"/>
    <col min="9224" max="9224" width="12.5703125" style="608" customWidth="1"/>
    <col min="9225" max="9225" width="9.42578125" style="608" customWidth="1"/>
    <col min="9226" max="9473" width="11.42578125" style="608"/>
    <col min="9474" max="9474" width="34.5703125" style="608" customWidth="1"/>
    <col min="9475" max="9476" width="10.5703125" style="608" customWidth="1"/>
    <col min="9477" max="9477" width="10.7109375" style="608" customWidth="1"/>
    <col min="9478" max="9478" width="15.28515625" style="608" customWidth="1"/>
    <col min="9479" max="9479" width="14.7109375" style="608" bestFit="1" customWidth="1"/>
    <col min="9480" max="9480" width="12.5703125" style="608" customWidth="1"/>
    <col min="9481" max="9481" width="9.42578125" style="608" customWidth="1"/>
    <col min="9482" max="9729" width="11.42578125" style="608"/>
    <col min="9730" max="9730" width="34.5703125" style="608" customWidth="1"/>
    <col min="9731" max="9732" width="10.5703125" style="608" customWidth="1"/>
    <col min="9733" max="9733" width="10.7109375" style="608" customWidth="1"/>
    <col min="9734" max="9734" width="15.28515625" style="608" customWidth="1"/>
    <col min="9735" max="9735" width="14.7109375" style="608" bestFit="1" customWidth="1"/>
    <col min="9736" max="9736" width="12.5703125" style="608" customWidth="1"/>
    <col min="9737" max="9737" width="9.42578125" style="608" customWidth="1"/>
    <col min="9738" max="9985" width="11.42578125" style="608"/>
    <col min="9986" max="9986" width="34.5703125" style="608" customWidth="1"/>
    <col min="9987" max="9988" width="10.5703125" style="608" customWidth="1"/>
    <col min="9989" max="9989" width="10.7109375" style="608" customWidth="1"/>
    <col min="9990" max="9990" width="15.28515625" style="608" customWidth="1"/>
    <col min="9991" max="9991" width="14.7109375" style="608" bestFit="1" customWidth="1"/>
    <col min="9992" max="9992" width="12.5703125" style="608" customWidth="1"/>
    <col min="9993" max="9993" width="9.42578125" style="608" customWidth="1"/>
    <col min="9994" max="10241" width="11.42578125" style="608"/>
    <col min="10242" max="10242" width="34.5703125" style="608" customWidth="1"/>
    <col min="10243" max="10244" width="10.5703125" style="608" customWidth="1"/>
    <col min="10245" max="10245" width="10.7109375" style="608" customWidth="1"/>
    <col min="10246" max="10246" width="15.28515625" style="608" customWidth="1"/>
    <col min="10247" max="10247" width="14.7109375" style="608" bestFit="1" customWidth="1"/>
    <col min="10248" max="10248" width="12.5703125" style="608" customWidth="1"/>
    <col min="10249" max="10249" width="9.42578125" style="608" customWidth="1"/>
    <col min="10250" max="10497" width="11.42578125" style="608"/>
    <col min="10498" max="10498" width="34.5703125" style="608" customWidth="1"/>
    <col min="10499" max="10500" width="10.5703125" style="608" customWidth="1"/>
    <col min="10501" max="10501" width="10.7109375" style="608" customWidth="1"/>
    <col min="10502" max="10502" width="15.28515625" style="608" customWidth="1"/>
    <col min="10503" max="10503" width="14.7109375" style="608" bestFit="1" customWidth="1"/>
    <col min="10504" max="10504" width="12.5703125" style="608" customWidth="1"/>
    <col min="10505" max="10505" width="9.42578125" style="608" customWidth="1"/>
    <col min="10506" max="10753" width="11.42578125" style="608"/>
    <col min="10754" max="10754" width="34.5703125" style="608" customWidth="1"/>
    <col min="10755" max="10756" width="10.5703125" style="608" customWidth="1"/>
    <col min="10757" max="10757" width="10.7109375" style="608" customWidth="1"/>
    <col min="10758" max="10758" width="15.28515625" style="608" customWidth="1"/>
    <col min="10759" max="10759" width="14.7109375" style="608" bestFit="1" customWidth="1"/>
    <col min="10760" max="10760" width="12.5703125" style="608" customWidth="1"/>
    <col min="10761" max="10761" width="9.42578125" style="608" customWidth="1"/>
    <col min="10762" max="11009" width="11.42578125" style="608"/>
    <col min="11010" max="11010" width="34.5703125" style="608" customWidth="1"/>
    <col min="11011" max="11012" width="10.5703125" style="608" customWidth="1"/>
    <col min="11013" max="11013" width="10.7109375" style="608" customWidth="1"/>
    <col min="11014" max="11014" width="15.28515625" style="608" customWidth="1"/>
    <col min="11015" max="11015" width="14.7109375" style="608" bestFit="1" customWidth="1"/>
    <col min="11016" max="11016" width="12.5703125" style="608" customWidth="1"/>
    <col min="11017" max="11017" width="9.42578125" style="608" customWidth="1"/>
    <col min="11018" max="11265" width="11.42578125" style="608"/>
    <col min="11266" max="11266" width="34.5703125" style="608" customWidth="1"/>
    <col min="11267" max="11268" width="10.5703125" style="608" customWidth="1"/>
    <col min="11269" max="11269" width="10.7109375" style="608" customWidth="1"/>
    <col min="11270" max="11270" width="15.28515625" style="608" customWidth="1"/>
    <col min="11271" max="11271" width="14.7109375" style="608" bestFit="1" customWidth="1"/>
    <col min="11272" max="11272" width="12.5703125" style="608" customWidth="1"/>
    <col min="11273" max="11273" width="9.42578125" style="608" customWidth="1"/>
    <col min="11274" max="11521" width="11.42578125" style="608"/>
    <col min="11522" max="11522" width="34.5703125" style="608" customWidth="1"/>
    <col min="11523" max="11524" width="10.5703125" style="608" customWidth="1"/>
    <col min="11525" max="11525" width="10.7109375" style="608" customWidth="1"/>
    <col min="11526" max="11526" width="15.28515625" style="608" customWidth="1"/>
    <col min="11527" max="11527" width="14.7109375" style="608" bestFit="1" customWidth="1"/>
    <col min="11528" max="11528" width="12.5703125" style="608" customWidth="1"/>
    <col min="11529" max="11529" width="9.42578125" style="608" customWidth="1"/>
    <col min="11530" max="11777" width="11.42578125" style="608"/>
    <col min="11778" max="11778" width="34.5703125" style="608" customWidth="1"/>
    <col min="11779" max="11780" width="10.5703125" style="608" customWidth="1"/>
    <col min="11781" max="11781" width="10.7109375" style="608" customWidth="1"/>
    <col min="11782" max="11782" width="15.28515625" style="608" customWidth="1"/>
    <col min="11783" max="11783" width="14.7109375" style="608" bestFit="1" customWidth="1"/>
    <col min="11784" max="11784" width="12.5703125" style="608" customWidth="1"/>
    <col min="11785" max="11785" width="9.42578125" style="608" customWidth="1"/>
    <col min="11786" max="12033" width="11.42578125" style="608"/>
    <col min="12034" max="12034" width="34.5703125" style="608" customWidth="1"/>
    <col min="12035" max="12036" width="10.5703125" style="608" customWidth="1"/>
    <col min="12037" max="12037" width="10.7109375" style="608" customWidth="1"/>
    <col min="12038" max="12038" width="15.28515625" style="608" customWidth="1"/>
    <col min="12039" max="12039" width="14.7109375" style="608" bestFit="1" customWidth="1"/>
    <col min="12040" max="12040" width="12.5703125" style="608" customWidth="1"/>
    <col min="12041" max="12041" width="9.42578125" style="608" customWidth="1"/>
    <col min="12042" max="12289" width="11.42578125" style="608"/>
    <col min="12290" max="12290" width="34.5703125" style="608" customWidth="1"/>
    <col min="12291" max="12292" width="10.5703125" style="608" customWidth="1"/>
    <col min="12293" max="12293" width="10.7109375" style="608" customWidth="1"/>
    <col min="12294" max="12294" width="15.28515625" style="608" customWidth="1"/>
    <col min="12295" max="12295" width="14.7109375" style="608" bestFit="1" customWidth="1"/>
    <col min="12296" max="12296" width="12.5703125" style="608" customWidth="1"/>
    <col min="12297" max="12297" width="9.42578125" style="608" customWidth="1"/>
    <col min="12298" max="12545" width="11.42578125" style="608"/>
    <col min="12546" max="12546" width="34.5703125" style="608" customWidth="1"/>
    <col min="12547" max="12548" width="10.5703125" style="608" customWidth="1"/>
    <col min="12549" max="12549" width="10.7109375" style="608" customWidth="1"/>
    <col min="12550" max="12550" width="15.28515625" style="608" customWidth="1"/>
    <col min="12551" max="12551" width="14.7109375" style="608" bestFit="1" customWidth="1"/>
    <col min="12552" max="12552" width="12.5703125" style="608" customWidth="1"/>
    <col min="12553" max="12553" width="9.42578125" style="608" customWidth="1"/>
    <col min="12554" max="12801" width="11.42578125" style="608"/>
    <col min="12802" max="12802" width="34.5703125" style="608" customWidth="1"/>
    <col min="12803" max="12804" width="10.5703125" style="608" customWidth="1"/>
    <col min="12805" max="12805" width="10.7109375" style="608" customWidth="1"/>
    <col min="12806" max="12806" width="15.28515625" style="608" customWidth="1"/>
    <col min="12807" max="12807" width="14.7109375" style="608" bestFit="1" customWidth="1"/>
    <col min="12808" max="12808" width="12.5703125" style="608" customWidth="1"/>
    <col min="12809" max="12809" width="9.42578125" style="608" customWidth="1"/>
    <col min="12810" max="13057" width="11.42578125" style="608"/>
    <col min="13058" max="13058" width="34.5703125" style="608" customWidth="1"/>
    <col min="13059" max="13060" width="10.5703125" style="608" customWidth="1"/>
    <col min="13061" max="13061" width="10.7109375" style="608" customWidth="1"/>
    <col min="13062" max="13062" width="15.28515625" style="608" customWidth="1"/>
    <col min="13063" max="13063" width="14.7109375" style="608" bestFit="1" customWidth="1"/>
    <col min="13064" max="13064" width="12.5703125" style="608" customWidth="1"/>
    <col min="13065" max="13065" width="9.42578125" style="608" customWidth="1"/>
    <col min="13066" max="13313" width="11.42578125" style="608"/>
    <col min="13314" max="13314" width="34.5703125" style="608" customWidth="1"/>
    <col min="13315" max="13316" width="10.5703125" style="608" customWidth="1"/>
    <col min="13317" max="13317" width="10.7109375" style="608" customWidth="1"/>
    <col min="13318" max="13318" width="15.28515625" style="608" customWidth="1"/>
    <col min="13319" max="13319" width="14.7109375" style="608" bestFit="1" customWidth="1"/>
    <col min="13320" max="13320" width="12.5703125" style="608" customWidth="1"/>
    <col min="13321" max="13321" width="9.42578125" style="608" customWidth="1"/>
    <col min="13322" max="13569" width="11.42578125" style="608"/>
    <col min="13570" max="13570" width="34.5703125" style="608" customWidth="1"/>
    <col min="13571" max="13572" width="10.5703125" style="608" customWidth="1"/>
    <col min="13573" max="13573" width="10.7109375" style="608" customWidth="1"/>
    <col min="13574" max="13574" width="15.28515625" style="608" customWidth="1"/>
    <col min="13575" max="13575" width="14.7109375" style="608" bestFit="1" customWidth="1"/>
    <col min="13576" max="13576" width="12.5703125" style="608" customWidth="1"/>
    <col min="13577" max="13577" width="9.42578125" style="608" customWidth="1"/>
    <col min="13578" max="13825" width="11.42578125" style="608"/>
    <col min="13826" max="13826" width="34.5703125" style="608" customWidth="1"/>
    <col min="13827" max="13828" width="10.5703125" style="608" customWidth="1"/>
    <col min="13829" max="13829" width="10.7109375" style="608" customWidth="1"/>
    <col min="13830" max="13830" width="15.28515625" style="608" customWidth="1"/>
    <col min="13831" max="13831" width="14.7109375" style="608" bestFit="1" customWidth="1"/>
    <col min="13832" max="13832" width="12.5703125" style="608" customWidth="1"/>
    <col min="13833" max="13833" width="9.42578125" style="608" customWidth="1"/>
    <col min="13834" max="14081" width="11.42578125" style="608"/>
    <col min="14082" max="14082" width="34.5703125" style="608" customWidth="1"/>
    <col min="14083" max="14084" width="10.5703125" style="608" customWidth="1"/>
    <col min="14085" max="14085" width="10.7109375" style="608" customWidth="1"/>
    <col min="14086" max="14086" width="15.28515625" style="608" customWidth="1"/>
    <col min="14087" max="14087" width="14.7109375" style="608" bestFit="1" customWidth="1"/>
    <col min="14088" max="14088" width="12.5703125" style="608" customWidth="1"/>
    <col min="14089" max="14089" width="9.42578125" style="608" customWidth="1"/>
    <col min="14090" max="14337" width="11.42578125" style="608"/>
    <col min="14338" max="14338" width="34.5703125" style="608" customWidth="1"/>
    <col min="14339" max="14340" width="10.5703125" style="608" customWidth="1"/>
    <col min="14341" max="14341" width="10.7109375" style="608" customWidth="1"/>
    <col min="14342" max="14342" width="15.28515625" style="608" customWidth="1"/>
    <col min="14343" max="14343" width="14.7109375" style="608" bestFit="1" customWidth="1"/>
    <col min="14344" max="14344" width="12.5703125" style="608" customWidth="1"/>
    <col min="14345" max="14345" width="9.42578125" style="608" customWidth="1"/>
    <col min="14346" max="14593" width="11.42578125" style="608"/>
    <col min="14594" max="14594" width="34.5703125" style="608" customWidth="1"/>
    <col min="14595" max="14596" width="10.5703125" style="608" customWidth="1"/>
    <col min="14597" max="14597" width="10.7109375" style="608" customWidth="1"/>
    <col min="14598" max="14598" width="15.28515625" style="608" customWidth="1"/>
    <col min="14599" max="14599" width="14.7109375" style="608" bestFit="1" customWidth="1"/>
    <col min="14600" max="14600" width="12.5703125" style="608" customWidth="1"/>
    <col min="14601" max="14601" width="9.42578125" style="608" customWidth="1"/>
    <col min="14602" max="14849" width="11.42578125" style="608"/>
    <col min="14850" max="14850" width="34.5703125" style="608" customWidth="1"/>
    <col min="14851" max="14852" width="10.5703125" style="608" customWidth="1"/>
    <col min="14853" max="14853" width="10.7109375" style="608" customWidth="1"/>
    <col min="14854" max="14854" width="15.28515625" style="608" customWidth="1"/>
    <col min="14855" max="14855" width="14.7109375" style="608" bestFit="1" customWidth="1"/>
    <col min="14856" max="14856" width="12.5703125" style="608" customWidth="1"/>
    <col min="14857" max="14857" width="9.42578125" style="608" customWidth="1"/>
    <col min="14858" max="15105" width="11.42578125" style="608"/>
    <col min="15106" max="15106" width="34.5703125" style="608" customWidth="1"/>
    <col min="15107" max="15108" width="10.5703125" style="608" customWidth="1"/>
    <col min="15109" max="15109" width="10.7109375" style="608" customWidth="1"/>
    <col min="15110" max="15110" width="15.28515625" style="608" customWidth="1"/>
    <col min="15111" max="15111" width="14.7109375" style="608" bestFit="1" customWidth="1"/>
    <col min="15112" max="15112" width="12.5703125" style="608" customWidth="1"/>
    <col min="15113" max="15113" width="9.42578125" style="608" customWidth="1"/>
    <col min="15114" max="15361" width="11.42578125" style="608"/>
    <col min="15362" max="15362" width="34.5703125" style="608" customWidth="1"/>
    <col min="15363" max="15364" width="10.5703125" style="608" customWidth="1"/>
    <col min="15365" max="15365" width="10.7109375" style="608" customWidth="1"/>
    <col min="15366" max="15366" width="15.28515625" style="608" customWidth="1"/>
    <col min="15367" max="15367" width="14.7109375" style="608" bestFit="1" customWidth="1"/>
    <col min="15368" max="15368" width="12.5703125" style="608" customWidth="1"/>
    <col min="15369" max="15369" width="9.42578125" style="608" customWidth="1"/>
    <col min="15370" max="15617" width="11.42578125" style="608"/>
    <col min="15618" max="15618" width="34.5703125" style="608" customWidth="1"/>
    <col min="15619" max="15620" width="10.5703125" style="608" customWidth="1"/>
    <col min="15621" max="15621" width="10.7109375" style="608" customWidth="1"/>
    <col min="15622" max="15622" width="15.28515625" style="608" customWidth="1"/>
    <col min="15623" max="15623" width="14.7109375" style="608" bestFit="1" customWidth="1"/>
    <col min="15624" max="15624" width="12.5703125" style="608" customWidth="1"/>
    <col min="15625" max="15625" width="9.42578125" style="608" customWidth="1"/>
    <col min="15626" max="15873" width="11.42578125" style="608"/>
    <col min="15874" max="15874" width="34.5703125" style="608" customWidth="1"/>
    <col min="15875" max="15876" width="10.5703125" style="608" customWidth="1"/>
    <col min="15877" max="15877" width="10.7109375" style="608" customWidth="1"/>
    <col min="15878" max="15878" width="15.28515625" style="608" customWidth="1"/>
    <col min="15879" max="15879" width="14.7109375" style="608" bestFit="1" customWidth="1"/>
    <col min="15880" max="15880" width="12.5703125" style="608" customWidth="1"/>
    <col min="15881" max="15881" width="9.42578125" style="608" customWidth="1"/>
    <col min="15882" max="16129" width="11.42578125" style="608"/>
    <col min="16130" max="16130" width="34.5703125" style="608" customWidth="1"/>
    <col min="16131" max="16132" width="10.5703125" style="608" customWidth="1"/>
    <col min="16133" max="16133" width="10.7109375" style="608" customWidth="1"/>
    <col min="16134" max="16134" width="15.28515625" style="608" customWidth="1"/>
    <col min="16135" max="16135" width="14.7109375" style="608" bestFit="1" customWidth="1"/>
    <col min="16136" max="16136" width="12.5703125" style="608" customWidth="1"/>
    <col min="16137" max="16137" width="9.42578125" style="608" customWidth="1"/>
    <col min="16138" max="16384" width="11.42578125" style="608"/>
  </cols>
  <sheetData>
    <row r="1" spans="1:12" s="590" customFormat="1">
      <c r="A1" s="589" t="s">
        <v>229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2" s="590" customFormat="1">
      <c r="A2" s="591" t="s">
        <v>35</v>
      </c>
      <c r="B2" s="591"/>
      <c r="C2" s="591"/>
      <c r="D2" s="589"/>
      <c r="E2" s="591"/>
      <c r="F2" s="591"/>
      <c r="G2" s="591"/>
      <c r="H2" s="591"/>
      <c r="I2" s="589"/>
      <c r="J2" s="589"/>
      <c r="K2" s="589"/>
    </row>
    <row r="3" spans="1:12" s="590" customFormat="1" ht="15">
      <c r="A3" s="592" t="s">
        <v>197</v>
      </c>
      <c r="B3" s="592"/>
      <c r="C3" s="592"/>
    </row>
    <row r="4" spans="1:12" s="590" customFormat="1">
      <c r="A4" s="698"/>
      <c r="B4" s="593"/>
      <c r="C4" s="593"/>
    </row>
    <row r="5" spans="1:12" s="590" customFormat="1" ht="15">
      <c r="E5" s="744"/>
      <c r="F5" s="744"/>
      <c r="G5" s="594"/>
      <c r="H5" s="595"/>
      <c r="I5" s="595"/>
    </row>
    <row r="6" spans="1:12" s="590" customFormat="1" ht="11.25" customHeight="1">
      <c r="E6" s="594"/>
      <c r="F6" s="594"/>
      <c r="G6" s="594"/>
      <c r="H6" s="595"/>
      <c r="I6" s="595"/>
    </row>
    <row r="7" spans="1:12" s="590" customFormat="1" ht="9" customHeight="1"/>
    <row r="8" spans="1:12" s="590" customFormat="1" ht="15.75">
      <c r="A8" s="596" t="s">
        <v>198</v>
      </c>
      <c r="B8" s="597">
        <v>2021</v>
      </c>
      <c r="C8" s="592"/>
      <c r="K8" s="595"/>
    </row>
    <row r="9" spans="1:12" s="590" customFormat="1"/>
    <row r="10" spans="1:12" s="600" customFormat="1" ht="16.5" customHeight="1">
      <c r="A10" s="592" t="s">
        <v>199</v>
      </c>
      <c r="B10" s="745"/>
      <c r="C10" s="746"/>
      <c r="D10" s="746"/>
      <c r="E10" s="746"/>
      <c r="F10" s="746"/>
      <c r="G10" s="746"/>
      <c r="H10" s="746"/>
      <c r="I10" s="598"/>
      <c r="J10" s="599"/>
    </row>
    <row r="11" spans="1:12">
      <c r="A11" s="610"/>
      <c r="B11" s="610"/>
      <c r="C11" s="610"/>
      <c r="E11" s="611"/>
      <c r="F11" s="611"/>
      <c r="G11" s="611"/>
      <c r="H11" s="611"/>
      <c r="I11" s="612"/>
      <c r="J11" s="613"/>
      <c r="L11" s="609"/>
    </row>
    <row r="12" spans="1:12">
      <c r="A12" s="610"/>
      <c r="B12" s="610"/>
      <c r="C12" s="610"/>
      <c r="E12" s="611"/>
      <c r="F12" s="611"/>
      <c r="G12" s="611"/>
      <c r="H12" s="611"/>
      <c r="I12" s="612"/>
      <c r="J12" s="613"/>
    </row>
    <row r="13" spans="1:12" ht="9" customHeight="1"/>
    <row r="15" spans="1:12" s="600" customFormat="1" ht="16.5" customHeight="1">
      <c r="A15" s="736" t="s">
        <v>200</v>
      </c>
      <c r="B15" s="737"/>
      <c r="C15" s="737"/>
      <c r="D15" s="737"/>
      <c r="E15" s="737"/>
      <c r="F15" s="737"/>
      <c r="G15" s="737"/>
      <c r="H15" s="738"/>
    </row>
    <row r="16" spans="1:12" ht="6.75" customHeight="1">
      <c r="A16" s="741"/>
      <c r="B16" s="741"/>
      <c r="C16" s="741"/>
      <c r="D16" s="741"/>
      <c r="E16" s="741"/>
      <c r="F16" s="741"/>
      <c r="G16" s="741"/>
      <c r="H16" s="741"/>
    </row>
    <row r="17" spans="1:8" ht="33" customHeight="1">
      <c r="A17" s="747" t="s">
        <v>201</v>
      </c>
      <c r="B17" s="748"/>
      <c r="C17" s="751"/>
      <c r="D17" s="752"/>
      <c r="E17" s="755" t="s">
        <v>224</v>
      </c>
      <c r="F17" s="756"/>
      <c r="G17" s="756"/>
      <c r="H17" s="757"/>
    </row>
    <row r="18" spans="1:8" ht="30">
      <c r="A18" s="749"/>
      <c r="B18" s="750"/>
      <c r="C18" s="753"/>
      <c r="D18" s="754"/>
      <c r="E18" s="614" t="s">
        <v>221</v>
      </c>
      <c r="F18" s="615" t="s">
        <v>222</v>
      </c>
      <c r="G18" s="615" t="s">
        <v>202</v>
      </c>
      <c r="H18" s="616" t="s">
        <v>223</v>
      </c>
    </row>
    <row r="19" spans="1:8" ht="6.75" customHeight="1">
      <c r="A19" s="741"/>
      <c r="B19" s="741"/>
      <c r="C19" s="741"/>
      <c r="D19" s="741"/>
      <c r="E19" s="741"/>
      <c r="F19" s="741"/>
      <c r="G19" s="741"/>
      <c r="H19" s="741"/>
    </row>
    <row r="20" spans="1:8">
      <c r="A20" s="742" t="str">
        <f>LeistungsstatistikQ1!G8</f>
        <v>Sonderschule</v>
      </c>
      <c r="B20" s="730"/>
      <c r="C20" s="731"/>
      <c r="D20" s="732"/>
      <c r="E20" s="617">
        <f>LeistungsabgeltungQ1!D17+LeistungsabgeltungQ2!D17+LeistungsabgeltungQ3!D17+LeistungsabgeltungQ4!D17</f>
        <v>0</v>
      </c>
      <c r="F20" s="618">
        <f>'Basisdaten LV'!C25</f>
        <v>0</v>
      </c>
      <c r="G20" s="618">
        <f>F20*1.03</f>
        <v>0</v>
      </c>
      <c r="H20" s="619">
        <f>E20-F20</f>
        <v>0</v>
      </c>
    </row>
    <row r="21" spans="1:8" ht="6.75" customHeight="1">
      <c r="A21" s="743"/>
      <c r="B21" s="743"/>
      <c r="C21" s="743"/>
      <c r="D21" s="743"/>
      <c r="E21" s="743"/>
      <c r="F21" s="743"/>
      <c r="G21" s="743"/>
      <c r="H21" s="743"/>
    </row>
    <row r="22" spans="1:8">
      <c r="A22" s="729" t="str">
        <f>LeistungsstatistikQ1!I8</f>
        <v>Wohnen</v>
      </c>
      <c r="B22" s="730"/>
      <c r="C22" s="731"/>
      <c r="D22" s="732"/>
      <c r="E22" s="617">
        <f>LeistungsabgeltungQ1!D24+LeistungsabgeltungQ2!D24+LeistungsabgeltungQ3!D24+LeistungsabgeltungQ4!D24</f>
        <v>0</v>
      </c>
      <c r="F22" s="617">
        <f>'Basisdaten LV'!E25</f>
        <v>0</v>
      </c>
      <c r="G22" s="617">
        <f>F22*1.03</f>
        <v>0</v>
      </c>
      <c r="H22" s="619">
        <f>E22-F22</f>
        <v>0</v>
      </c>
    </row>
    <row r="23" spans="1:8" ht="6.75" customHeight="1">
      <c r="A23" s="728"/>
      <c r="B23" s="728"/>
      <c r="C23" s="728"/>
      <c r="D23" s="728"/>
      <c r="E23" s="728"/>
      <c r="F23" s="728"/>
      <c r="G23" s="728"/>
      <c r="H23" s="728"/>
    </row>
    <row r="24" spans="1:8" ht="12.75" customHeight="1">
      <c r="A24" s="729" t="str">
        <f>LeistungsstatistikQ1!K8</f>
        <v>Mittagstisch</v>
      </c>
      <c r="B24" s="730"/>
      <c r="C24" s="731"/>
      <c r="D24" s="732"/>
      <c r="E24" s="617">
        <f>LeistungsabgeltungQ1!D31+LeistungsabgeltungQ2!D31+LeistungsabgeltungQ3!D31+LeistungsabgeltungQ4!D31</f>
        <v>0</v>
      </c>
      <c r="F24" s="617">
        <f>'Basisdaten LV'!G25</f>
        <v>0</v>
      </c>
      <c r="G24" s="617">
        <f>F24*1.06</f>
        <v>0</v>
      </c>
      <c r="H24" s="619">
        <f>E24-F24</f>
        <v>0</v>
      </c>
    </row>
    <row r="25" spans="1:8" ht="6.75" customHeight="1">
      <c r="A25" s="620"/>
      <c r="B25" s="620"/>
      <c r="C25" s="620"/>
      <c r="D25" s="620"/>
      <c r="E25" s="620"/>
      <c r="F25" s="620"/>
      <c r="G25" s="620"/>
      <c r="H25" s="620"/>
    </row>
    <row r="26" spans="1:8">
      <c r="A26" s="733">
        <f>LeistungsstatistikQ1!M8</f>
        <v>0</v>
      </c>
      <c r="B26" s="724"/>
      <c r="C26" s="725"/>
      <c r="D26" s="726"/>
      <c r="E26" s="617">
        <f>LeistungsabgeltungQ1!D38+LeistungsabgeltungQ2!D38+LeistungsabgeltungQ3!D38+LeistungsabgeltungQ4!D38</f>
        <v>0</v>
      </c>
      <c r="F26" s="621">
        <f>'Basisdaten LV'!I25</f>
        <v>0</v>
      </c>
      <c r="G26" s="622"/>
      <c r="H26" s="623">
        <f>E26-F26</f>
        <v>0</v>
      </c>
    </row>
    <row r="27" spans="1:8" ht="6.75" customHeight="1">
      <c r="A27" s="727"/>
      <c r="B27" s="727"/>
      <c r="C27" s="727"/>
      <c r="D27" s="727"/>
      <c r="E27" s="624"/>
      <c r="F27" s="624"/>
      <c r="G27" s="624"/>
      <c r="H27" s="624"/>
    </row>
    <row r="28" spans="1:8">
      <c r="A28" s="723">
        <f>LeistungsstatistikQ1!O8</f>
        <v>0</v>
      </c>
      <c r="B28" s="724"/>
      <c r="C28" s="725"/>
      <c r="D28" s="726"/>
      <c r="E28" s="617">
        <f>LeistungsabgeltungQ1!D45+LeistungsabgeltungQ2!D45+LeistungsabgeltungQ3!D45+LeistungsabgeltungQ4!D45</f>
        <v>0</v>
      </c>
      <c r="F28" s="621">
        <f>'Basisdaten LV'!K25</f>
        <v>0</v>
      </c>
      <c r="G28" s="622"/>
      <c r="H28" s="623">
        <f>E28-F28</f>
        <v>0</v>
      </c>
    </row>
    <row r="29" spans="1:8" ht="6.75" customHeight="1">
      <c r="A29" s="727"/>
      <c r="B29" s="727"/>
      <c r="C29" s="727"/>
      <c r="D29" s="727"/>
      <c r="E29" s="624"/>
      <c r="F29" s="624"/>
      <c r="G29" s="624"/>
      <c r="H29" s="624"/>
    </row>
    <row r="30" spans="1:8">
      <c r="A30" s="723">
        <f>LeistungsstatistikQ1!O8</f>
        <v>0</v>
      </c>
      <c r="B30" s="724"/>
      <c r="C30" s="725"/>
      <c r="D30" s="726"/>
      <c r="E30" s="617">
        <f>LeistungsabgeltungQ1!D52+LeistungsabgeltungQ2!D52+LeistungsabgeltungQ3!D52+LeistungsabgeltungQ4!D52</f>
        <v>0</v>
      </c>
      <c r="F30" s="621">
        <f>'Basisdaten LV'!M25</f>
        <v>0</v>
      </c>
      <c r="G30" s="622"/>
      <c r="H30" s="623">
        <f>E30-F30</f>
        <v>0</v>
      </c>
    </row>
    <row r="31" spans="1:8">
      <c r="A31" s="625"/>
      <c r="B31" s="625"/>
      <c r="C31" s="626"/>
      <c r="D31" s="626"/>
      <c r="E31" s="627"/>
      <c r="F31" s="627"/>
      <c r="G31" s="627"/>
      <c r="H31" s="628"/>
    </row>
    <row r="32" spans="1:8">
      <c r="A32" s="734"/>
      <c r="B32" s="734"/>
      <c r="C32" s="734"/>
      <c r="D32" s="734"/>
      <c r="E32" s="735"/>
      <c r="F32" s="735"/>
      <c r="G32" s="735"/>
      <c r="H32" s="735"/>
    </row>
    <row r="33" spans="1:8" s="590" customFormat="1" ht="15">
      <c r="A33" s="736" t="s">
        <v>203</v>
      </c>
      <c r="B33" s="737"/>
      <c r="C33" s="737"/>
      <c r="D33" s="738"/>
      <c r="E33" s="739" t="s">
        <v>18</v>
      </c>
      <c r="F33" s="740"/>
      <c r="G33" s="601"/>
      <c r="H33" s="601"/>
    </row>
    <row r="34" spans="1:8" s="590" customFormat="1" ht="14.25">
      <c r="A34" s="607" t="s">
        <v>204</v>
      </c>
      <c r="B34" s="605"/>
      <c r="C34" s="605"/>
      <c r="D34" s="606"/>
      <c r="E34" s="721">
        <f>-LeistungsabgeltungQ2!J112</f>
        <v>0</v>
      </c>
      <c r="F34" s="722"/>
      <c r="G34" s="601"/>
      <c r="H34" s="601"/>
    </row>
    <row r="35" spans="1:8" s="590" customFormat="1" ht="17.25" customHeight="1">
      <c r="A35" s="718" t="s">
        <v>205</v>
      </c>
      <c r="B35" s="719"/>
      <c r="C35" s="719"/>
      <c r="D35" s="720"/>
      <c r="E35" s="703">
        <f>LeistungsabgeltungQ1!J111</f>
        <v>0</v>
      </c>
      <c r="F35" s="704"/>
      <c r="G35" s="602"/>
      <c r="H35" s="603"/>
    </row>
    <row r="36" spans="1:8" s="590" customFormat="1" ht="17.25" customHeight="1">
      <c r="A36" s="718" t="s">
        <v>226</v>
      </c>
      <c r="B36" s="719"/>
      <c r="C36" s="719"/>
      <c r="D36" s="720"/>
      <c r="E36" s="703">
        <f>LeistungsabgeltungQ2!J114</f>
        <v>0</v>
      </c>
      <c r="F36" s="704"/>
      <c r="G36" s="602"/>
      <c r="H36" s="603"/>
    </row>
    <row r="37" spans="1:8" s="590" customFormat="1" ht="17.25" customHeight="1">
      <c r="A37" s="718" t="s">
        <v>206</v>
      </c>
      <c r="B37" s="719"/>
      <c r="C37" s="719"/>
      <c r="D37" s="720"/>
      <c r="E37" s="703">
        <f>LeistungsabgeltungQ3!J112</f>
        <v>0</v>
      </c>
      <c r="F37" s="704"/>
      <c r="G37" s="602"/>
      <c r="H37" s="602"/>
    </row>
    <row r="38" spans="1:8" s="590" customFormat="1" ht="17.25" customHeight="1">
      <c r="A38" s="702" t="s">
        <v>207</v>
      </c>
      <c r="B38" s="702"/>
      <c r="C38" s="702"/>
      <c r="D38" s="702"/>
      <c r="E38" s="703">
        <f>LeistungsabgeltungQ4!J114</f>
        <v>0</v>
      </c>
      <c r="F38" s="704"/>
      <c r="G38" s="602"/>
      <c r="H38" s="602"/>
    </row>
    <row r="39" spans="1:8" ht="17.25" customHeight="1">
      <c r="A39" s="705" t="s">
        <v>208</v>
      </c>
      <c r="B39" s="706"/>
      <c r="C39" s="706"/>
      <c r="D39" s="707"/>
      <c r="E39" s="708">
        <f>SUM(E34:E38)</f>
        <v>0</v>
      </c>
      <c r="F39" s="709"/>
      <c r="G39" s="629"/>
      <c r="H39" s="629"/>
    </row>
    <row r="40" spans="1:8" ht="12.75" customHeight="1">
      <c r="A40" s="630"/>
      <c r="B40" s="630"/>
      <c r="C40" s="630"/>
      <c r="D40" s="630"/>
      <c r="E40" s="631"/>
      <c r="F40" s="629"/>
      <c r="G40" s="629"/>
      <c r="H40" s="629"/>
    </row>
    <row r="41" spans="1:8" ht="19.5" customHeight="1">
      <c r="A41" s="710" t="s">
        <v>225</v>
      </c>
      <c r="B41" s="710"/>
      <c r="C41" s="710"/>
      <c r="D41" s="710"/>
      <c r="E41" s="711"/>
      <c r="F41" s="711"/>
      <c r="G41" s="604" t="s">
        <v>209</v>
      </c>
      <c r="H41" s="632">
        <f>E39-E41</f>
        <v>0</v>
      </c>
    </row>
    <row r="42" spans="1:8" ht="12.75" customHeight="1">
      <c r="A42" s="611"/>
      <c r="B42" s="611"/>
      <c r="C42" s="611"/>
      <c r="D42" s="611"/>
      <c r="E42" s="631"/>
      <c r="F42" s="629"/>
      <c r="G42" s="629"/>
      <c r="H42" s="629"/>
    </row>
    <row r="43" spans="1:8">
      <c r="A43" s="610" t="s">
        <v>210</v>
      </c>
      <c r="B43" s="610"/>
      <c r="C43" s="610"/>
      <c r="D43" s="610"/>
    </row>
    <row r="56" spans="1:8" ht="12.75" customHeight="1"/>
    <row r="57" spans="1:8" ht="8.25" customHeight="1">
      <c r="A57" s="633"/>
      <c r="B57" s="633"/>
      <c r="C57" s="633"/>
      <c r="D57" s="633"/>
      <c r="E57" s="629"/>
      <c r="F57" s="634"/>
      <c r="G57" s="634"/>
      <c r="H57" s="634"/>
    </row>
    <row r="58" spans="1:8" ht="17.25" customHeight="1">
      <c r="A58" s="635" t="s">
        <v>211</v>
      </c>
      <c r="B58" s="610"/>
      <c r="C58" s="610"/>
    </row>
    <row r="59" spans="1:8">
      <c r="A59" s="636" t="s">
        <v>212</v>
      </c>
      <c r="B59" s="712" t="s">
        <v>213</v>
      </c>
      <c r="C59" s="713"/>
      <c r="D59" s="713"/>
      <c r="E59" s="714"/>
      <c r="F59" s="636" t="s">
        <v>41</v>
      </c>
      <c r="G59" s="636" t="s">
        <v>19</v>
      </c>
      <c r="H59" s="636" t="s">
        <v>30</v>
      </c>
    </row>
    <row r="60" spans="1:8" ht="25.5" customHeight="1">
      <c r="A60" s="637" t="s">
        <v>214</v>
      </c>
      <c r="B60" s="715" t="s">
        <v>279</v>
      </c>
      <c r="C60" s="716"/>
      <c r="D60" s="716"/>
      <c r="E60" s="717"/>
      <c r="F60" s="637">
        <f>A4</f>
        <v>0</v>
      </c>
      <c r="G60" s="638">
        <f ca="1">TODAY()</f>
        <v>42760</v>
      </c>
      <c r="H60" s="639"/>
    </row>
    <row r="61" spans="1:8" ht="25.5" hidden="1" customHeight="1">
      <c r="A61" s="640" t="s">
        <v>215</v>
      </c>
      <c r="B61" s="715" t="s">
        <v>216</v>
      </c>
      <c r="C61" s="716"/>
      <c r="D61" s="716"/>
      <c r="E61" s="717"/>
      <c r="F61" s="637"/>
      <c r="G61" s="638"/>
      <c r="H61" s="637"/>
    </row>
    <row r="62" spans="1:8" ht="25.5" customHeight="1">
      <c r="A62" s="640" t="s">
        <v>197</v>
      </c>
      <c r="B62" s="715" t="s">
        <v>280</v>
      </c>
      <c r="C62" s="716"/>
      <c r="D62" s="716"/>
      <c r="E62" s="717"/>
      <c r="F62" s="637" t="s">
        <v>217</v>
      </c>
      <c r="G62" s="638"/>
      <c r="H62" s="637"/>
    </row>
    <row r="63" spans="1:8" ht="29.25" customHeight="1">
      <c r="A63" s="640" t="s">
        <v>218</v>
      </c>
      <c r="B63" s="715" t="s">
        <v>281</v>
      </c>
      <c r="C63" s="716"/>
      <c r="D63" s="716"/>
      <c r="E63" s="717"/>
      <c r="F63" s="637" t="s">
        <v>219</v>
      </c>
      <c r="G63" s="639"/>
      <c r="H63" s="639"/>
    </row>
    <row r="64" spans="1:8" ht="22.5" customHeight="1">
      <c r="A64" s="699" t="s">
        <v>220</v>
      </c>
      <c r="B64" s="700"/>
      <c r="C64" s="700"/>
      <c r="D64" s="700"/>
      <c r="E64" s="701"/>
      <c r="F64" s="637">
        <f>A4</f>
        <v>0</v>
      </c>
      <c r="G64" s="639"/>
      <c r="H64" s="639"/>
    </row>
    <row r="65" spans="1:9" ht="9" customHeight="1">
      <c r="A65" s="641"/>
      <c r="B65" s="641"/>
      <c r="C65" s="641"/>
      <c r="D65" s="641"/>
      <c r="E65" s="641"/>
      <c r="F65" s="641"/>
      <c r="G65" s="641"/>
      <c r="H65" s="641"/>
      <c r="I65" s="641"/>
    </row>
    <row r="66" spans="1:9">
      <c r="A66" s="642"/>
      <c r="B66" s="642"/>
      <c r="C66" s="642"/>
      <c r="D66" s="642"/>
      <c r="E66" s="642"/>
      <c r="F66" s="642"/>
      <c r="G66" s="642"/>
      <c r="H66" s="642"/>
      <c r="I66" s="642"/>
    </row>
  </sheetData>
  <sheetProtection algorithmName="SHA-512" hashValue="aqd5NJ8JPzhcCNEFS/4QtbtFmSrOcGv9daKqTs3ed2WNFpy+719GIY6Vq7L4uQJv9OqXoCAd3VgnBsrcj+dyDg==" saltValue="pDO2jyl5ejRNHfMjj+J70g==" spinCount="100000" sheet="1" objects="1" scenarios="1"/>
  <mergeCells count="46">
    <mergeCell ref="E5:F5"/>
    <mergeCell ref="B10:H10"/>
    <mergeCell ref="A15:H15"/>
    <mergeCell ref="A16:H16"/>
    <mergeCell ref="A17:B18"/>
    <mergeCell ref="C17:D18"/>
    <mergeCell ref="E17:H17"/>
    <mergeCell ref="A19:H19"/>
    <mergeCell ref="A20:B20"/>
    <mergeCell ref="C20:D20"/>
    <mergeCell ref="A21:H21"/>
    <mergeCell ref="A22:B22"/>
    <mergeCell ref="C22:D22"/>
    <mergeCell ref="E34:F34"/>
    <mergeCell ref="A30:B30"/>
    <mergeCell ref="C30:D30"/>
    <mergeCell ref="A29:D29"/>
    <mergeCell ref="A23:H23"/>
    <mergeCell ref="A24:B24"/>
    <mergeCell ref="C24:D24"/>
    <mergeCell ref="A26:B26"/>
    <mergeCell ref="C26:D26"/>
    <mergeCell ref="A27:D27"/>
    <mergeCell ref="A28:B28"/>
    <mergeCell ref="C28:D28"/>
    <mergeCell ref="A32:H32"/>
    <mergeCell ref="A33:D33"/>
    <mergeCell ref="E33:F33"/>
    <mergeCell ref="A35:D35"/>
    <mergeCell ref="E35:F35"/>
    <mergeCell ref="A36:D36"/>
    <mergeCell ref="E36:F36"/>
    <mergeCell ref="A37:D37"/>
    <mergeCell ref="E37:F37"/>
    <mergeCell ref="A64:E64"/>
    <mergeCell ref="A38:D38"/>
    <mergeCell ref="E38:F38"/>
    <mergeCell ref="A39:D39"/>
    <mergeCell ref="E39:F39"/>
    <mergeCell ref="A41:D41"/>
    <mergeCell ref="E41:F41"/>
    <mergeCell ref="B59:E59"/>
    <mergeCell ref="B60:E60"/>
    <mergeCell ref="B61:E61"/>
    <mergeCell ref="B62:E62"/>
    <mergeCell ref="B63:E63"/>
  </mergeCells>
  <pageMargins left="0.39370078740157483" right="0.19685039370078741" top="0.19685039370078741" bottom="0.19685039370078741" header="0.51181102362204722" footer="0.51181102362204722"/>
  <pageSetup paperSize="9" scale="80" fitToHeight="0" orientation="portrait" r:id="rId1"/>
  <headerFooter alignWithMargins="0"/>
  <ignoredErrors>
    <ignoredError sqref="A20 A22 A24 A26 A28 A30 E39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92D050"/>
  </sheetPr>
  <dimension ref="A1:X153"/>
  <sheetViews>
    <sheetView showGridLines="0" zoomScaleNormal="100" workbookViewId="0">
      <selection activeCell="H13" sqref="H13"/>
    </sheetView>
  </sheetViews>
  <sheetFormatPr baseColWidth="10" defaultColWidth="10.7109375" defaultRowHeight="12.75"/>
  <cols>
    <col min="1" max="1" width="14.42578125" style="55" customWidth="1"/>
    <col min="2" max="2" width="10.7109375" style="55"/>
    <col min="3" max="3" width="11" style="55" customWidth="1"/>
    <col min="4" max="4" width="11.28515625" style="55" customWidth="1"/>
    <col min="5" max="5" width="8.85546875" style="473" customWidth="1"/>
    <col min="6" max="6" width="10" style="55" customWidth="1"/>
    <col min="7" max="7" width="10.5703125" style="55" customWidth="1"/>
    <col min="8" max="8" width="9.140625" style="450" customWidth="1"/>
    <col min="9" max="9" width="10.7109375" style="55" customWidth="1"/>
    <col min="10" max="10" width="15.5703125" style="55" customWidth="1"/>
    <col min="11" max="11" width="13.5703125" style="55" customWidth="1"/>
    <col min="12" max="17" width="11.42578125" style="55" customWidth="1"/>
    <col min="18" max="18" width="13" style="55" customWidth="1"/>
    <col min="19" max="19" width="12.5703125" style="55" customWidth="1"/>
    <col min="20" max="16384" width="10.7109375" style="55"/>
  </cols>
  <sheetData>
    <row r="1" spans="1:24" s="43" customFormat="1" ht="18" customHeight="1">
      <c r="A1" s="7" t="s">
        <v>228</v>
      </c>
      <c r="B1" s="44"/>
      <c r="C1" s="45"/>
      <c r="D1" s="41"/>
      <c r="E1" s="452"/>
      <c r="F1" s="41"/>
      <c r="G1" s="41"/>
      <c r="H1" s="433"/>
      <c r="I1" s="41"/>
      <c r="J1" s="41"/>
      <c r="K1" s="41"/>
      <c r="L1" s="41"/>
      <c r="M1" s="915"/>
      <c r="N1" s="915"/>
      <c r="O1" s="915"/>
      <c r="P1" s="915"/>
      <c r="Q1" s="915"/>
      <c r="R1" s="294"/>
      <c r="S1" s="293"/>
      <c r="T1" s="293"/>
      <c r="U1" s="293"/>
      <c r="V1" s="293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52"/>
      <c r="F2" s="41"/>
      <c r="G2" s="41"/>
      <c r="H2" s="433"/>
      <c r="I2" s="41"/>
      <c r="J2" s="41"/>
      <c r="K2" s="294"/>
      <c r="L2" s="294"/>
      <c r="M2" s="41"/>
      <c r="N2" s="41"/>
      <c r="O2" s="41"/>
      <c r="P2" s="41"/>
      <c r="Q2" s="41"/>
      <c r="R2" s="294"/>
      <c r="S2" s="293"/>
      <c r="T2" s="293"/>
      <c r="U2" s="293"/>
      <c r="V2" s="293"/>
      <c r="W2" s="114"/>
      <c r="X2" s="52"/>
    </row>
    <row r="3" spans="1:24" s="43" customFormat="1" ht="13.5" customHeight="1">
      <c r="A3" s="42"/>
      <c r="B3" s="44"/>
      <c r="C3" s="45"/>
      <c r="D3" s="41"/>
      <c r="E3" s="452"/>
      <c r="F3" s="41"/>
      <c r="G3" s="41"/>
      <c r="H3" s="433"/>
      <c r="I3" s="41"/>
      <c r="J3" s="41"/>
      <c r="K3" s="294"/>
      <c r="L3" s="294"/>
      <c r="M3" s="293"/>
      <c r="N3" s="293"/>
      <c r="O3" s="293"/>
      <c r="P3" s="293"/>
      <c r="Q3" s="293"/>
      <c r="R3" s="294"/>
      <c r="S3" s="293"/>
      <c r="T3" s="293"/>
      <c r="U3" s="293"/>
      <c r="V3" s="293"/>
      <c r="W3" s="114"/>
      <c r="X3" s="52"/>
    </row>
    <row r="4" spans="1:24" s="52" customFormat="1" ht="46.5" customHeight="1">
      <c r="A4" s="785" t="s">
        <v>246</v>
      </c>
      <c r="B4" s="786"/>
      <c r="C4" s="786"/>
      <c r="D4" s="786"/>
      <c r="E4" s="786"/>
      <c r="F4" s="786"/>
      <c r="G4" s="786"/>
      <c r="H4" s="78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4" s="52" customFormat="1" ht="13.5" customHeight="1">
      <c r="A5" s="51"/>
      <c r="B5" s="50"/>
      <c r="C5" s="50"/>
      <c r="D5" s="51"/>
      <c r="E5" s="453"/>
      <c r="F5" s="51"/>
      <c r="G5" s="51"/>
      <c r="H5" s="434"/>
      <c r="I5" s="51"/>
      <c r="J5" s="51"/>
      <c r="K5" s="51"/>
      <c r="L5" s="115"/>
      <c r="M5" s="116"/>
      <c r="N5" s="116"/>
      <c r="O5" s="116"/>
      <c r="P5" s="116"/>
      <c r="Q5" s="116"/>
      <c r="R5" s="115"/>
      <c r="S5" s="116"/>
      <c r="T5" s="116"/>
      <c r="U5" s="116"/>
      <c r="V5" s="116"/>
    </row>
    <row r="6" spans="1:24" ht="19.5" customHeight="1">
      <c r="A6" s="42" t="s">
        <v>5</v>
      </c>
      <c r="B6" s="54"/>
      <c r="C6" s="844">
        <f>LeistungsstatistikQ3!P1</f>
        <v>0</v>
      </c>
      <c r="D6" s="916"/>
      <c r="E6" s="916"/>
      <c r="F6" s="916"/>
      <c r="G6" s="916"/>
      <c r="H6" s="916"/>
      <c r="I6" s="916"/>
      <c r="J6" s="916"/>
      <c r="K6" s="54"/>
      <c r="L6" s="54"/>
      <c r="M6" s="54"/>
      <c r="N6" s="54"/>
      <c r="O6" s="54"/>
      <c r="P6" s="54"/>
      <c r="Q6" s="54"/>
      <c r="R6" s="293"/>
      <c r="S6" s="41"/>
      <c r="T6" s="54"/>
      <c r="U6" s="54"/>
      <c r="V6" s="54"/>
    </row>
    <row r="7" spans="1:24" ht="15.75">
      <c r="A7" s="42"/>
      <c r="B7" s="54"/>
      <c r="C7" s="54"/>
      <c r="D7" s="54"/>
      <c r="E7" s="454"/>
      <c r="F7" s="51"/>
      <c r="G7" s="51"/>
      <c r="H7" s="434"/>
      <c r="I7" s="51"/>
      <c r="J7" s="51"/>
      <c r="K7" s="54"/>
      <c r="L7" s="54"/>
      <c r="M7" s="54"/>
      <c r="N7" s="54"/>
      <c r="O7" s="54"/>
      <c r="P7" s="54"/>
      <c r="Q7" s="54"/>
      <c r="R7" s="293"/>
      <c r="S7" s="41"/>
      <c r="T7" s="54"/>
      <c r="U7" s="54"/>
      <c r="V7" s="54"/>
    </row>
    <row r="8" spans="1:24" ht="20.25">
      <c r="A8" s="42" t="s">
        <v>32</v>
      </c>
      <c r="B8" s="50"/>
      <c r="C8" s="108">
        <f>LeistungsstatistikQ3!G6</f>
        <v>2021</v>
      </c>
      <c r="D8" s="42" t="str">
        <f>+LeistungsstatistikQ3!G7</f>
        <v>3. Quartal (Monate August und September)</v>
      </c>
      <c r="E8" s="455"/>
      <c r="F8" s="42"/>
      <c r="G8" s="42"/>
      <c r="H8" s="650"/>
      <c r="I8" s="42" t="s">
        <v>100</v>
      </c>
      <c r="J8" s="42"/>
      <c r="K8" s="54"/>
      <c r="L8" s="115"/>
      <c r="M8" s="116"/>
      <c r="N8" s="116"/>
      <c r="O8" s="116"/>
      <c r="P8" s="116"/>
      <c r="Q8" s="116"/>
      <c r="R8" s="115"/>
      <c r="S8" s="116"/>
      <c r="T8" s="116"/>
      <c r="U8" s="116"/>
      <c r="V8" s="116"/>
      <c r="W8" s="118"/>
      <c r="X8" s="119"/>
    </row>
    <row r="9" spans="1:24" s="63" customFormat="1" ht="13.5" customHeight="1" thickBot="1">
      <c r="A9" s="104"/>
      <c r="B9" s="104"/>
      <c r="C9" s="104"/>
      <c r="D9" s="104"/>
      <c r="E9" s="456"/>
      <c r="F9" s="104"/>
      <c r="G9" s="104"/>
      <c r="H9" s="436"/>
      <c r="I9" s="104"/>
      <c r="J9" s="104"/>
      <c r="K9" s="54"/>
      <c r="L9" s="54"/>
      <c r="M9" s="54"/>
      <c r="N9" s="54"/>
      <c r="O9" s="54"/>
      <c r="P9" s="54"/>
      <c r="Q9" s="54"/>
      <c r="R9" s="104"/>
      <c r="S9" s="104"/>
      <c r="T9" s="104"/>
      <c r="U9" s="104"/>
      <c r="V9" s="104"/>
    </row>
    <row r="10" spans="1:24" s="63" customFormat="1" ht="21.75" customHeight="1" thickTop="1" thickBot="1">
      <c r="A10" s="917" t="s">
        <v>75</v>
      </c>
      <c r="B10" s="918"/>
      <c r="C10" s="918"/>
      <c r="D10" s="918"/>
      <c r="E10" s="919" t="s">
        <v>16</v>
      </c>
      <c r="F10" s="918"/>
      <c r="G10" s="918"/>
      <c r="H10" s="918"/>
      <c r="I10" s="918"/>
      <c r="J10" s="920"/>
      <c r="K10" s="104"/>
      <c r="L10" s="104"/>
      <c r="M10" s="54"/>
      <c r="N10" s="54"/>
      <c r="O10" s="54"/>
      <c r="P10" s="54"/>
      <c r="Q10" s="54"/>
      <c r="R10" s="104"/>
      <c r="S10" s="104"/>
      <c r="T10" s="104"/>
      <c r="U10" s="104"/>
      <c r="V10" s="104"/>
    </row>
    <row r="11" spans="1:24" ht="63.75" customHeight="1" thickTop="1" thickBot="1">
      <c r="A11" s="120" t="s">
        <v>1</v>
      </c>
      <c r="B11" s="121"/>
      <c r="C11" s="121"/>
      <c r="D11" s="121"/>
      <c r="E11" s="457" t="s">
        <v>93</v>
      </c>
      <c r="F11" s="122" t="s">
        <v>15</v>
      </c>
      <c r="G11" s="122" t="s">
        <v>137</v>
      </c>
      <c r="H11" s="543" t="s">
        <v>34</v>
      </c>
      <c r="I11" s="122" t="s">
        <v>33</v>
      </c>
      <c r="J11" s="123" t="s">
        <v>13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4" ht="13.5" customHeight="1">
      <c r="A12" s="897" t="s">
        <v>135</v>
      </c>
      <c r="B12" s="124" t="s">
        <v>106</v>
      </c>
      <c r="C12" s="125"/>
      <c r="D12" s="126">
        <f>LeistungsstatistikQ3!G12</f>
        <v>0</v>
      </c>
      <c r="E12" s="458">
        <f>+'Basisdaten LV'!D26</f>
        <v>0</v>
      </c>
      <c r="F12" s="290">
        <f>LeistungsstatistikQ3!H12</f>
        <v>0</v>
      </c>
      <c r="G12" s="127"/>
      <c r="H12" s="546"/>
      <c r="I12" s="128"/>
      <c r="J12" s="29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4" ht="13.5" customHeight="1">
      <c r="A13" s="898"/>
      <c r="B13" s="285" t="s">
        <v>123</v>
      </c>
      <c r="C13" s="285"/>
      <c r="D13" s="397">
        <f>+LeistungsstatistikQ3!G13</f>
        <v>0</v>
      </c>
      <c r="E13" s="459"/>
      <c r="F13" s="289"/>
      <c r="G13" s="538">
        <f>+D13</f>
        <v>0</v>
      </c>
      <c r="H13" s="539"/>
      <c r="I13" s="540">
        <f>G13*H13</f>
        <v>0</v>
      </c>
      <c r="J13" s="130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4" ht="13.5" customHeight="1">
      <c r="A14" s="898"/>
      <c r="B14" s="285" t="s">
        <v>124</v>
      </c>
      <c r="C14" s="285"/>
      <c r="D14" s="397">
        <f>+LeistungsstatistikQ3!G14</f>
        <v>0</v>
      </c>
      <c r="E14" s="459"/>
      <c r="F14" s="289"/>
      <c r="G14" s="538">
        <f t="shared" ref="G14:G16" si="0">+D14</f>
        <v>0</v>
      </c>
      <c r="H14" s="539"/>
      <c r="I14" s="540">
        <f t="shared" ref="I14:I15" si="1">G14*H14</f>
        <v>0</v>
      </c>
      <c r="J14" s="13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4" ht="13.5" customHeight="1">
      <c r="A15" s="898"/>
      <c r="B15" s="285" t="s">
        <v>132</v>
      </c>
      <c r="C15" s="285"/>
      <c r="D15" s="397">
        <f>+LeistungsstatistikQ3!G15</f>
        <v>0</v>
      </c>
      <c r="E15" s="459"/>
      <c r="F15" s="289"/>
      <c r="G15" s="538">
        <f t="shared" si="0"/>
        <v>0</v>
      </c>
      <c r="H15" s="539"/>
      <c r="I15" s="540">
        <f t="shared" si="1"/>
        <v>0</v>
      </c>
      <c r="J15" s="13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4" ht="12.75" customHeight="1" thickBot="1">
      <c r="A16" s="899"/>
      <c r="B16" s="101" t="s">
        <v>10</v>
      </c>
      <c r="C16" s="101"/>
      <c r="D16" s="129">
        <f>LeistungsstatistikQ3!G16</f>
        <v>0</v>
      </c>
      <c r="E16" s="460"/>
      <c r="F16" s="398"/>
      <c r="G16" s="538">
        <f t="shared" si="0"/>
        <v>0</v>
      </c>
      <c r="H16" s="539"/>
      <c r="I16" s="540">
        <f>G16*H16</f>
        <v>0</v>
      </c>
      <c r="J16" s="13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3.5" thickBot="1">
      <c r="A17" s="892" t="s">
        <v>76</v>
      </c>
      <c r="B17" s="893"/>
      <c r="C17" s="893"/>
      <c r="D17" s="131">
        <f>SUM(D12:D16)</f>
        <v>0</v>
      </c>
      <c r="E17" s="461" t="s">
        <v>77</v>
      </c>
      <c r="F17" s="132"/>
      <c r="G17" s="541"/>
      <c r="H17" s="541"/>
      <c r="I17" s="542"/>
      <c r="J17" s="525">
        <f>ROUND(D12*E12-F12-SUM(I13:I16),1)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63.75" customHeight="1" thickTop="1" thickBot="1">
      <c r="A18" s="134" t="s">
        <v>2</v>
      </c>
      <c r="B18" s="135"/>
      <c r="C18" s="135"/>
      <c r="D18" s="135"/>
      <c r="E18" s="457" t="s">
        <v>93</v>
      </c>
      <c r="F18" s="136" t="s">
        <v>15</v>
      </c>
      <c r="G18" s="543" t="s">
        <v>137</v>
      </c>
      <c r="H18" s="544" t="s">
        <v>34</v>
      </c>
      <c r="I18" s="544" t="s">
        <v>33</v>
      </c>
      <c r="J18" s="137" t="s">
        <v>13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 customHeight="1">
      <c r="A19" s="897" t="s">
        <v>135</v>
      </c>
      <c r="B19" s="124" t="s">
        <v>106</v>
      </c>
      <c r="C19" s="125"/>
      <c r="D19" s="126">
        <f>+LeistungsstatistikQ3!I12</f>
        <v>0</v>
      </c>
      <c r="E19" s="458">
        <f>+'Basisdaten LV'!F26</f>
        <v>0</v>
      </c>
      <c r="F19" s="290">
        <f>+LeistungsstatistikQ3!J12</f>
        <v>0</v>
      </c>
      <c r="G19" s="545"/>
      <c r="H19" s="546"/>
      <c r="I19" s="547"/>
      <c r="J19" s="29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3.5" customHeight="1">
      <c r="A20" s="898"/>
      <c r="B20" s="285" t="s">
        <v>123</v>
      </c>
      <c r="C20" s="285"/>
      <c r="D20" s="397">
        <f>+LeistungsstatistikQ3!I13</f>
        <v>0</v>
      </c>
      <c r="E20" s="459"/>
      <c r="F20" s="289"/>
      <c r="G20" s="538">
        <f>+D20</f>
        <v>0</v>
      </c>
      <c r="H20" s="539"/>
      <c r="I20" s="540">
        <f t="shared" ref="I20:I22" si="2">G20*H20</f>
        <v>0</v>
      </c>
      <c r="J20" s="13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 customHeight="1">
      <c r="A21" s="898"/>
      <c r="B21" s="285" t="s">
        <v>124</v>
      </c>
      <c r="C21" s="285"/>
      <c r="D21" s="397">
        <f>+LeistungsstatistikQ3!I14</f>
        <v>0</v>
      </c>
      <c r="E21" s="459"/>
      <c r="F21" s="289"/>
      <c r="G21" s="538">
        <f t="shared" ref="G21:G23" si="3">+D21</f>
        <v>0</v>
      </c>
      <c r="H21" s="539"/>
      <c r="I21" s="540">
        <f>G21*H21</f>
        <v>0</v>
      </c>
      <c r="J21" s="13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3.5" customHeight="1">
      <c r="A22" s="898"/>
      <c r="B22" s="285" t="s">
        <v>132</v>
      </c>
      <c r="C22" s="285"/>
      <c r="D22" s="397">
        <f>+LeistungsstatistikQ3!I15</f>
        <v>0</v>
      </c>
      <c r="E22" s="459"/>
      <c r="F22" s="289"/>
      <c r="G22" s="538">
        <f t="shared" si="3"/>
        <v>0</v>
      </c>
      <c r="H22" s="539"/>
      <c r="I22" s="540">
        <f t="shared" si="2"/>
        <v>0</v>
      </c>
      <c r="J22" s="13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 customHeight="1" thickBot="1">
      <c r="A23" s="899"/>
      <c r="B23" s="101" t="s">
        <v>10</v>
      </c>
      <c r="C23" s="101"/>
      <c r="D23" s="129">
        <f>+LeistungsstatistikQ3!I16</f>
        <v>0</v>
      </c>
      <c r="E23" s="460"/>
      <c r="F23" s="398"/>
      <c r="G23" s="538">
        <f t="shared" si="3"/>
        <v>0</v>
      </c>
      <c r="H23" s="539"/>
      <c r="I23" s="540">
        <f>G23*H23</f>
        <v>0</v>
      </c>
      <c r="J23" s="13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3.5" thickBot="1">
      <c r="A24" s="892" t="s">
        <v>76</v>
      </c>
      <c r="B24" s="893"/>
      <c r="C24" s="893"/>
      <c r="D24" s="138">
        <f>SUM(D19:D23)</f>
        <v>0</v>
      </c>
      <c r="E24" s="461" t="s">
        <v>77</v>
      </c>
      <c r="F24" s="132"/>
      <c r="G24" s="541"/>
      <c r="H24" s="541"/>
      <c r="I24" s="542"/>
      <c r="J24" s="525">
        <f>ROUND(D19*E19-F19-SUM(I20:I23),1)</f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60.75" customHeight="1" thickTop="1" thickBot="1">
      <c r="A25" s="120" t="s">
        <v>85</v>
      </c>
      <c r="B25" s="121"/>
      <c r="C25" s="121"/>
      <c r="D25" s="121"/>
      <c r="E25" s="457" t="s">
        <v>93</v>
      </c>
      <c r="F25" s="122" t="s">
        <v>15</v>
      </c>
      <c r="G25" s="543" t="s">
        <v>137</v>
      </c>
      <c r="H25" s="543" t="s">
        <v>34</v>
      </c>
      <c r="I25" s="543" t="s">
        <v>33</v>
      </c>
      <c r="J25" s="123" t="s">
        <v>13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3.5" customHeight="1">
      <c r="A26" s="897" t="s">
        <v>86</v>
      </c>
      <c r="B26" s="124" t="s">
        <v>106</v>
      </c>
      <c r="C26" s="125"/>
      <c r="D26" s="140">
        <f>+LeistungsstatistikQ3!K12</f>
        <v>0</v>
      </c>
      <c r="E26" s="458">
        <f>+'Basisdaten LV'!H26</f>
        <v>0</v>
      </c>
      <c r="F26" s="290">
        <f>+LeistungsstatistikQ3!L12</f>
        <v>0</v>
      </c>
      <c r="G26" s="545"/>
      <c r="H26" s="546"/>
      <c r="I26" s="547"/>
      <c r="J26" s="29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 customHeight="1">
      <c r="A27" s="898"/>
      <c r="B27" s="285" t="s">
        <v>123</v>
      </c>
      <c r="C27" s="285"/>
      <c r="D27" s="399">
        <f>+LeistungsstatistikQ3!K13</f>
        <v>0</v>
      </c>
      <c r="E27" s="459"/>
      <c r="F27" s="289"/>
      <c r="G27" s="538">
        <f>+D27</f>
        <v>0</v>
      </c>
      <c r="H27" s="539"/>
      <c r="I27" s="540">
        <f t="shared" ref="I27:I29" si="4">G27*H27</f>
        <v>0</v>
      </c>
      <c r="J27" s="13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3.5" customHeight="1">
      <c r="A28" s="898"/>
      <c r="B28" s="285" t="s">
        <v>124</v>
      </c>
      <c r="C28" s="285"/>
      <c r="D28" s="399">
        <f>+LeistungsstatistikQ3!K14</f>
        <v>0</v>
      </c>
      <c r="E28" s="459"/>
      <c r="F28" s="289"/>
      <c r="G28" s="538">
        <f t="shared" ref="G28:G30" si="5">+D28</f>
        <v>0</v>
      </c>
      <c r="H28" s="539"/>
      <c r="I28" s="540">
        <f t="shared" si="4"/>
        <v>0</v>
      </c>
      <c r="J28" s="13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3.5" customHeight="1">
      <c r="A29" s="898"/>
      <c r="B29" s="285" t="s">
        <v>132</v>
      </c>
      <c r="C29" s="285"/>
      <c r="D29" s="399">
        <f>+LeistungsstatistikQ3!K15</f>
        <v>0</v>
      </c>
      <c r="E29" s="459"/>
      <c r="F29" s="289"/>
      <c r="G29" s="538">
        <f t="shared" si="5"/>
        <v>0</v>
      </c>
      <c r="H29" s="539"/>
      <c r="I29" s="540">
        <f t="shared" si="4"/>
        <v>0</v>
      </c>
      <c r="J29" s="13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 customHeight="1" thickBot="1">
      <c r="A30" s="899"/>
      <c r="B30" s="101" t="s">
        <v>10</v>
      </c>
      <c r="C30" s="101"/>
      <c r="D30" s="141">
        <f>+LeistungsstatistikQ3!K16</f>
        <v>0</v>
      </c>
      <c r="E30" s="460"/>
      <c r="F30" s="398"/>
      <c r="G30" s="538">
        <f t="shared" si="5"/>
        <v>0</v>
      </c>
      <c r="H30" s="539"/>
      <c r="I30" s="540">
        <f>G30*H30</f>
        <v>0</v>
      </c>
      <c r="J30" s="13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3.5" thickBot="1">
      <c r="A31" s="892" t="s">
        <v>76</v>
      </c>
      <c r="B31" s="893"/>
      <c r="C31" s="893"/>
      <c r="D31" s="292">
        <f>SUM(D26:D30)</f>
        <v>0</v>
      </c>
      <c r="E31" s="461" t="s">
        <v>77</v>
      </c>
      <c r="F31" s="132"/>
      <c r="G31" s="541"/>
      <c r="H31" s="541"/>
      <c r="I31" s="542"/>
      <c r="J31" s="525">
        <f>ROUND(D26*E26-F26-SUM(I27:I30),1)</f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60.75" customHeight="1" thickTop="1" thickBot="1">
      <c r="A32" s="345">
        <f>LeistungsstatistikQ3!M8</f>
        <v>0</v>
      </c>
      <c r="B32" s="135"/>
      <c r="C32" s="135"/>
      <c r="D32" s="135"/>
      <c r="E32" s="457" t="s">
        <v>93</v>
      </c>
      <c r="F32" s="136" t="s">
        <v>15</v>
      </c>
      <c r="G32" s="543" t="s">
        <v>137</v>
      </c>
      <c r="H32" s="544" t="s">
        <v>34</v>
      </c>
      <c r="I32" s="544" t="s">
        <v>33</v>
      </c>
      <c r="J32" s="137" t="s">
        <v>13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>
      <c r="A33" s="922">
        <f>LeistungsstatistikQ3!M11</f>
        <v>0</v>
      </c>
      <c r="B33" s="124" t="s">
        <v>106</v>
      </c>
      <c r="C33" s="139"/>
      <c r="D33" s="126">
        <f>LeistungsstatistikQ3!M12</f>
        <v>0</v>
      </c>
      <c r="E33" s="458">
        <f>'Basisdaten LV'!J26</f>
        <v>0</v>
      </c>
      <c r="F33" s="290">
        <f>LeistungsstatistikQ3!N12</f>
        <v>0</v>
      </c>
      <c r="G33" s="545"/>
      <c r="H33" s="546"/>
      <c r="I33" s="547"/>
      <c r="J33" s="29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>
      <c r="A34" s="923"/>
      <c r="B34" s="285" t="s">
        <v>123</v>
      </c>
      <c r="C34" s="400"/>
      <c r="D34" s="397">
        <f>LeistungsstatistikQ3!M13</f>
        <v>0</v>
      </c>
      <c r="E34" s="459"/>
      <c r="F34" s="289"/>
      <c r="G34" s="538">
        <f>+D34</f>
        <v>0</v>
      </c>
      <c r="H34" s="539"/>
      <c r="I34" s="540">
        <f t="shared" ref="I34:I36" si="6">G34*H34</f>
        <v>0</v>
      </c>
      <c r="J34" s="13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>
      <c r="A35" s="923"/>
      <c r="B35" s="285" t="s">
        <v>124</v>
      </c>
      <c r="C35" s="400"/>
      <c r="D35" s="397">
        <f>LeistungsstatistikQ3!M14</f>
        <v>0</v>
      </c>
      <c r="E35" s="459"/>
      <c r="F35" s="289"/>
      <c r="G35" s="538">
        <f t="shared" ref="G35:G37" si="7">+D35</f>
        <v>0</v>
      </c>
      <c r="H35" s="539"/>
      <c r="I35" s="540">
        <f t="shared" si="6"/>
        <v>0</v>
      </c>
      <c r="J35" s="13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>
      <c r="A36" s="923"/>
      <c r="B36" s="285" t="s">
        <v>132</v>
      </c>
      <c r="C36" s="285"/>
      <c r="D36" s="397">
        <f>LeistungsstatistikQ3!M15</f>
        <v>0</v>
      </c>
      <c r="E36" s="459"/>
      <c r="F36" s="289"/>
      <c r="G36" s="538">
        <f t="shared" si="7"/>
        <v>0</v>
      </c>
      <c r="H36" s="539"/>
      <c r="I36" s="540">
        <f t="shared" si="6"/>
        <v>0</v>
      </c>
      <c r="J36" s="13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3.5" thickBot="1">
      <c r="A37" s="924"/>
      <c r="B37" s="101" t="s">
        <v>10</v>
      </c>
      <c r="C37" s="101"/>
      <c r="D37" s="129">
        <f>LeistungsstatistikQ3!M16</f>
        <v>0</v>
      </c>
      <c r="E37" s="460"/>
      <c r="F37" s="398"/>
      <c r="G37" s="538">
        <f t="shared" si="7"/>
        <v>0</v>
      </c>
      <c r="H37" s="539"/>
      <c r="I37" s="540">
        <f>G37*H37</f>
        <v>0</v>
      </c>
      <c r="J37" s="13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3.5" thickBot="1">
      <c r="A38" s="892" t="s">
        <v>76</v>
      </c>
      <c r="B38" s="893"/>
      <c r="C38" s="893"/>
      <c r="D38" s="138">
        <f>SUM(D33:D37)</f>
        <v>0</v>
      </c>
      <c r="E38" s="461" t="s">
        <v>77</v>
      </c>
      <c r="F38" s="143"/>
      <c r="G38" s="548"/>
      <c r="H38" s="548"/>
      <c r="I38" s="549"/>
      <c r="J38" s="527">
        <f>ROUND(D33*E33-F33-SUM(I34:I37),1)</f>
        <v>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60.75" customHeight="1" thickTop="1" thickBot="1">
      <c r="A39" s="903">
        <f>LeistungsstatistikQ3!O8</f>
        <v>0</v>
      </c>
      <c r="B39" s="904"/>
      <c r="C39" s="904"/>
      <c r="D39" s="905"/>
      <c r="E39" s="457" t="s">
        <v>93</v>
      </c>
      <c r="F39" s="122" t="s">
        <v>15</v>
      </c>
      <c r="G39" s="543" t="s">
        <v>137</v>
      </c>
      <c r="H39" s="543" t="s">
        <v>34</v>
      </c>
      <c r="I39" s="543" t="s">
        <v>33</v>
      </c>
      <c r="J39" s="123" t="s">
        <v>13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 customHeight="1">
      <c r="A40" s="894">
        <f>+LeistungsstatistikQ3!O11</f>
        <v>0</v>
      </c>
      <c r="B40" s="124" t="s">
        <v>106</v>
      </c>
      <c r="C40" s="125"/>
      <c r="D40" s="126">
        <f>+LeistungsstatistikQ3!O12</f>
        <v>0</v>
      </c>
      <c r="E40" s="458">
        <f>+'Basisdaten LV'!L26</f>
        <v>0</v>
      </c>
      <c r="F40" s="290">
        <f>+LeistungsstatistikQ3!P12</f>
        <v>0</v>
      </c>
      <c r="G40" s="545"/>
      <c r="H40" s="546"/>
      <c r="I40" s="547"/>
      <c r="J40" s="291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3.5" customHeight="1">
      <c r="A41" s="895"/>
      <c r="B41" s="285" t="s">
        <v>123</v>
      </c>
      <c r="C41" s="285"/>
      <c r="D41" s="397">
        <f>+LeistungsstatistikQ3!O13</f>
        <v>0</v>
      </c>
      <c r="E41" s="459"/>
      <c r="F41" s="289"/>
      <c r="G41" s="538">
        <f>+D41</f>
        <v>0</v>
      </c>
      <c r="H41" s="539"/>
      <c r="I41" s="540">
        <f t="shared" ref="I41:I43" si="8">G41*H41</f>
        <v>0</v>
      </c>
      <c r="J41" s="13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 customHeight="1">
      <c r="A42" s="895"/>
      <c r="B42" s="285" t="s">
        <v>124</v>
      </c>
      <c r="C42" s="285"/>
      <c r="D42" s="397">
        <f>+LeistungsstatistikQ3!O14</f>
        <v>0</v>
      </c>
      <c r="E42" s="459"/>
      <c r="F42" s="289"/>
      <c r="G42" s="538">
        <f t="shared" ref="G42:G44" si="9">+D42</f>
        <v>0</v>
      </c>
      <c r="H42" s="539"/>
      <c r="I42" s="540">
        <f t="shared" si="8"/>
        <v>0</v>
      </c>
      <c r="J42" s="13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3.5" customHeight="1">
      <c r="A43" s="895"/>
      <c r="B43" s="285" t="s">
        <v>132</v>
      </c>
      <c r="C43" s="285"/>
      <c r="D43" s="397">
        <f>+LeistungsstatistikQ3!O15</f>
        <v>0</v>
      </c>
      <c r="E43" s="459"/>
      <c r="F43" s="289"/>
      <c r="G43" s="538">
        <f t="shared" si="9"/>
        <v>0</v>
      </c>
      <c r="H43" s="539"/>
      <c r="I43" s="540">
        <f t="shared" si="8"/>
        <v>0</v>
      </c>
      <c r="J43" s="13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 thickBot="1">
      <c r="A44" s="896"/>
      <c r="B44" s="101" t="s">
        <v>10</v>
      </c>
      <c r="C44" s="101"/>
      <c r="D44" s="129">
        <f>+LeistungsstatistikQ3!O16</f>
        <v>0</v>
      </c>
      <c r="E44" s="460"/>
      <c r="F44" s="398"/>
      <c r="G44" s="538">
        <f t="shared" si="9"/>
        <v>0</v>
      </c>
      <c r="H44" s="539"/>
      <c r="I44" s="540">
        <f>G44*H44</f>
        <v>0</v>
      </c>
      <c r="J44" s="13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3.5" thickBot="1">
      <c r="A45" s="892" t="s">
        <v>76</v>
      </c>
      <c r="B45" s="893"/>
      <c r="C45" s="893"/>
      <c r="D45" s="131">
        <f>SUM(D40:D44)</f>
        <v>0</v>
      </c>
      <c r="E45" s="461" t="s">
        <v>77</v>
      </c>
      <c r="F45" s="132"/>
      <c r="G45" s="541"/>
      <c r="H45" s="541"/>
      <c r="I45" s="542"/>
      <c r="J45" s="525">
        <f>ROUND(D40*E40-F40-SUM(I41:I44),1)</f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60.75" customHeight="1" thickTop="1" thickBot="1">
      <c r="A46" s="421">
        <f>LeistungsstatistikQ3!Q8</f>
        <v>0</v>
      </c>
      <c r="B46" s="135"/>
      <c r="C46" s="135"/>
      <c r="D46" s="135"/>
      <c r="E46" s="457" t="s">
        <v>93</v>
      </c>
      <c r="F46" s="136" t="s">
        <v>15</v>
      </c>
      <c r="G46" s="543" t="s">
        <v>137</v>
      </c>
      <c r="H46" s="544" t="s">
        <v>34</v>
      </c>
      <c r="I46" s="544" t="s">
        <v>33</v>
      </c>
      <c r="J46" s="137" t="s">
        <v>13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>
      <c r="A47" s="922">
        <f>LeistungsstatistikQ3!Q11</f>
        <v>0</v>
      </c>
      <c r="B47" s="124" t="s">
        <v>106</v>
      </c>
      <c r="C47" s="139"/>
      <c r="D47" s="126">
        <f>LeistungsstatistikQ3!Q12</f>
        <v>0</v>
      </c>
      <c r="E47" s="458">
        <f>+'Basisdaten LV'!N26</f>
        <v>0</v>
      </c>
      <c r="F47" s="290">
        <f>LeistungsstatistikQ3!R12</f>
        <v>0</v>
      </c>
      <c r="G47" s="545"/>
      <c r="H47" s="546"/>
      <c r="I47" s="547"/>
      <c r="J47" s="291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>
      <c r="A48" s="923"/>
      <c r="B48" s="285" t="s">
        <v>123</v>
      </c>
      <c r="C48" s="400"/>
      <c r="D48" s="397">
        <f>LeistungsstatistikQ3!Q13</f>
        <v>0</v>
      </c>
      <c r="E48" s="459"/>
      <c r="F48" s="289"/>
      <c r="G48" s="538">
        <f>+D48</f>
        <v>0</v>
      </c>
      <c r="H48" s="539"/>
      <c r="I48" s="540">
        <f t="shared" ref="I48:I50" si="10">G48*H48</f>
        <v>0</v>
      </c>
      <c r="J48" s="13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>
      <c r="A49" s="923"/>
      <c r="B49" s="285" t="s">
        <v>124</v>
      </c>
      <c r="C49" s="400"/>
      <c r="D49" s="397">
        <f>LeistungsstatistikQ3!Q14</f>
        <v>0</v>
      </c>
      <c r="E49" s="459"/>
      <c r="F49" s="289"/>
      <c r="G49" s="538">
        <f t="shared" ref="G49:G51" si="11">+D49</f>
        <v>0</v>
      </c>
      <c r="H49" s="539"/>
      <c r="I49" s="540">
        <f t="shared" si="10"/>
        <v>0</v>
      </c>
      <c r="J49" s="13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23"/>
      <c r="B50" s="285" t="s">
        <v>132</v>
      </c>
      <c r="C50" s="285"/>
      <c r="D50" s="397">
        <f>LeistungsstatistikQ3!Q15</f>
        <v>0</v>
      </c>
      <c r="E50" s="459"/>
      <c r="F50" s="289"/>
      <c r="G50" s="538">
        <f t="shared" si="11"/>
        <v>0</v>
      </c>
      <c r="H50" s="539"/>
      <c r="I50" s="540">
        <f t="shared" si="10"/>
        <v>0</v>
      </c>
      <c r="J50" s="13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3.5" thickBot="1">
      <c r="A51" s="924"/>
      <c r="B51" s="101" t="s">
        <v>10</v>
      </c>
      <c r="C51" s="101"/>
      <c r="D51" s="129">
        <f>LeistungsstatistikQ3!Q16</f>
        <v>0</v>
      </c>
      <c r="E51" s="460"/>
      <c r="F51" s="398"/>
      <c r="G51" s="538">
        <f t="shared" si="11"/>
        <v>0</v>
      </c>
      <c r="H51" s="539"/>
      <c r="I51" s="540">
        <f>G51*H51</f>
        <v>0</v>
      </c>
      <c r="J51" s="13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3.5" thickBot="1">
      <c r="A52" s="892" t="s">
        <v>76</v>
      </c>
      <c r="B52" s="893"/>
      <c r="C52" s="893"/>
      <c r="D52" s="138">
        <f>SUM(D47:D51)</f>
        <v>0</v>
      </c>
      <c r="E52" s="461" t="s">
        <v>77</v>
      </c>
      <c r="F52" s="143"/>
      <c r="G52" s="548"/>
      <c r="H52" s="548"/>
      <c r="I52" s="549"/>
      <c r="J52" s="527">
        <f>ROUND(D47*E47-F47-SUM(I48:I51),1)</f>
        <v>0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60.75" customHeight="1" thickTop="1" thickBot="1">
      <c r="A53" s="903">
        <f>LeistungsstatistikQ3!S8</f>
        <v>0</v>
      </c>
      <c r="B53" s="904"/>
      <c r="C53" s="904"/>
      <c r="D53" s="905"/>
      <c r="E53" s="457" t="s">
        <v>93</v>
      </c>
      <c r="F53" s="122" t="s">
        <v>15</v>
      </c>
      <c r="G53" s="543" t="s">
        <v>137</v>
      </c>
      <c r="H53" s="543" t="s">
        <v>34</v>
      </c>
      <c r="I53" s="543" t="s">
        <v>33</v>
      </c>
      <c r="J53" s="123" t="s">
        <v>13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customHeight="1">
      <c r="A54" s="894">
        <f>+LeistungsstatistikQ3!S11</f>
        <v>0</v>
      </c>
      <c r="B54" s="124" t="s">
        <v>106</v>
      </c>
      <c r="C54" s="125"/>
      <c r="D54" s="126">
        <f>+LeistungsstatistikQ3!S12</f>
        <v>0</v>
      </c>
      <c r="E54" s="458">
        <f>+'Basisdaten LV'!P26</f>
        <v>0</v>
      </c>
      <c r="F54" s="290">
        <f>+LeistungsstatistikQ3!T12</f>
        <v>0</v>
      </c>
      <c r="G54" s="545"/>
      <c r="H54" s="546"/>
      <c r="I54" s="547"/>
      <c r="J54" s="291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customHeight="1">
      <c r="A55" s="895"/>
      <c r="B55" s="285" t="s">
        <v>123</v>
      </c>
      <c r="C55" s="285"/>
      <c r="D55" s="397">
        <f>+LeistungsstatistikQ3!S13</f>
        <v>0</v>
      </c>
      <c r="E55" s="459"/>
      <c r="F55" s="289"/>
      <c r="G55" s="538">
        <f>+D55</f>
        <v>0</v>
      </c>
      <c r="H55" s="539"/>
      <c r="I55" s="540">
        <f t="shared" ref="I55:I57" si="12">G55*H55</f>
        <v>0</v>
      </c>
      <c r="J55" s="13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3.5" customHeight="1">
      <c r="A56" s="895"/>
      <c r="B56" s="285" t="s">
        <v>124</v>
      </c>
      <c r="C56" s="285"/>
      <c r="D56" s="397">
        <f>+LeistungsstatistikQ3!S14</f>
        <v>0</v>
      </c>
      <c r="E56" s="459"/>
      <c r="F56" s="289"/>
      <c r="G56" s="538">
        <f t="shared" ref="G56:G58" si="13">+D56</f>
        <v>0</v>
      </c>
      <c r="H56" s="539"/>
      <c r="I56" s="540">
        <f t="shared" si="12"/>
        <v>0</v>
      </c>
      <c r="J56" s="13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3.5" customHeight="1">
      <c r="A57" s="895"/>
      <c r="B57" s="285" t="s">
        <v>132</v>
      </c>
      <c r="C57" s="285"/>
      <c r="D57" s="397">
        <f>+LeistungsstatistikQ3!S15</f>
        <v>0</v>
      </c>
      <c r="E57" s="459"/>
      <c r="F57" s="289"/>
      <c r="G57" s="538">
        <f t="shared" si="13"/>
        <v>0</v>
      </c>
      <c r="H57" s="539"/>
      <c r="I57" s="540">
        <f t="shared" si="12"/>
        <v>0</v>
      </c>
      <c r="J57" s="13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 customHeight="1" thickBot="1">
      <c r="A58" s="896"/>
      <c r="B58" s="101" t="s">
        <v>10</v>
      </c>
      <c r="C58" s="101"/>
      <c r="D58" s="129">
        <f>+LeistungsstatistikQ3!S16</f>
        <v>0</v>
      </c>
      <c r="E58" s="460"/>
      <c r="F58" s="398"/>
      <c r="G58" s="538">
        <f t="shared" si="13"/>
        <v>0</v>
      </c>
      <c r="H58" s="539"/>
      <c r="I58" s="540">
        <f>G58*H58</f>
        <v>0</v>
      </c>
      <c r="J58" s="13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3.5" thickBot="1">
      <c r="A59" s="892" t="s">
        <v>76</v>
      </c>
      <c r="B59" s="893"/>
      <c r="C59" s="893"/>
      <c r="D59" s="131">
        <f>SUM(D54:D58)</f>
        <v>0</v>
      </c>
      <c r="E59" s="461" t="s">
        <v>77</v>
      </c>
      <c r="F59" s="132"/>
      <c r="G59" s="541"/>
      <c r="H59" s="541"/>
      <c r="I59" s="542"/>
      <c r="J59" s="525">
        <f>ROUND(D54*E54-F54-SUM(I55:I58),1)</f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61.5" customHeight="1" thickTop="1" thickBot="1">
      <c r="A60" s="907">
        <f>LeistungsstatistikQ3!U8</f>
        <v>0</v>
      </c>
      <c r="B60" s="908"/>
      <c r="C60" s="908"/>
      <c r="D60" s="909"/>
      <c r="E60" s="462" t="s">
        <v>93</v>
      </c>
      <c r="F60" s="297" t="s">
        <v>15</v>
      </c>
      <c r="G60" s="543" t="s">
        <v>137</v>
      </c>
      <c r="H60" s="550" t="s">
        <v>34</v>
      </c>
      <c r="I60" s="550" t="s">
        <v>33</v>
      </c>
      <c r="J60" s="298" t="s">
        <v>13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3.5" customHeight="1" thickTop="1">
      <c r="A61" s="906">
        <f>+LeistungsstatistikQ3!U11</f>
        <v>0</v>
      </c>
      <c r="B61" s="173" t="s">
        <v>106</v>
      </c>
      <c r="C61" s="57"/>
      <c r="D61" s="288">
        <f>+LeistungsstatistikQ3!U12</f>
        <v>0</v>
      </c>
      <c r="E61" s="463">
        <f>+'Basisdaten LV'!D49</f>
        <v>0</v>
      </c>
      <c r="F61" s="296">
        <f>+LeistungsstatistikQ3!V12</f>
        <v>0</v>
      </c>
      <c r="G61" s="551"/>
      <c r="H61" s="552"/>
      <c r="I61" s="553"/>
      <c r="J61" s="13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3.5" customHeight="1">
      <c r="A62" s="895"/>
      <c r="B62" s="285" t="s">
        <v>123</v>
      </c>
      <c r="C62" s="285"/>
      <c r="D62" s="397">
        <f>+LeistungsstatistikQ3!U13</f>
        <v>0</v>
      </c>
      <c r="E62" s="459"/>
      <c r="F62" s="289"/>
      <c r="G62" s="538">
        <f>+D62</f>
        <v>0</v>
      </c>
      <c r="H62" s="539"/>
      <c r="I62" s="540">
        <f t="shared" ref="I62:I64" si="14">G62*H62</f>
        <v>0</v>
      </c>
      <c r="J62" s="13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3.5" customHeight="1">
      <c r="A63" s="895"/>
      <c r="B63" s="285" t="s">
        <v>124</v>
      </c>
      <c r="C63" s="285"/>
      <c r="D63" s="397">
        <f>+LeistungsstatistikQ3!U14</f>
        <v>0</v>
      </c>
      <c r="E63" s="459"/>
      <c r="F63" s="289"/>
      <c r="G63" s="538">
        <f t="shared" ref="G63:G65" si="15">+D63</f>
        <v>0</v>
      </c>
      <c r="H63" s="539"/>
      <c r="I63" s="540">
        <f t="shared" si="14"/>
        <v>0</v>
      </c>
      <c r="J63" s="13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3.5" customHeight="1">
      <c r="A64" s="895"/>
      <c r="B64" s="285" t="s">
        <v>132</v>
      </c>
      <c r="C64" s="285"/>
      <c r="D64" s="397">
        <f>+LeistungsstatistikQ3!U15</f>
        <v>0</v>
      </c>
      <c r="E64" s="459"/>
      <c r="F64" s="289"/>
      <c r="G64" s="538">
        <f t="shared" si="15"/>
        <v>0</v>
      </c>
      <c r="H64" s="539"/>
      <c r="I64" s="540">
        <f t="shared" si="14"/>
        <v>0</v>
      </c>
      <c r="J64" s="13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2.75" customHeight="1" thickBot="1">
      <c r="A65" s="896"/>
      <c r="B65" s="101" t="s">
        <v>10</v>
      </c>
      <c r="C65" s="101"/>
      <c r="D65" s="129">
        <f>+LeistungsstatistikQ3!U16</f>
        <v>0</v>
      </c>
      <c r="E65" s="460"/>
      <c r="F65" s="398"/>
      <c r="G65" s="538">
        <f t="shared" si="15"/>
        <v>0</v>
      </c>
      <c r="H65" s="539"/>
      <c r="I65" s="540">
        <f>G65*H65</f>
        <v>0</v>
      </c>
      <c r="J65" s="13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3.5" thickBot="1">
      <c r="A66" s="892" t="s">
        <v>76</v>
      </c>
      <c r="B66" s="893"/>
      <c r="C66" s="893"/>
      <c r="D66" s="131">
        <f>SUM(D61:D65)</f>
        <v>0</v>
      </c>
      <c r="E66" s="461" t="s">
        <v>77</v>
      </c>
      <c r="F66" s="132"/>
      <c r="G66" s="541"/>
      <c r="H66" s="541"/>
      <c r="I66" s="542"/>
      <c r="J66" s="525">
        <f>ROUND(D61*E61-F61-SUM(I62:I65),1)</f>
        <v>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60.75" customHeight="1" thickTop="1" thickBot="1">
      <c r="A67" s="903">
        <f>LeistungsstatistikQ3!W8</f>
        <v>0</v>
      </c>
      <c r="B67" s="904"/>
      <c r="C67" s="904"/>
      <c r="D67" s="905"/>
      <c r="E67" s="457" t="s">
        <v>93</v>
      </c>
      <c r="F67" s="122" t="s">
        <v>15</v>
      </c>
      <c r="G67" s="543" t="s">
        <v>137</v>
      </c>
      <c r="H67" s="543" t="s">
        <v>34</v>
      </c>
      <c r="I67" s="543" t="s">
        <v>33</v>
      </c>
      <c r="J67" s="123" t="s">
        <v>13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3.5" customHeight="1">
      <c r="A68" s="894">
        <f>+LeistungsstatistikQ3!W11</f>
        <v>0</v>
      </c>
      <c r="B68" s="124" t="s">
        <v>106</v>
      </c>
      <c r="C68" s="125"/>
      <c r="D68" s="126">
        <f>+LeistungsstatistikQ3!W12</f>
        <v>0</v>
      </c>
      <c r="E68" s="458">
        <f>+'Basisdaten LV'!F49</f>
        <v>0</v>
      </c>
      <c r="F68" s="290">
        <f>+LeistungsstatistikQ3!X12</f>
        <v>0</v>
      </c>
      <c r="G68" s="545"/>
      <c r="H68" s="546"/>
      <c r="I68" s="547"/>
      <c r="J68" s="291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3.5" customHeight="1">
      <c r="A69" s="895"/>
      <c r="B69" s="285" t="s">
        <v>123</v>
      </c>
      <c r="C69" s="285"/>
      <c r="D69" s="397">
        <f>+LeistungsstatistikQ3!W13</f>
        <v>0</v>
      </c>
      <c r="E69" s="459"/>
      <c r="F69" s="289"/>
      <c r="G69" s="538">
        <f>+D69</f>
        <v>0</v>
      </c>
      <c r="H69" s="539"/>
      <c r="I69" s="540">
        <f t="shared" ref="I69:I71" si="16">G69*H69</f>
        <v>0</v>
      </c>
      <c r="J69" s="13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3.5" customHeight="1">
      <c r="A70" s="895"/>
      <c r="B70" s="285" t="s">
        <v>124</v>
      </c>
      <c r="C70" s="285"/>
      <c r="D70" s="397">
        <f>+LeistungsstatistikQ3!W14</f>
        <v>0</v>
      </c>
      <c r="E70" s="459"/>
      <c r="F70" s="289"/>
      <c r="G70" s="538">
        <f t="shared" ref="G70:G72" si="17">+D70</f>
        <v>0</v>
      </c>
      <c r="H70" s="539"/>
      <c r="I70" s="540">
        <f t="shared" si="16"/>
        <v>0</v>
      </c>
      <c r="J70" s="13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3.5" customHeight="1">
      <c r="A71" s="895"/>
      <c r="B71" s="285" t="s">
        <v>132</v>
      </c>
      <c r="C71" s="285"/>
      <c r="D71" s="397">
        <f>+LeistungsstatistikQ3!W15</f>
        <v>0</v>
      </c>
      <c r="E71" s="459"/>
      <c r="F71" s="289"/>
      <c r="G71" s="538">
        <f t="shared" si="17"/>
        <v>0</v>
      </c>
      <c r="H71" s="539"/>
      <c r="I71" s="540">
        <f t="shared" si="16"/>
        <v>0</v>
      </c>
      <c r="J71" s="13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2.75" customHeight="1" thickBot="1">
      <c r="A72" s="896"/>
      <c r="B72" s="101" t="s">
        <v>10</v>
      </c>
      <c r="C72" s="101"/>
      <c r="D72" s="129">
        <f>+LeistungsstatistikQ3!W16</f>
        <v>0</v>
      </c>
      <c r="E72" s="460"/>
      <c r="F72" s="398"/>
      <c r="G72" s="538">
        <f t="shared" si="17"/>
        <v>0</v>
      </c>
      <c r="H72" s="539"/>
      <c r="I72" s="540">
        <f>G72*H72</f>
        <v>0</v>
      </c>
      <c r="J72" s="13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3.5" thickBot="1">
      <c r="A73" s="892" t="s">
        <v>76</v>
      </c>
      <c r="B73" s="893"/>
      <c r="C73" s="893"/>
      <c r="D73" s="131">
        <f>SUM(D68:D72)</f>
        <v>0</v>
      </c>
      <c r="E73" s="461" t="s">
        <v>77</v>
      </c>
      <c r="F73" s="132"/>
      <c r="G73" s="541"/>
      <c r="H73" s="541"/>
      <c r="I73" s="542"/>
      <c r="J73" s="525">
        <f>ROUND(D68*E68-F68-SUM(I69:I72),1)</f>
        <v>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60.75" customHeight="1" thickTop="1" thickBot="1">
      <c r="A74" s="900">
        <f>LeistungsstatistikQ3!Y8</f>
        <v>0</v>
      </c>
      <c r="B74" s="901"/>
      <c r="C74" s="901"/>
      <c r="D74" s="902"/>
      <c r="E74" s="457" t="s">
        <v>93</v>
      </c>
      <c r="F74" s="136" t="s">
        <v>15</v>
      </c>
      <c r="G74" s="543" t="s">
        <v>137</v>
      </c>
      <c r="H74" s="544" t="s">
        <v>34</v>
      </c>
      <c r="I74" s="544" t="s">
        <v>33</v>
      </c>
      <c r="J74" s="137" t="s">
        <v>13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3.5" customHeight="1">
      <c r="A75" s="894">
        <f>+LeistungsstatistikQ3!Y11</f>
        <v>0</v>
      </c>
      <c r="B75" s="124" t="s">
        <v>106</v>
      </c>
      <c r="C75" s="125"/>
      <c r="D75" s="126">
        <f>+LeistungsstatistikQ3!Y12</f>
        <v>0</v>
      </c>
      <c r="E75" s="458">
        <f>+'Basisdaten LV'!H49</f>
        <v>0</v>
      </c>
      <c r="F75" s="290">
        <f>+LeistungsstatistikQ3!Z12</f>
        <v>0</v>
      </c>
      <c r="G75" s="545"/>
      <c r="H75" s="546"/>
      <c r="I75" s="547"/>
      <c r="J75" s="291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3.5" customHeight="1">
      <c r="A76" s="895"/>
      <c r="B76" s="285" t="s">
        <v>123</v>
      </c>
      <c r="C76" s="285"/>
      <c r="D76" s="397">
        <f>+LeistungsstatistikQ3!Y13</f>
        <v>0</v>
      </c>
      <c r="E76" s="459"/>
      <c r="F76" s="289"/>
      <c r="G76" s="538">
        <f>+D76</f>
        <v>0</v>
      </c>
      <c r="H76" s="539"/>
      <c r="I76" s="540">
        <f t="shared" ref="I76:I78" si="18">G76*H76</f>
        <v>0</v>
      </c>
      <c r="J76" s="13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3.5" customHeight="1">
      <c r="A77" s="895"/>
      <c r="B77" s="285" t="s">
        <v>124</v>
      </c>
      <c r="C77" s="285"/>
      <c r="D77" s="397">
        <f>+LeistungsstatistikQ3!Y14</f>
        <v>0</v>
      </c>
      <c r="E77" s="459"/>
      <c r="F77" s="289"/>
      <c r="G77" s="538">
        <f t="shared" ref="G77:G79" si="19">+D77</f>
        <v>0</v>
      </c>
      <c r="H77" s="539"/>
      <c r="I77" s="540">
        <f t="shared" si="18"/>
        <v>0</v>
      </c>
      <c r="J77" s="13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3.5" customHeight="1">
      <c r="A78" s="895"/>
      <c r="B78" s="285" t="s">
        <v>132</v>
      </c>
      <c r="C78" s="285"/>
      <c r="D78" s="397">
        <f>+LeistungsstatistikQ3!Y15</f>
        <v>0</v>
      </c>
      <c r="E78" s="459"/>
      <c r="F78" s="289"/>
      <c r="G78" s="538">
        <f t="shared" si="19"/>
        <v>0</v>
      </c>
      <c r="H78" s="539"/>
      <c r="I78" s="540">
        <f t="shared" si="18"/>
        <v>0</v>
      </c>
      <c r="J78" s="13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2.75" customHeight="1" thickBot="1">
      <c r="A79" s="896"/>
      <c r="B79" s="101" t="s">
        <v>10</v>
      </c>
      <c r="C79" s="101"/>
      <c r="D79" s="129">
        <f>+LeistungsstatistikQ3!Y16</f>
        <v>0</v>
      </c>
      <c r="E79" s="460"/>
      <c r="F79" s="398"/>
      <c r="G79" s="538">
        <f t="shared" si="19"/>
        <v>0</v>
      </c>
      <c r="H79" s="539"/>
      <c r="I79" s="540">
        <f>G79*H79</f>
        <v>0</v>
      </c>
      <c r="J79" s="13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3.5" thickBot="1">
      <c r="A80" s="892" t="s">
        <v>76</v>
      </c>
      <c r="B80" s="893"/>
      <c r="C80" s="893"/>
      <c r="D80" s="138">
        <f>SUM(D75:D79)</f>
        <v>0</v>
      </c>
      <c r="E80" s="461" t="s">
        <v>77</v>
      </c>
      <c r="F80" s="132"/>
      <c r="G80" s="541"/>
      <c r="H80" s="541"/>
      <c r="I80" s="542"/>
      <c r="J80" s="525">
        <f>ROUND(D75*E75-F75-SUM(I76:I79),1)</f>
        <v>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60.75" customHeight="1" thickTop="1" thickBot="1">
      <c r="A81" s="903">
        <f>LeistungsstatistikQ3!AA8</f>
        <v>0</v>
      </c>
      <c r="B81" s="904"/>
      <c r="C81" s="904"/>
      <c r="D81" s="905"/>
      <c r="E81" s="457" t="s">
        <v>93</v>
      </c>
      <c r="F81" s="122" t="s">
        <v>15</v>
      </c>
      <c r="G81" s="543" t="s">
        <v>137</v>
      </c>
      <c r="H81" s="543" t="s">
        <v>34</v>
      </c>
      <c r="I81" s="543" t="s">
        <v>33</v>
      </c>
      <c r="J81" s="123" t="s">
        <v>13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3.5" customHeight="1">
      <c r="A82" s="894">
        <f>+LeistungsstatistikQ3!AA11</f>
        <v>0</v>
      </c>
      <c r="B82" s="124" t="s">
        <v>106</v>
      </c>
      <c r="C82" s="125"/>
      <c r="D82" s="126">
        <f>+LeistungsstatistikQ3!AA12</f>
        <v>0</v>
      </c>
      <c r="E82" s="458">
        <f>+'Basisdaten LV'!J49</f>
        <v>0</v>
      </c>
      <c r="F82" s="290">
        <f>+LeistungsstatistikQ3!AB12</f>
        <v>0</v>
      </c>
      <c r="G82" s="545"/>
      <c r="H82" s="546"/>
      <c r="I82" s="547"/>
      <c r="J82" s="291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3.5" customHeight="1">
      <c r="A83" s="895"/>
      <c r="B83" s="285" t="s">
        <v>123</v>
      </c>
      <c r="C83" s="285"/>
      <c r="D83" s="397">
        <f>+LeistungsstatistikQ3!AA13</f>
        <v>0</v>
      </c>
      <c r="E83" s="459"/>
      <c r="F83" s="289"/>
      <c r="G83" s="538">
        <f>+D83</f>
        <v>0</v>
      </c>
      <c r="H83" s="539"/>
      <c r="I83" s="540">
        <f t="shared" ref="I83:I85" si="20">G83*H83</f>
        <v>0</v>
      </c>
      <c r="J83" s="13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3.5" customHeight="1">
      <c r="A84" s="895"/>
      <c r="B84" s="285" t="s">
        <v>124</v>
      </c>
      <c r="C84" s="285"/>
      <c r="D84" s="397">
        <f>+LeistungsstatistikQ3!AA14</f>
        <v>0</v>
      </c>
      <c r="E84" s="459"/>
      <c r="F84" s="289"/>
      <c r="G84" s="538">
        <f t="shared" ref="G84:G86" si="21">+D84</f>
        <v>0</v>
      </c>
      <c r="H84" s="539"/>
      <c r="I84" s="540">
        <f t="shared" si="20"/>
        <v>0</v>
      </c>
      <c r="J84" s="13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3.5" customHeight="1">
      <c r="A85" s="895"/>
      <c r="B85" s="285" t="s">
        <v>132</v>
      </c>
      <c r="C85" s="285"/>
      <c r="D85" s="397">
        <f>+LeistungsstatistikQ3!AA15</f>
        <v>0</v>
      </c>
      <c r="E85" s="459"/>
      <c r="F85" s="289"/>
      <c r="G85" s="538">
        <f t="shared" si="21"/>
        <v>0</v>
      </c>
      <c r="H85" s="539"/>
      <c r="I85" s="540">
        <f t="shared" si="20"/>
        <v>0</v>
      </c>
      <c r="J85" s="13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2.75" customHeight="1" thickBot="1">
      <c r="A86" s="896"/>
      <c r="B86" s="101" t="s">
        <v>10</v>
      </c>
      <c r="C86" s="101"/>
      <c r="D86" s="129">
        <f>+LeistungsstatistikQ3!AA16</f>
        <v>0</v>
      </c>
      <c r="E86" s="460"/>
      <c r="F86" s="398"/>
      <c r="G86" s="538">
        <f t="shared" si="21"/>
        <v>0</v>
      </c>
      <c r="H86" s="539"/>
      <c r="I86" s="540">
        <f>G86*H86</f>
        <v>0</v>
      </c>
      <c r="J86" s="13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3.5" thickBot="1">
      <c r="A87" s="892" t="s">
        <v>76</v>
      </c>
      <c r="B87" s="893"/>
      <c r="C87" s="893"/>
      <c r="D87" s="131">
        <f>SUM(D82:D86)</f>
        <v>0</v>
      </c>
      <c r="E87" s="461" t="s">
        <v>77</v>
      </c>
      <c r="F87" s="132"/>
      <c r="G87" s="541"/>
      <c r="H87" s="541"/>
      <c r="I87" s="542"/>
      <c r="J87" s="525">
        <f>ROUND(D82*E82-F82-SUM(I83:I86),1)</f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60.75" customHeight="1" thickTop="1" thickBot="1">
      <c r="A88" s="900">
        <f>LeistungsstatistikQ3!AC8</f>
        <v>0</v>
      </c>
      <c r="B88" s="901"/>
      <c r="C88" s="901"/>
      <c r="D88" s="902"/>
      <c r="E88" s="457" t="s">
        <v>93</v>
      </c>
      <c r="F88" s="136" t="s">
        <v>15</v>
      </c>
      <c r="G88" s="543" t="s">
        <v>137</v>
      </c>
      <c r="H88" s="544" t="s">
        <v>34</v>
      </c>
      <c r="I88" s="544" t="s">
        <v>33</v>
      </c>
      <c r="J88" s="137" t="s">
        <v>13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3.5" customHeight="1">
      <c r="A89" s="894">
        <f>+LeistungsstatistikQ3!AC11</f>
        <v>0</v>
      </c>
      <c r="B89" s="124" t="s">
        <v>106</v>
      </c>
      <c r="C89" s="125"/>
      <c r="D89" s="126">
        <f>+LeistungsstatistikQ3!AC12</f>
        <v>0</v>
      </c>
      <c r="E89" s="458">
        <f>+'Basisdaten LV'!L49</f>
        <v>0</v>
      </c>
      <c r="F89" s="290">
        <f>+LeistungsstatistikQ3!AD12</f>
        <v>0</v>
      </c>
      <c r="G89" s="545"/>
      <c r="H89" s="546"/>
      <c r="I89" s="547"/>
      <c r="J89" s="291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3.5" customHeight="1">
      <c r="A90" s="895"/>
      <c r="B90" s="285" t="s">
        <v>123</v>
      </c>
      <c r="C90" s="285"/>
      <c r="D90" s="397">
        <f>+LeistungsstatistikQ3!AC13</f>
        <v>0</v>
      </c>
      <c r="E90" s="459"/>
      <c r="F90" s="289"/>
      <c r="G90" s="538">
        <f>+D90</f>
        <v>0</v>
      </c>
      <c r="H90" s="539"/>
      <c r="I90" s="540">
        <f t="shared" ref="I90:I92" si="22">G90*H90</f>
        <v>0</v>
      </c>
      <c r="J90" s="13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3.5" customHeight="1">
      <c r="A91" s="895"/>
      <c r="B91" s="285" t="s">
        <v>124</v>
      </c>
      <c r="C91" s="285"/>
      <c r="D91" s="397">
        <f>+LeistungsstatistikQ3!AC14</f>
        <v>0</v>
      </c>
      <c r="E91" s="459"/>
      <c r="F91" s="289"/>
      <c r="G91" s="538">
        <f t="shared" ref="G91:G93" si="23">+D91</f>
        <v>0</v>
      </c>
      <c r="H91" s="539"/>
      <c r="I91" s="540">
        <f t="shared" si="22"/>
        <v>0</v>
      </c>
      <c r="J91" s="13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3.5" customHeight="1">
      <c r="A92" s="895"/>
      <c r="B92" s="285" t="s">
        <v>132</v>
      </c>
      <c r="C92" s="285"/>
      <c r="D92" s="397">
        <f>+LeistungsstatistikQ3!AC15</f>
        <v>0</v>
      </c>
      <c r="E92" s="459"/>
      <c r="F92" s="289"/>
      <c r="G92" s="538">
        <f t="shared" si="23"/>
        <v>0</v>
      </c>
      <c r="H92" s="539"/>
      <c r="I92" s="540">
        <f t="shared" si="22"/>
        <v>0</v>
      </c>
      <c r="J92" s="13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2.75" customHeight="1" thickBot="1">
      <c r="A93" s="896"/>
      <c r="B93" s="101" t="s">
        <v>10</v>
      </c>
      <c r="C93" s="101"/>
      <c r="D93" s="129">
        <f>+LeistungsstatistikQ3!AC16</f>
        <v>0</v>
      </c>
      <c r="E93" s="460"/>
      <c r="F93" s="398"/>
      <c r="G93" s="538">
        <f t="shared" si="23"/>
        <v>0</v>
      </c>
      <c r="H93" s="539"/>
      <c r="I93" s="540">
        <f>G93*H93</f>
        <v>0</v>
      </c>
      <c r="J93" s="13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3.5" thickBot="1">
      <c r="A94" s="892" t="s">
        <v>76</v>
      </c>
      <c r="B94" s="893"/>
      <c r="C94" s="893"/>
      <c r="D94" s="138">
        <f>SUM(D89:D93)</f>
        <v>0</v>
      </c>
      <c r="E94" s="461" t="s">
        <v>77</v>
      </c>
      <c r="F94" s="132"/>
      <c r="G94" s="541"/>
      <c r="H94" s="541"/>
      <c r="I94" s="542"/>
      <c r="J94" s="525">
        <f>ROUND(D89*E89-F89-SUM(I90:I93),1)</f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4.9000000000000004" customHeight="1" thickTop="1" thickBot="1">
      <c r="A95" s="412"/>
      <c r="B95" s="417"/>
      <c r="C95" s="417"/>
      <c r="D95" s="418"/>
      <c r="E95" s="464"/>
      <c r="F95" s="415"/>
      <c r="G95" s="554"/>
      <c r="H95" s="554"/>
      <c r="I95" s="554"/>
      <c r="J95" s="41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72.75" thickBot="1">
      <c r="A96" s="926">
        <f>LeistungsstatistikQ3!AE8</f>
        <v>0</v>
      </c>
      <c r="B96" s="927"/>
      <c r="C96" s="927"/>
      <c r="D96" s="928"/>
      <c r="E96" s="652" t="s">
        <v>93</v>
      </c>
      <c r="F96" s="653" t="s">
        <v>15</v>
      </c>
      <c r="G96" s="654" t="s">
        <v>137</v>
      </c>
      <c r="H96" s="654" t="s">
        <v>34</v>
      </c>
      <c r="I96" s="654" t="s">
        <v>33</v>
      </c>
      <c r="J96" s="655" t="s">
        <v>13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>
      <c r="A97" s="921">
        <f>+LeistungsstatistikQ3!AE11</f>
        <v>0</v>
      </c>
      <c r="B97" s="124" t="s">
        <v>106</v>
      </c>
      <c r="C97" s="125"/>
      <c r="D97" s="126">
        <f>LeistungsstatistikQ3!AE12</f>
        <v>0</v>
      </c>
      <c r="E97" s="458">
        <f>+'Basisdaten LV'!N49</f>
        <v>0</v>
      </c>
      <c r="F97" s="290">
        <f>LeistungsstatistikQ3!AF12</f>
        <v>0</v>
      </c>
      <c r="G97" s="545"/>
      <c r="H97" s="546"/>
      <c r="I97" s="547"/>
      <c r="J97" s="291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>
      <c r="A98" s="895"/>
      <c r="B98" s="285" t="s">
        <v>123</v>
      </c>
      <c r="C98" s="285"/>
      <c r="D98" s="397">
        <f>+LeistungsstatistikQ3!AE13</f>
        <v>0</v>
      </c>
      <c r="E98" s="459"/>
      <c r="F98" s="289"/>
      <c r="G98" s="538">
        <f>+D98</f>
        <v>0</v>
      </c>
      <c r="H98" s="539"/>
      <c r="I98" s="540">
        <f t="shared" ref="I98:I100" si="24">G98*H98</f>
        <v>0</v>
      </c>
      <c r="J98" s="13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>
      <c r="A99" s="895"/>
      <c r="B99" s="285" t="s">
        <v>124</v>
      </c>
      <c r="C99" s="285"/>
      <c r="D99" s="397">
        <f>+LeistungsstatistikQ3!AE14</f>
        <v>0</v>
      </c>
      <c r="E99" s="459"/>
      <c r="F99" s="289"/>
      <c r="G99" s="538">
        <f t="shared" ref="G99:G101" si="25">+D99</f>
        <v>0</v>
      </c>
      <c r="H99" s="539"/>
      <c r="I99" s="540">
        <f t="shared" si="24"/>
        <v>0</v>
      </c>
      <c r="J99" s="13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>
      <c r="A100" s="895"/>
      <c r="B100" s="285" t="s">
        <v>132</v>
      </c>
      <c r="C100" s="285"/>
      <c r="D100" s="397">
        <f>+LeistungsstatistikQ3!AE15</f>
        <v>0</v>
      </c>
      <c r="E100" s="459"/>
      <c r="F100" s="289"/>
      <c r="G100" s="538">
        <f t="shared" si="25"/>
        <v>0</v>
      </c>
      <c r="H100" s="539"/>
      <c r="I100" s="540">
        <f t="shared" si="24"/>
        <v>0</v>
      </c>
      <c r="J100" s="13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3.5" thickBot="1">
      <c r="A101" s="896"/>
      <c r="B101" s="101" t="s">
        <v>10</v>
      </c>
      <c r="C101" s="101"/>
      <c r="D101" s="129">
        <f>+LeistungsstatistikQ3!AE16</f>
        <v>0</v>
      </c>
      <c r="E101" s="460"/>
      <c r="F101" s="398"/>
      <c r="G101" s="538">
        <f t="shared" si="25"/>
        <v>0</v>
      </c>
      <c r="H101" s="539"/>
      <c r="I101" s="540">
        <f>G101*H101</f>
        <v>0</v>
      </c>
      <c r="J101" s="130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3.5" thickBot="1">
      <c r="A102" s="892" t="s">
        <v>76</v>
      </c>
      <c r="B102" s="893"/>
      <c r="C102" s="893"/>
      <c r="D102" s="384">
        <f>SUM(D97:D101)</f>
        <v>0</v>
      </c>
      <c r="E102" s="461" t="s">
        <v>77</v>
      </c>
      <c r="F102" s="132"/>
      <c r="G102" s="541"/>
      <c r="H102" s="541"/>
      <c r="I102" s="542"/>
      <c r="J102" s="525">
        <f>ROUND(D97*E97-F97-SUM(I98:I101),1)</f>
        <v>0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73.5" thickTop="1" thickBot="1">
      <c r="A103" s="900">
        <f>LeistungsstatistikQ3!AG8</f>
        <v>0</v>
      </c>
      <c r="B103" s="901"/>
      <c r="C103" s="901"/>
      <c r="D103" s="902"/>
      <c r="E103" s="457" t="s">
        <v>93</v>
      </c>
      <c r="F103" s="136" t="s">
        <v>15</v>
      </c>
      <c r="G103" s="543" t="s">
        <v>137</v>
      </c>
      <c r="H103" s="544" t="s">
        <v>34</v>
      </c>
      <c r="I103" s="544" t="s">
        <v>33</v>
      </c>
      <c r="J103" s="137" t="s">
        <v>13</v>
      </c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>
      <c r="A104" s="894">
        <f>+LeistungsstatistikQ3!AG11</f>
        <v>0</v>
      </c>
      <c r="B104" s="124" t="s">
        <v>106</v>
      </c>
      <c r="C104" s="125"/>
      <c r="D104" s="126">
        <f>+LeistungsstatistikQ3!AG12</f>
        <v>0</v>
      </c>
      <c r="E104" s="458">
        <f>'Basisdaten LV'!P49</f>
        <v>0</v>
      </c>
      <c r="F104" s="290">
        <f>LeistungsstatistikQ3!AH12</f>
        <v>0</v>
      </c>
      <c r="G104" s="545"/>
      <c r="H104" s="546"/>
      <c r="I104" s="547"/>
      <c r="J104" s="291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>
      <c r="A105" s="895"/>
      <c r="B105" s="285" t="s">
        <v>123</v>
      </c>
      <c r="C105" s="285"/>
      <c r="D105" s="397">
        <f>+LeistungsstatistikQ3!AG13</f>
        <v>0</v>
      </c>
      <c r="E105" s="459"/>
      <c r="F105" s="289"/>
      <c r="G105" s="538">
        <f>+D105</f>
        <v>0</v>
      </c>
      <c r="H105" s="539"/>
      <c r="I105" s="540">
        <f t="shared" ref="I105:I107" si="26">G105*H105</f>
        <v>0</v>
      </c>
      <c r="J105" s="13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>
      <c r="A106" s="895"/>
      <c r="B106" s="285" t="s">
        <v>124</v>
      </c>
      <c r="C106" s="285"/>
      <c r="D106" s="397">
        <f>+LeistungsstatistikQ3!AG14</f>
        <v>0</v>
      </c>
      <c r="E106" s="459"/>
      <c r="F106" s="289"/>
      <c r="G106" s="538">
        <f t="shared" ref="G106:G108" si="27">+D106</f>
        <v>0</v>
      </c>
      <c r="H106" s="539"/>
      <c r="I106" s="540">
        <f t="shared" si="26"/>
        <v>0</v>
      </c>
      <c r="J106" s="13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>
      <c r="A107" s="895"/>
      <c r="B107" s="285" t="s">
        <v>132</v>
      </c>
      <c r="C107" s="285"/>
      <c r="D107" s="397">
        <f>+LeistungsstatistikQ3!AG15</f>
        <v>0</v>
      </c>
      <c r="E107" s="459"/>
      <c r="F107" s="289"/>
      <c r="G107" s="538">
        <f t="shared" si="27"/>
        <v>0</v>
      </c>
      <c r="H107" s="539"/>
      <c r="I107" s="540">
        <f t="shared" si="26"/>
        <v>0</v>
      </c>
      <c r="J107" s="13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3.5" thickBot="1">
      <c r="A108" s="896"/>
      <c r="B108" s="101" t="s">
        <v>10</v>
      </c>
      <c r="C108" s="101"/>
      <c r="D108" s="129">
        <f>+LeistungsstatistikQ3!AG16</f>
        <v>0</v>
      </c>
      <c r="E108" s="460"/>
      <c r="F108" s="398"/>
      <c r="G108" s="538">
        <f t="shared" si="27"/>
        <v>0</v>
      </c>
      <c r="H108" s="539"/>
      <c r="I108" s="540">
        <f>G108*H108</f>
        <v>0</v>
      </c>
      <c r="J108" s="130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3.5" thickBot="1">
      <c r="A109" s="892" t="s">
        <v>76</v>
      </c>
      <c r="B109" s="893"/>
      <c r="C109" s="893"/>
      <c r="D109" s="138">
        <f>SUM(D104:D108)</f>
        <v>0</v>
      </c>
      <c r="E109" s="461" t="s">
        <v>77</v>
      </c>
      <c r="F109" s="132"/>
      <c r="G109" s="132"/>
      <c r="H109" s="541"/>
      <c r="I109" s="133"/>
      <c r="J109" s="525">
        <f>ROUND(D104*E104-F104-SUM(I105:I108),1)</f>
        <v>0</v>
      </c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4.25" thickTop="1" thickBot="1">
      <c r="A110" s="363" t="s">
        <v>126</v>
      </c>
      <c r="B110" s="360"/>
      <c r="C110" s="360"/>
      <c r="D110" s="360"/>
      <c r="E110" s="466"/>
      <c r="F110" s="364">
        <f>F12+F19+F26+F33+F40+F47+F54+F61+F68+F75+F82+F89+F97+F104</f>
        <v>0</v>
      </c>
      <c r="G110" s="145"/>
      <c r="H110" s="449"/>
      <c r="I110" s="365">
        <f>SUM(I13:I16)+SUM(I20:I23)+SUM(I27:I30)+SUM(I34:I37)+SUM(I41:I44)+SUM(I48:I51)+SUM(I55:I58)+SUM(I62:I65)+SUM(I69:I72)+SUM(I76:I79)+SUM(I83:I86)+SUM(I90:I93)+SUM(I98:I101)+SUM(I105:I108)</f>
        <v>0</v>
      </c>
      <c r="J110" s="366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24" customHeight="1" thickTop="1" thickBot="1">
      <c r="A111" s="304" t="s">
        <v>227</v>
      </c>
      <c r="B111" s="658"/>
      <c r="C111" s="658"/>
      <c r="D111" s="361"/>
      <c r="E111" s="448"/>
      <c r="F111" s="364"/>
      <c r="G111" s="145"/>
      <c r="H111" s="449"/>
      <c r="I111" s="365"/>
      <c r="J111" s="66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21" customHeight="1" thickTop="1" thickBot="1">
      <c r="A112" s="144" t="s">
        <v>14</v>
      </c>
      <c r="B112" s="145"/>
      <c r="C112" s="145"/>
      <c r="D112" s="145"/>
      <c r="E112" s="467"/>
      <c r="F112" s="145"/>
      <c r="G112" s="145"/>
      <c r="H112" s="449"/>
      <c r="I112" s="145"/>
      <c r="J112" s="526">
        <f>J17+J24+J31+J38+J45+J52+J59+J66+J73+J80+J87+J94+J102+J109+J111</f>
        <v>0</v>
      </c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3" ht="13.5" thickTop="1">
      <c r="A113" s="54"/>
      <c r="B113" s="54"/>
      <c r="C113" s="54"/>
      <c r="D113" s="54"/>
      <c r="E113" s="454"/>
      <c r="F113" s="54"/>
      <c r="G113" s="54"/>
      <c r="H113" s="435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>
      <c r="A114" s="54"/>
      <c r="B114" s="54"/>
      <c r="C114" s="54"/>
      <c r="D114" s="54"/>
      <c r="E114" s="454"/>
      <c r="F114" s="54"/>
      <c r="G114" s="54"/>
      <c r="H114" s="435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>
      <c r="A115" s="54"/>
      <c r="B115" s="54"/>
      <c r="C115" s="54"/>
      <c r="D115" s="54"/>
      <c r="E115" s="454"/>
      <c r="F115" s="54"/>
      <c r="G115" s="54"/>
      <c r="H115" s="43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>
      <c r="A116" s="54"/>
      <c r="B116" s="54"/>
      <c r="C116" s="54"/>
      <c r="D116" s="54"/>
      <c r="E116" s="454"/>
      <c r="F116" s="54"/>
      <c r="G116" s="54"/>
      <c r="H116" s="43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>
      <c r="A117" s="54"/>
      <c r="B117" s="54"/>
      <c r="C117" s="54"/>
      <c r="D117" s="54"/>
      <c r="E117" s="454"/>
      <c r="F117" s="54"/>
      <c r="G117" s="54"/>
      <c r="H117" s="435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>
      <c r="A118" s="54"/>
      <c r="B118" s="54"/>
      <c r="C118" s="54"/>
      <c r="D118" s="54"/>
      <c r="E118" s="454"/>
      <c r="F118" s="54"/>
      <c r="G118" s="54"/>
      <c r="H118" s="435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>
      <c r="A119" s="54"/>
      <c r="B119" s="54"/>
      <c r="C119" s="54"/>
      <c r="D119" s="54"/>
      <c r="E119" s="454"/>
      <c r="F119" s="54"/>
      <c r="G119" s="54"/>
      <c r="H119" s="435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>
      <c r="A120" s="54"/>
      <c r="B120" s="54"/>
      <c r="C120" s="54"/>
      <c r="D120" s="54"/>
      <c r="E120" s="454"/>
      <c r="F120" s="54"/>
      <c r="G120" s="54"/>
      <c r="H120" s="43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>
      <c r="A121" s="54"/>
      <c r="B121" s="54"/>
      <c r="C121" s="54"/>
      <c r="D121" s="54"/>
      <c r="E121" s="454"/>
      <c r="F121" s="54"/>
      <c r="G121" s="54"/>
      <c r="H121" s="43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>
      <c r="A122" s="54"/>
      <c r="B122" s="54"/>
      <c r="C122" s="54"/>
      <c r="D122" s="54"/>
      <c r="E122" s="454"/>
      <c r="F122" s="54"/>
      <c r="G122" s="54"/>
      <c r="H122" s="43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>
      <c r="A123" s="54"/>
      <c r="B123" s="54"/>
      <c r="C123" s="54"/>
      <c r="D123" s="54"/>
      <c r="E123" s="454"/>
      <c r="F123" s="54"/>
      <c r="G123" s="54"/>
      <c r="H123" s="43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>
      <c r="A124" s="54"/>
      <c r="B124" s="54"/>
      <c r="C124" s="54"/>
      <c r="D124" s="54"/>
      <c r="E124" s="454"/>
      <c r="F124" s="54"/>
      <c r="G124" s="54"/>
      <c r="H124" s="43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>
      <c r="A125" s="54"/>
      <c r="B125" s="54"/>
      <c r="C125" s="54"/>
      <c r="D125" s="54"/>
      <c r="E125" s="454"/>
      <c r="F125" s="54"/>
      <c r="G125" s="54"/>
      <c r="H125" s="43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>
      <c r="A126" s="54"/>
      <c r="B126" s="54"/>
      <c r="C126" s="54"/>
      <c r="D126" s="54"/>
      <c r="E126" s="454"/>
      <c r="F126" s="54"/>
      <c r="G126" s="54"/>
      <c r="H126" s="43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>
      <c r="A127" s="54"/>
      <c r="B127" s="54"/>
      <c r="C127" s="54"/>
      <c r="D127" s="54"/>
      <c r="E127" s="454"/>
      <c r="F127" s="54"/>
      <c r="G127" s="54"/>
      <c r="H127" s="43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>
      <c r="A128" s="54"/>
      <c r="B128" s="54"/>
      <c r="C128" s="54"/>
      <c r="D128" s="54"/>
      <c r="E128" s="454"/>
      <c r="F128" s="54"/>
      <c r="G128" s="54"/>
      <c r="H128" s="43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>
      <c r="A129" s="54"/>
      <c r="B129" s="54"/>
      <c r="C129" s="54"/>
      <c r="D129" s="54"/>
      <c r="E129" s="454"/>
      <c r="F129" s="54"/>
      <c r="G129" s="54"/>
      <c r="H129" s="43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>
      <c r="A130" s="54"/>
      <c r="B130" s="54"/>
      <c r="C130" s="54"/>
      <c r="D130" s="54"/>
      <c r="E130" s="454"/>
      <c r="F130" s="54"/>
      <c r="G130" s="54"/>
      <c r="H130" s="43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>
      <c r="A131" s="54"/>
      <c r="B131" s="54"/>
      <c r="C131" s="54"/>
      <c r="D131" s="54"/>
      <c r="E131" s="454"/>
      <c r="F131" s="54"/>
      <c r="G131" s="54"/>
      <c r="H131" s="43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>
      <c r="A132" s="54"/>
      <c r="B132" s="54"/>
      <c r="C132" s="54"/>
      <c r="D132" s="54"/>
      <c r="E132" s="454"/>
      <c r="F132" s="54"/>
      <c r="G132" s="54"/>
      <c r="H132" s="43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>
      <c r="A133" s="54"/>
      <c r="B133" s="54"/>
      <c r="C133" s="54"/>
      <c r="D133" s="54"/>
      <c r="E133" s="454"/>
      <c r="F133" s="54"/>
      <c r="G133" s="54"/>
      <c r="H133" s="43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>
      <c r="A134" s="54"/>
      <c r="B134" s="54"/>
      <c r="C134" s="54"/>
      <c r="D134" s="54"/>
      <c r="E134" s="454"/>
      <c r="F134" s="54"/>
      <c r="G134" s="54"/>
      <c r="H134" s="43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>
      <c r="A135" s="54"/>
      <c r="B135" s="54"/>
      <c r="C135" s="54"/>
      <c r="D135" s="54"/>
      <c r="E135" s="454"/>
      <c r="F135" s="54"/>
      <c r="G135" s="54"/>
      <c r="H135" s="43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>
      <c r="A136" s="54"/>
      <c r="B136" s="54"/>
      <c r="C136" s="54"/>
      <c r="D136" s="54"/>
      <c r="E136" s="454"/>
      <c r="F136" s="54"/>
      <c r="G136" s="54"/>
      <c r="H136" s="43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>
      <c r="A137" s="54"/>
      <c r="B137" s="54"/>
      <c r="C137" s="54"/>
      <c r="D137" s="54"/>
      <c r="E137" s="454"/>
      <c r="F137" s="54"/>
      <c r="G137" s="54"/>
      <c r="H137" s="43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>
      <c r="A138" s="54"/>
      <c r="B138" s="54"/>
      <c r="C138" s="54"/>
      <c r="D138" s="54"/>
      <c r="E138" s="454"/>
      <c r="F138" s="54"/>
      <c r="G138" s="54"/>
      <c r="H138" s="43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>
      <c r="A139" s="54"/>
      <c r="B139" s="54"/>
      <c r="C139" s="54"/>
      <c r="D139" s="54"/>
      <c r="E139" s="454"/>
      <c r="F139" s="54"/>
      <c r="G139" s="54"/>
      <c r="H139" s="43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>
      <c r="A140" s="54"/>
      <c r="B140" s="54"/>
      <c r="C140" s="54"/>
      <c r="D140" s="54"/>
      <c r="E140" s="454"/>
      <c r="F140" s="54"/>
      <c r="G140" s="54"/>
      <c r="H140" s="43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>
      <c r="A141" s="54"/>
      <c r="B141" s="54"/>
      <c r="C141" s="54"/>
      <c r="D141" s="54"/>
      <c r="E141" s="454"/>
      <c r="F141" s="54"/>
      <c r="G141" s="54"/>
      <c r="H141" s="43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>
      <c r="A142" s="54"/>
      <c r="B142" s="54"/>
      <c r="C142" s="54"/>
      <c r="D142" s="54"/>
      <c r="E142" s="454"/>
      <c r="F142" s="54"/>
      <c r="G142" s="54"/>
      <c r="H142" s="43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>
      <c r="A143" s="54"/>
      <c r="B143" s="54"/>
      <c r="C143" s="54"/>
      <c r="D143" s="54"/>
      <c r="E143" s="454"/>
      <c r="F143" s="54"/>
      <c r="G143" s="54"/>
      <c r="H143" s="43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>
      <c r="A144" s="54"/>
      <c r="B144" s="54"/>
      <c r="C144" s="54"/>
      <c r="D144" s="54"/>
      <c r="E144" s="454"/>
      <c r="F144" s="54"/>
      <c r="G144" s="54"/>
      <c r="H144" s="43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>
      <c r="A145" s="54"/>
      <c r="B145" s="54"/>
      <c r="C145" s="54"/>
      <c r="D145" s="54"/>
      <c r="E145" s="454"/>
      <c r="F145" s="54"/>
      <c r="G145" s="54"/>
      <c r="H145" s="43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>
      <c r="A146" s="54"/>
      <c r="B146" s="54"/>
      <c r="C146" s="54"/>
      <c r="D146" s="54"/>
      <c r="E146" s="454"/>
      <c r="F146" s="54"/>
      <c r="G146" s="54"/>
      <c r="H146" s="43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>
      <c r="A147" s="54"/>
      <c r="B147" s="54"/>
      <c r="C147" s="54"/>
      <c r="D147" s="54"/>
      <c r="E147" s="454"/>
      <c r="F147" s="54"/>
      <c r="G147" s="54"/>
      <c r="H147" s="43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>
      <c r="A148" s="54"/>
      <c r="B148" s="54"/>
      <c r="C148" s="54"/>
      <c r="D148" s="54"/>
      <c r="E148" s="454"/>
      <c r="F148" s="54"/>
      <c r="G148" s="54"/>
      <c r="H148" s="43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>
      <c r="A149" s="54"/>
      <c r="B149" s="54"/>
      <c r="C149" s="54"/>
      <c r="D149" s="54"/>
      <c r="E149" s="454"/>
      <c r="F149" s="54"/>
      <c r="G149" s="54"/>
      <c r="H149" s="43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>
      <c r="A150" s="54"/>
      <c r="B150" s="54"/>
      <c r="C150" s="54"/>
      <c r="D150" s="54"/>
      <c r="E150" s="454"/>
      <c r="F150" s="54"/>
      <c r="G150" s="54"/>
      <c r="H150" s="435"/>
      <c r="I150" s="54"/>
      <c r="J150" s="54"/>
    </row>
    <row r="151" spans="1:23">
      <c r="A151" s="54"/>
      <c r="B151" s="54"/>
      <c r="C151" s="54"/>
      <c r="D151" s="54"/>
      <c r="E151" s="454"/>
      <c r="F151" s="54"/>
      <c r="G151" s="54"/>
      <c r="H151" s="435"/>
      <c r="I151" s="54"/>
      <c r="J151" s="54"/>
    </row>
    <row r="152" spans="1:23">
      <c r="A152" s="54"/>
      <c r="B152" s="54"/>
      <c r="C152" s="54"/>
      <c r="D152" s="54"/>
      <c r="E152" s="454"/>
      <c r="F152" s="54"/>
      <c r="G152" s="54"/>
      <c r="H152" s="435"/>
      <c r="I152" s="54"/>
      <c r="J152" s="54"/>
    </row>
    <row r="153" spans="1:23">
      <c r="A153" s="54"/>
      <c r="B153" s="54"/>
      <c r="C153" s="54"/>
      <c r="D153" s="54"/>
      <c r="E153" s="454"/>
      <c r="F153" s="54"/>
      <c r="G153" s="54"/>
      <c r="H153" s="435"/>
      <c r="I153" s="54"/>
      <c r="J153" s="54"/>
    </row>
  </sheetData>
  <sheetProtection algorithmName="SHA-512" hashValue="nLH63cVBXQatQPihTQlTnBPAxNpkzGZSIEut/phP1RvEKTZe8QI1Cum3XtCwHGQQ2qtUmUgvrNsxKK/K+2BSPw==" saltValue="xY7N6sFyBcRUsFuxAgTC7A==" spinCount="100000" sheet="1" objects="1" scenarios="1" selectLockedCells="1"/>
  <dataConsolidate/>
  <mergeCells count="42">
    <mergeCell ref="A59:C59"/>
    <mergeCell ref="A94:C94"/>
    <mergeCell ref="A96:D96"/>
    <mergeCell ref="A97:A101"/>
    <mergeCell ref="A102:C102"/>
    <mergeCell ref="A61:A65"/>
    <mergeCell ref="A60:D60"/>
    <mergeCell ref="A103:D103"/>
    <mergeCell ref="A104:A108"/>
    <mergeCell ref="A109:C109"/>
    <mergeCell ref="A89:A93"/>
    <mergeCell ref="A66:C66"/>
    <mergeCell ref="A67:D67"/>
    <mergeCell ref="A68:A72"/>
    <mergeCell ref="A73:C73"/>
    <mergeCell ref="A74:D74"/>
    <mergeCell ref="A75:A79"/>
    <mergeCell ref="A80:C80"/>
    <mergeCell ref="A81:D81"/>
    <mergeCell ref="A82:A86"/>
    <mergeCell ref="A87:C87"/>
    <mergeCell ref="A88:D88"/>
    <mergeCell ref="A47:A51"/>
    <mergeCell ref="A52:C52"/>
    <mergeCell ref="A53:D53"/>
    <mergeCell ref="A54:A58"/>
    <mergeCell ref="A12:A16"/>
    <mergeCell ref="A33:A37"/>
    <mergeCell ref="A38:C38"/>
    <mergeCell ref="A39:D39"/>
    <mergeCell ref="A40:A44"/>
    <mergeCell ref="A45:C45"/>
    <mergeCell ref="A17:C17"/>
    <mergeCell ref="A19:A23"/>
    <mergeCell ref="A24:C24"/>
    <mergeCell ref="A26:A30"/>
    <mergeCell ref="A31:C31"/>
    <mergeCell ref="M1:Q1"/>
    <mergeCell ref="A4:H4"/>
    <mergeCell ref="C6:J6"/>
    <mergeCell ref="A10:D10"/>
    <mergeCell ref="E10:J10"/>
  </mergeCells>
  <pageMargins left="0.43307086614173229" right="0.39370078740157483" top="0.43307086614173229" bottom="0.47244094488188981" header="0.51181102362204722" footer="0.51181102362204722"/>
  <pageSetup paperSize="9" scale="70" fitToHeight="4" orientation="portrait" r:id="rId1"/>
  <headerFooter alignWithMargins="0">
    <oddFooter>&amp;R&amp;9Januar 2021, Version 0</oddFooter>
  </headerFooter>
  <rowBreaks count="2" manualBreakCount="2">
    <brk id="45" max="9" man="1"/>
    <brk id="8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-0.249977111117893"/>
  </sheetPr>
  <dimension ref="A1:Z273"/>
  <sheetViews>
    <sheetView showGridLines="0" zoomScaleNormal="100" workbookViewId="0">
      <selection activeCell="A4" sqref="A4:I4"/>
    </sheetView>
  </sheetViews>
  <sheetFormatPr baseColWidth="10" defaultColWidth="11.42578125" defaultRowHeight="12.75"/>
  <cols>
    <col min="1" max="4" width="19.85546875" style="171" customWidth="1"/>
    <col min="5" max="7" width="16.42578125" style="171" customWidth="1"/>
    <col min="8" max="8" width="18.42578125" style="171" customWidth="1"/>
    <col min="9" max="9" width="18.42578125" style="649" customWidth="1"/>
    <col min="10" max="23" width="11.42578125" style="28"/>
    <col min="24" max="16384" width="11.42578125" style="171"/>
  </cols>
  <sheetData>
    <row r="1" spans="1:26" s="43" customFormat="1" ht="18" customHeight="1">
      <c r="A1" s="7" t="s">
        <v>228</v>
      </c>
      <c r="B1" s="44"/>
      <c r="C1" s="45"/>
      <c r="D1" s="45"/>
      <c r="E1" s="41"/>
      <c r="F1" s="41"/>
      <c r="G1" s="41"/>
      <c r="H1" s="41"/>
      <c r="I1" s="433"/>
      <c r="J1" s="41"/>
      <c r="K1" s="41"/>
      <c r="L1" s="41"/>
      <c r="M1" s="41"/>
      <c r="N1" s="41"/>
      <c r="O1" s="915"/>
      <c r="P1" s="915"/>
      <c r="Q1" s="915"/>
      <c r="R1" s="915"/>
      <c r="S1" s="915"/>
      <c r="T1" s="294"/>
      <c r="U1" s="293"/>
      <c r="V1" s="293"/>
      <c r="W1" s="293"/>
      <c r="X1" s="293"/>
      <c r="Y1" s="114"/>
      <c r="Z1" s="52"/>
    </row>
    <row r="2" spans="1:26" s="43" customFormat="1" ht="18" customHeight="1">
      <c r="A2" s="385" t="s">
        <v>35</v>
      </c>
      <c r="B2" s="44"/>
      <c r="C2" s="45"/>
      <c r="D2" s="45"/>
      <c r="E2" s="41"/>
      <c r="F2" s="41"/>
      <c r="G2" s="41"/>
      <c r="H2" s="41"/>
      <c r="I2" s="433"/>
      <c r="J2" s="41"/>
      <c r="K2" s="41"/>
      <c r="L2" s="41"/>
      <c r="M2" s="294"/>
      <c r="N2" s="294"/>
      <c r="O2" s="41"/>
      <c r="P2" s="41"/>
      <c r="Q2" s="41"/>
      <c r="R2" s="41"/>
      <c r="S2" s="41"/>
      <c r="T2" s="294"/>
      <c r="U2" s="293"/>
      <c r="V2" s="293"/>
      <c r="W2" s="293"/>
      <c r="X2" s="293"/>
      <c r="Y2" s="114"/>
      <c r="Z2" s="52"/>
    </row>
    <row r="3" spans="1:26" s="43" customFormat="1" ht="13.5" customHeight="1">
      <c r="A3" s="42"/>
      <c r="B3" s="44"/>
      <c r="C3" s="45"/>
      <c r="D3" s="45"/>
      <c r="E3" s="41"/>
      <c r="F3" s="41"/>
      <c r="G3" s="41"/>
      <c r="H3" s="41"/>
      <c r="I3" s="433"/>
      <c r="J3" s="41"/>
      <c r="K3" s="41"/>
      <c r="L3" s="41"/>
      <c r="M3" s="294"/>
      <c r="N3" s="294"/>
      <c r="O3" s="293"/>
      <c r="P3" s="293"/>
      <c r="Q3" s="293"/>
      <c r="R3" s="293"/>
      <c r="S3" s="293"/>
      <c r="T3" s="294"/>
      <c r="U3" s="293"/>
      <c r="V3" s="293"/>
      <c r="W3" s="293"/>
      <c r="X3" s="293"/>
      <c r="Y3" s="114"/>
      <c r="Z3" s="52"/>
    </row>
    <row r="4" spans="1:26" s="52" customFormat="1" ht="40.5" customHeight="1">
      <c r="A4" s="785" t="s">
        <v>246</v>
      </c>
      <c r="B4" s="931"/>
      <c r="C4" s="931"/>
      <c r="D4" s="931"/>
      <c r="E4" s="931"/>
      <c r="F4" s="931"/>
      <c r="G4" s="931"/>
      <c r="H4" s="931"/>
      <c r="I4" s="931"/>
      <c r="J4" s="30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6" ht="20.25">
      <c r="A5" s="48"/>
      <c r="B5" s="28"/>
      <c r="C5" s="7"/>
      <c r="D5" s="7"/>
      <c r="E5" s="42"/>
      <c r="F5" s="42"/>
      <c r="G5" s="42"/>
      <c r="H5" s="28"/>
      <c r="I5" s="534"/>
    </row>
    <row r="6" spans="1:26" s="55" customFormat="1" ht="19.5" customHeight="1">
      <c r="A6" s="42" t="s">
        <v>5</v>
      </c>
      <c r="B6" s="54"/>
      <c r="C6" s="844">
        <f>+'Basisdaten Inst'!C21</f>
        <v>0</v>
      </c>
      <c r="D6" s="844"/>
      <c r="E6" s="844"/>
      <c r="F6" s="916"/>
      <c r="G6" s="916"/>
      <c r="H6" s="916"/>
      <c r="I6" s="643"/>
      <c r="J6" s="54"/>
      <c r="K6" s="54"/>
      <c r="L6" s="54"/>
      <c r="M6" s="54"/>
      <c r="N6" s="54"/>
      <c r="O6" s="54"/>
      <c r="P6" s="54"/>
      <c r="Q6" s="249"/>
      <c r="R6" s="41"/>
      <c r="S6" s="54"/>
      <c r="T6" s="54"/>
      <c r="U6" s="54"/>
      <c r="V6" s="54"/>
      <c r="W6" s="54"/>
    </row>
    <row r="7" spans="1:26" s="55" customFormat="1" ht="15.75">
      <c r="A7" s="42"/>
      <c r="B7" s="54"/>
      <c r="C7" s="54"/>
      <c r="D7" s="54"/>
      <c r="E7" s="54"/>
      <c r="F7" s="54"/>
      <c r="G7" s="54"/>
      <c r="H7" s="51"/>
      <c r="I7" s="434"/>
      <c r="J7" s="54"/>
      <c r="K7" s="54"/>
      <c r="L7" s="54"/>
      <c r="M7" s="54"/>
      <c r="N7" s="54"/>
      <c r="O7" s="54"/>
      <c r="P7" s="54"/>
      <c r="Q7" s="249"/>
      <c r="R7" s="41"/>
      <c r="S7" s="54"/>
      <c r="T7" s="54"/>
      <c r="U7" s="54"/>
      <c r="V7" s="54"/>
      <c r="W7" s="54"/>
    </row>
    <row r="8" spans="1:26" s="55" customFormat="1" ht="20.25">
      <c r="A8" s="42" t="s">
        <v>74</v>
      </c>
      <c r="B8" s="50"/>
      <c r="C8" s="117">
        <f>+'Basisdaten Inst'!C8</f>
        <v>2021</v>
      </c>
      <c r="D8" s="117"/>
      <c r="E8" s="117"/>
      <c r="F8" s="117"/>
      <c r="G8" s="54"/>
      <c r="H8" s="51"/>
      <c r="I8" s="434"/>
      <c r="J8" s="54"/>
      <c r="K8" s="115"/>
      <c r="L8" s="116"/>
      <c r="M8" s="116"/>
      <c r="N8" s="116"/>
      <c r="O8" s="116"/>
      <c r="P8" s="116"/>
      <c r="Q8" s="115"/>
      <c r="R8" s="116"/>
      <c r="S8" s="116"/>
      <c r="T8" s="116"/>
      <c r="U8" s="116"/>
      <c r="V8" s="48"/>
      <c r="W8" s="252"/>
    </row>
    <row r="9" spans="1:26" ht="13.5" thickBot="1">
      <c r="A9" s="28"/>
      <c r="B9" s="28"/>
      <c r="C9" s="28"/>
      <c r="D9" s="28"/>
      <c r="E9" s="28"/>
      <c r="F9" s="28"/>
      <c r="G9" s="28"/>
      <c r="H9" s="28"/>
      <c r="I9" s="534"/>
    </row>
    <row r="10" spans="1:26" s="309" customFormat="1" ht="64.5" customHeight="1" thickTop="1" thickBot="1">
      <c r="A10" s="929" t="s">
        <v>67</v>
      </c>
      <c r="B10" s="930"/>
      <c r="C10" s="930"/>
      <c r="D10" s="342" t="s">
        <v>113</v>
      </c>
      <c r="E10" s="518" t="s">
        <v>82</v>
      </c>
      <c r="F10" s="519" t="s">
        <v>66</v>
      </c>
      <c r="G10" s="519" t="s">
        <v>81</v>
      </c>
      <c r="H10" s="520" t="s">
        <v>97</v>
      </c>
      <c r="I10" s="644" t="s">
        <v>98</v>
      </c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</row>
    <row r="11" spans="1:26" ht="22.5" customHeight="1" thickTop="1" thickBot="1">
      <c r="A11" s="120" t="s">
        <v>1</v>
      </c>
      <c r="B11" s="121"/>
      <c r="C11" s="230" t="s">
        <v>135</v>
      </c>
      <c r="D11" s="341" t="s">
        <v>110</v>
      </c>
      <c r="E11" s="231"/>
      <c r="F11" s="259"/>
      <c r="G11" s="259"/>
      <c r="H11" s="259"/>
      <c r="I11" s="645"/>
    </row>
    <row r="12" spans="1:26" ht="14.25" customHeight="1">
      <c r="A12" s="232" t="s">
        <v>65</v>
      </c>
      <c r="B12" s="125"/>
      <c r="C12" s="233">
        <f>LeistungsabgeltungQ1!D17</f>
        <v>0</v>
      </c>
      <c r="D12" s="528">
        <f>LeistungsabgeltungQ1!J17</f>
        <v>0</v>
      </c>
      <c r="E12" s="234"/>
      <c r="F12" s="174"/>
      <c r="G12" s="174"/>
      <c r="H12" s="174"/>
      <c r="I12" s="646"/>
    </row>
    <row r="13" spans="1:26">
      <c r="A13" s="235" t="s">
        <v>64</v>
      </c>
      <c r="B13" s="84"/>
      <c r="C13" s="236">
        <f>LeistungsabgeltungQ2!D17</f>
        <v>0</v>
      </c>
      <c r="D13" s="529">
        <f>LeistungsabgeltungQ2!J17</f>
        <v>0</v>
      </c>
      <c r="E13" s="234"/>
      <c r="F13" s="174"/>
      <c r="G13" s="174"/>
      <c r="H13" s="174"/>
      <c r="I13" s="646"/>
    </row>
    <row r="14" spans="1:26" ht="13.5" customHeight="1">
      <c r="A14" s="235" t="s">
        <v>63</v>
      </c>
      <c r="B14" s="84"/>
      <c r="C14" s="236">
        <f>LeistungsabgeltungQ3!D17</f>
        <v>0</v>
      </c>
      <c r="D14" s="529">
        <f>LeistungsabgeltungQ3!J17</f>
        <v>0</v>
      </c>
      <c r="E14" s="234"/>
      <c r="F14" s="174"/>
      <c r="G14" s="174"/>
      <c r="H14" s="174"/>
      <c r="I14" s="646"/>
    </row>
    <row r="15" spans="1:26" ht="13.5" thickBot="1">
      <c r="A15" s="237" t="s">
        <v>62</v>
      </c>
      <c r="B15" s="228"/>
      <c r="C15" s="238">
        <f>LeistungsabgeltungQ4!D17</f>
        <v>0</v>
      </c>
      <c r="D15" s="530">
        <f>LeistungsabgeltungQ4!J17</f>
        <v>0</v>
      </c>
      <c r="E15" s="234"/>
      <c r="F15" s="260"/>
      <c r="G15" s="260"/>
      <c r="H15" s="260"/>
      <c r="I15" s="647"/>
    </row>
    <row r="16" spans="1:26" ht="22.5" customHeight="1" thickTop="1" thickBot="1">
      <c r="A16" s="144" t="s">
        <v>111</v>
      </c>
      <c r="B16" s="145"/>
      <c r="C16" s="242">
        <f>SUM(C12:C15)</f>
        <v>0</v>
      </c>
      <c r="D16" s="531">
        <f>SUM(D12:D15)</f>
        <v>0</v>
      </c>
      <c r="E16" s="258">
        <f>+'Basisdaten LV'!C25</f>
        <v>0</v>
      </c>
      <c r="F16" s="256">
        <f>ROUND(E16*(1+IF(LeistungsabgeltungQ1!A12=0,"",IF(LeistungsabgeltungQ1!A12="Kalendertage",0.03,0.06))),0)</f>
        <v>0</v>
      </c>
      <c r="G16" s="256">
        <f>E16*(1-IF(LeistungsabgeltungQ1!A12=0,"",IF(LeistungsabgeltungQ1!A12="Kalendertage",0.03,0.06)))</f>
        <v>0</v>
      </c>
      <c r="H16" s="257">
        <f>IF(C16-F16&gt;0,C16-F16,0)</f>
        <v>0</v>
      </c>
      <c r="I16" s="526">
        <f>ROUND(IF(H16&gt;0,H16*'Basisdaten LV'!D26,0),1)</f>
        <v>0</v>
      </c>
      <c r="J16" s="32"/>
      <c r="M16" s="302"/>
    </row>
    <row r="17" spans="1:10" ht="22.5" customHeight="1" thickTop="1" thickBot="1">
      <c r="A17" s="134" t="s">
        <v>2</v>
      </c>
      <c r="B17" s="135"/>
      <c r="C17" s="239" t="s">
        <v>135</v>
      </c>
      <c r="D17" s="532" t="s">
        <v>110</v>
      </c>
      <c r="E17" s="234"/>
      <c r="F17" s="259"/>
      <c r="G17" s="259"/>
      <c r="H17" s="259"/>
      <c r="I17" s="645"/>
    </row>
    <row r="18" spans="1:10" ht="14.25" customHeight="1">
      <c r="A18" s="232" t="s">
        <v>65</v>
      </c>
      <c r="B18" s="57"/>
      <c r="C18" s="240">
        <f>LeistungsabgeltungQ1!D24</f>
        <v>0</v>
      </c>
      <c r="D18" s="528">
        <f>LeistungsabgeltungQ1!J24</f>
        <v>0</v>
      </c>
      <c r="E18" s="234"/>
      <c r="F18" s="174"/>
      <c r="G18" s="174"/>
      <c r="H18" s="174"/>
      <c r="I18" s="646"/>
    </row>
    <row r="19" spans="1:10" ht="14.25" customHeight="1">
      <c r="A19" s="235" t="s">
        <v>64</v>
      </c>
      <c r="B19" s="84"/>
      <c r="C19" s="236">
        <f>LeistungsabgeltungQ2!D24</f>
        <v>0</v>
      </c>
      <c r="D19" s="529">
        <f>LeistungsabgeltungQ2!J24</f>
        <v>0</v>
      </c>
      <c r="E19" s="234"/>
      <c r="F19" s="174"/>
      <c r="G19" s="174"/>
      <c r="H19" s="174"/>
      <c r="I19" s="646"/>
    </row>
    <row r="20" spans="1:10" ht="14.25" customHeight="1">
      <c r="A20" s="235" t="s">
        <v>63</v>
      </c>
      <c r="B20" s="84"/>
      <c r="C20" s="236">
        <f>LeistungsabgeltungQ3!D24</f>
        <v>0</v>
      </c>
      <c r="D20" s="529">
        <f>LeistungsabgeltungQ3!J24</f>
        <v>0</v>
      </c>
      <c r="E20" s="234"/>
      <c r="F20" s="174"/>
      <c r="G20" s="174"/>
      <c r="H20" s="174"/>
      <c r="I20" s="646"/>
    </row>
    <row r="21" spans="1:10" ht="14.25" customHeight="1" thickBot="1">
      <c r="A21" s="237" t="s">
        <v>62</v>
      </c>
      <c r="B21" s="227"/>
      <c r="C21" s="241">
        <f>LeistungsabgeltungQ4!D24</f>
        <v>0</v>
      </c>
      <c r="D21" s="530">
        <f>LeistungsabgeltungQ4!J24</f>
        <v>0</v>
      </c>
      <c r="E21" s="234"/>
      <c r="F21" s="260"/>
      <c r="G21" s="260"/>
      <c r="H21" s="260"/>
      <c r="I21" s="647"/>
    </row>
    <row r="22" spans="1:10" ht="22.5" customHeight="1" thickTop="1" thickBot="1">
      <c r="A22" s="144" t="s">
        <v>111</v>
      </c>
      <c r="B22" s="145"/>
      <c r="C22" s="242">
        <f>SUM(C18:C21)</f>
        <v>0</v>
      </c>
      <c r="D22" s="531">
        <f>SUM(D18:D21)</f>
        <v>0</v>
      </c>
      <c r="E22" s="258">
        <f>+'Basisdaten LV'!E25</f>
        <v>0</v>
      </c>
      <c r="F22" s="256">
        <f>ROUND(E22*(1+IF(LeistungsabgeltungQ1!A19=0,"",IF(LeistungsabgeltungQ1!A19="Kalendertage",0.03,0.06))),0)</f>
        <v>0</v>
      </c>
      <c r="G22" s="256">
        <f>E22*(1-IF(LeistungsabgeltungQ1!A19=0,"",IF(LeistungsabgeltungQ1!A19="Kalendertage",0.03,0.06)))</f>
        <v>0</v>
      </c>
      <c r="H22" s="257">
        <f>IF(C22-F22&gt;0,C22-F22,0)</f>
        <v>0</v>
      </c>
      <c r="I22" s="526">
        <f>ROUND(IF(H22&gt;0,H22*'Basisdaten LV'!F26,0),1)</f>
        <v>0</v>
      </c>
      <c r="J22" s="32"/>
    </row>
    <row r="23" spans="1:10" ht="22.5" customHeight="1" thickTop="1" thickBot="1">
      <c r="A23" s="134" t="s">
        <v>85</v>
      </c>
      <c r="B23" s="135"/>
      <c r="C23" s="239" t="s">
        <v>86</v>
      </c>
      <c r="D23" s="532" t="s">
        <v>110</v>
      </c>
      <c r="E23" s="234"/>
      <c r="F23" s="259"/>
      <c r="G23" s="259"/>
      <c r="H23" s="259"/>
      <c r="I23" s="645"/>
    </row>
    <row r="24" spans="1:10" ht="14.25" customHeight="1">
      <c r="A24" s="232" t="s">
        <v>65</v>
      </c>
      <c r="B24" s="57"/>
      <c r="C24" s="240">
        <f>LeistungsabgeltungQ1!D31</f>
        <v>0</v>
      </c>
      <c r="D24" s="528">
        <f>LeistungsabgeltungQ1!J31</f>
        <v>0</v>
      </c>
      <c r="E24" s="234"/>
      <c r="F24" s="174"/>
      <c r="G24" s="174"/>
      <c r="H24" s="174"/>
      <c r="I24" s="646"/>
    </row>
    <row r="25" spans="1:10" ht="14.25" customHeight="1">
      <c r="A25" s="235" t="s">
        <v>64</v>
      </c>
      <c r="B25" s="84"/>
      <c r="C25" s="236">
        <f>LeistungsabgeltungQ2!D31</f>
        <v>0</v>
      </c>
      <c r="D25" s="529">
        <f>LeistungsabgeltungQ2!J31</f>
        <v>0</v>
      </c>
      <c r="E25" s="234"/>
      <c r="F25" s="174"/>
      <c r="G25" s="174"/>
      <c r="H25" s="174"/>
      <c r="I25" s="646"/>
    </row>
    <row r="26" spans="1:10" ht="14.25" customHeight="1">
      <c r="A26" s="235" t="s">
        <v>63</v>
      </c>
      <c r="B26" s="84"/>
      <c r="C26" s="236">
        <f>LeistungsabgeltungQ3!D31</f>
        <v>0</v>
      </c>
      <c r="D26" s="529">
        <f>LeistungsabgeltungQ3!J31</f>
        <v>0</v>
      </c>
      <c r="E26" s="234"/>
      <c r="F26" s="174"/>
      <c r="G26" s="174"/>
      <c r="H26" s="174"/>
      <c r="I26" s="646"/>
    </row>
    <row r="27" spans="1:10" ht="14.25" customHeight="1" thickBot="1">
      <c r="A27" s="237" t="s">
        <v>62</v>
      </c>
      <c r="B27" s="227"/>
      <c r="C27" s="241">
        <f>LeistungsabgeltungQ4!D31</f>
        <v>0</v>
      </c>
      <c r="D27" s="530">
        <f>LeistungsabgeltungQ4!J31</f>
        <v>0</v>
      </c>
      <c r="E27" s="234"/>
      <c r="F27" s="260"/>
      <c r="G27" s="260"/>
      <c r="H27" s="260"/>
      <c r="I27" s="647"/>
    </row>
    <row r="28" spans="1:10" ht="22.5" customHeight="1" thickTop="1" thickBot="1">
      <c r="A28" s="144" t="s">
        <v>112</v>
      </c>
      <c r="B28" s="145"/>
      <c r="C28" s="299">
        <f>SUM(C24:C27)</f>
        <v>0</v>
      </c>
      <c r="D28" s="531">
        <f>SUM(D24:D27)</f>
        <v>0</v>
      </c>
      <c r="E28" s="258">
        <f>+'Basisdaten LV'!G25</f>
        <v>0</v>
      </c>
      <c r="F28" s="256">
        <f>ROUND(E28*(1+IF(LeistungsabgeltungQ1!A26=0,"",IF(LeistungsabgeltungQ1!A26="Kalendertage",0.03,0.06))),0)</f>
        <v>0</v>
      </c>
      <c r="G28" s="256">
        <f>E28*(1-IF(LeistungsabgeltungQ1!A26=0,"",IF(LeistungsabgeltungQ1!A26="Kalendertage",0.03,0.06)))</f>
        <v>0</v>
      </c>
      <c r="H28" s="257">
        <f>IF(C28-F28&gt;0,C28-F28,0)</f>
        <v>0</v>
      </c>
      <c r="I28" s="526">
        <f>ROUND(IF(H28&gt;0,H28*'Basisdaten LV'!H26,0),1)</f>
        <v>0</v>
      </c>
      <c r="J28" s="32"/>
    </row>
    <row r="29" spans="1:10" ht="22.5" customHeight="1" thickTop="1" thickBot="1">
      <c r="A29" s="348">
        <f>LeistungsabgeltungQ1!A32</f>
        <v>0</v>
      </c>
      <c r="B29" s="135"/>
      <c r="C29" s="239" t="str">
        <f>LeistungsabgeltungQ1!A33</f>
        <v/>
      </c>
      <c r="D29" s="532" t="s">
        <v>110</v>
      </c>
      <c r="E29" s="234"/>
      <c r="F29" s="259"/>
      <c r="G29" s="259"/>
      <c r="H29" s="259"/>
      <c r="I29" s="645"/>
    </row>
    <row r="30" spans="1:10" ht="14.25" customHeight="1">
      <c r="A30" s="232" t="s">
        <v>65</v>
      </c>
      <c r="B30" s="57"/>
      <c r="C30" s="240">
        <f>LeistungsabgeltungQ1!D38</f>
        <v>0</v>
      </c>
      <c r="D30" s="528">
        <f>LeistungsabgeltungQ1!J38</f>
        <v>0</v>
      </c>
      <c r="E30" s="234"/>
      <c r="F30" s="174"/>
      <c r="G30" s="174"/>
      <c r="H30" s="174"/>
      <c r="I30" s="646"/>
    </row>
    <row r="31" spans="1:10" ht="14.25" customHeight="1">
      <c r="A31" s="235" t="s">
        <v>64</v>
      </c>
      <c r="B31" s="84"/>
      <c r="C31" s="236">
        <f>LeistungsabgeltungQ2!D38</f>
        <v>0</v>
      </c>
      <c r="D31" s="529">
        <f>LeistungsabgeltungQ2!J38</f>
        <v>0</v>
      </c>
      <c r="E31" s="234"/>
      <c r="F31" s="174"/>
      <c r="G31" s="174"/>
      <c r="H31" s="174"/>
      <c r="I31" s="646"/>
    </row>
    <row r="32" spans="1:10" ht="14.25" customHeight="1">
      <c r="A32" s="235" t="s">
        <v>63</v>
      </c>
      <c r="B32" s="84"/>
      <c r="C32" s="236">
        <f>LeistungsabgeltungQ3!D38</f>
        <v>0</v>
      </c>
      <c r="D32" s="529">
        <f>LeistungsabgeltungQ3!J38</f>
        <v>0</v>
      </c>
      <c r="E32" s="234"/>
      <c r="F32" s="174"/>
      <c r="G32" s="174"/>
      <c r="H32" s="174"/>
      <c r="I32" s="646"/>
    </row>
    <row r="33" spans="1:10" ht="14.25" customHeight="1" thickBot="1">
      <c r="A33" s="237" t="s">
        <v>62</v>
      </c>
      <c r="B33" s="227"/>
      <c r="C33" s="241">
        <f>LeistungsabgeltungQ4!D38</f>
        <v>0</v>
      </c>
      <c r="D33" s="530">
        <f>LeistungsabgeltungQ4!J38</f>
        <v>0</v>
      </c>
      <c r="E33" s="234"/>
      <c r="F33" s="260"/>
      <c r="G33" s="260"/>
      <c r="H33" s="174"/>
      <c r="I33" s="647"/>
    </row>
    <row r="34" spans="1:10" ht="22.5" customHeight="1" thickTop="1" thickBot="1">
      <c r="A34" s="144" t="s">
        <v>111</v>
      </c>
      <c r="B34" s="145"/>
      <c r="C34" s="299">
        <f>SUM(C30:C33)</f>
        <v>0</v>
      </c>
      <c r="D34" s="531">
        <f>SUM(D30:D33)</f>
        <v>0</v>
      </c>
      <c r="E34" s="258">
        <f>+'Basisdaten LV'!I25</f>
        <v>0</v>
      </c>
      <c r="F34" s="256">
        <f>ROUND(E34*(1+IF(LeistungsabgeltungQ1!A33=0,"",IF(LeistungsabgeltungQ1!A33="Kalendertage",0.03,0.06))),0)</f>
        <v>0</v>
      </c>
      <c r="G34" s="256">
        <f>E34*(1-IF(LeistungsabgeltungQ1!A33=0,"",IF(LeistungsabgeltungQ1!A33="Kalendertage",0.03,0.06)))</f>
        <v>0</v>
      </c>
      <c r="H34" s="257">
        <f>IF(C34-F34&gt;0,C34-F34,0)</f>
        <v>0</v>
      </c>
      <c r="I34" s="526">
        <f>ROUND(IF(H34&gt;0,H34*'Basisdaten LV'!J26,0),1)</f>
        <v>0</v>
      </c>
    </row>
    <row r="35" spans="1:10" ht="22.5" customHeight="1" thickTop="1" thickBot="1">
      <c r="A35" s="250">
        <f>LeistungsabgeltungQ1!A39</f>
        <v>0</v>
      </c>
      <c r="B35" s="251"/>
      <c r="C35" s="239" t="str">
        <f>LeistungsabgeltungQ1!A40</f>
        <v/>
      </c>
      <c r="D35" s="532" t="s">
        <v>110</v>
      </c>
      <c r="E35" s="234"/>
      <c r="F35" s="259"/>
      <c r="G35" s="259"/>
      <c r="H35" s="259"/>
      <c r="I35" s="645"/>
    </row>
    <row r="36" spans="1:10" ht="14.25" customHeight="1">
      <c r="A36" s="232" t="s">
        <v>65</v>
      </c>
      <c r="B36" s="57"/>
      <c r="C36" s="240">
        <f>LeistungsabgeltungQ1!D45</f>
        <v>0</v>
      </c>
      <c r="D36" s="528">
        <f>LeistungsabgeltungQ1!J45</f>
        <v>0</v>
      </c>
      <c r="E36" s="234"/>
      <c r="F36" s="174"/>
      <c r="G36" s="174"/>
      <c r="H36" s="174"/>
      <c r="I36" s="646"/>
    </row>
    <row r="37" spans="1:10" ht="14.25" customHeight="1">
      <c r="A37" s="235" t="s">
        <v>64</v>
      </c>
      <c r="B37" s="84"/>
      <c r="C37" s="236">
        <f>LeistungsabgeltungQ2!D45</f>
        <v>0</v>
      </c>
      <c r="D37" s="529">
        <f>LeistungsabgeltungQ2!J45</f>
        <v>0</v>
      </c>
      <c r="E37" s="234"/>
      <c r="F37" s="174"/>
      <c r="G37" s="174"/>
      <c r="H37" s="174"/>
      <c r="I37" s="646"/>
    </row>
    <row r="38" spans="1:10" ht="14.25" customHeight="1">
      <c r="A38" s="235" t="s">
        <v>63</v>
      </c>
      <c r="B38" s="84"/>
      <c r="C38" s="236">
        <f>LeistungsabgeltungQ3!D45</f>
        <v>0</v>
      </c>
      <c r="D38" s="529">
        <f>LeistungsabgeltungQ3!J45</f>
        <v>0</v>
      </c>
      <c r="E38" s="234"/>
      <c r="F38" s="174"/>
      <c r="G38" s="174"/>
      <c r="H38" s="174"/>
      <c r="I38" s="646"/>
    </row>
    <row r="39" spans="1:10" ht="14.25" customHeight="1" thickBot="1">
      <c r="A39" s="237" t="s">
        <v>62</v>
      </c>
      <c r="B39" s="227"/>
      <c r="C39" s="241">
        <f>LeistungsabgeltungQ4!D45</f>
        <v>0</v>
      </c>
      <c r="D39" s="530">
        <f>LeistungsabgeltungQ4!J45</f>
        <v>0</v>
      </c>
      <c r="E39" s="234"/>
      <c r="F39" s="260"/>
      <c r="G39" s="260"/>
      <c r="H39" s="260"/>
      <c r="I39" s="647"/>
    </row>
    <row r="40" spans="1:10" ht="22.5" customHeight="1" thickTop="1" thickBot="1">
      <c r="A40" s="144" t="s">
        <v>111</v>
      </c>
      <c r="B40" s="145"/>
      <c r="C40" s="299">
        <f>SUM(C36:C39)</f>
        <v>0</v>
      </c>
      <c r="D40" s="531">
        <f>SUM(D36:D39)</f>
        <v>0</v>
      </c>
      <c r="E40" s="258">
        <f>+'Basisdaten LV'!K25</f>
        <v>0</v>
      </c>
      <c r="F40" s="256">
        <f>ROUND(E40*(1+IF(LeistungsabgeltungQ1!A40=0,"",IF(LeistungsabgeltungQ1!A40="Kalendertage",0.03,0.06))),0)</f>
        <v>0</v>
      </c>
      <c r="G40" s="256">
        <f>E40*(1-IF(LeistungsabgeltungQ1!A40=0,"",IF(LeistungsabgeltungQ1!A40="Kalendertage",0.03,0.06)))</f>
        <v>0</v>
      </c>
      <c r="H40" s="257">
        <f>IF(C40-F40&gt;0,C40-F40,0)</f>
        <v>0</v>
      </c>
      <c r="I40" s="526">
        <f>ROUND(IF(H40&gt;0,H40*'Basisdaten LV'!L26,0),1)</f>
        <v>0</v>
      </c>
      <c r="J40" s="32"/>
    </row>
    <row r="41" spans="1:10" ht="22.5" customHeight="1" thickTop="1" thickBot="1">
      <c r="A41" s="348">
        <f>LeistungsabgeltungQ1!A46</f>
        <v>0</v>
      </c>
      <c r="B41" s="135"/>
      <c r="C41" s="239" t="str">
        <f>LeistungsabgeltungQ1!A47</f>
        <v/>
      </c>
      <c r="D41" s="532" t="s">
        <v>110</v>
      </c>
      <c r="E41" s="234"/>
      <c r="F41" s="259"/>
      <c r="G41" s="259"/>
      <c r="H41" s="259"/>
      <c r="I41" s="645"/>
    </row>
    <row r="42" spans="1:10" ht="14.25" customHeight="1">
      <c r="A42" s="232" t="s">
        <v>65</v>
      </c>
      <c r="B42" s="57"/>
      <c r="C42" s="240">
        <f>LeistungsabgeltungQ1!D52</f>
        <v>0</v>
      </c>
      <c r="D42" s="528">
        <f>LeistungsabgeltungQ1!J52</f>
        <v>0</v>
      </c>
      <c r="E42" s="234"/>
      <c r="F42" s="174"/>
      <c r="G42" s="174"/>
      <c r="H42" s="174"/>
      <c r="I42" s="646"/>
    </row>
    <row r="43" spans="1:10" ht="14.25" customHeight="1">
      <c r="A43" s="235" t="s">
        <v>64</v>
      </c>
      <c r="B43" s="84"/>
      <c r="C43" s="236">
        <f>LeistungsabgeltungQ2!D52</f>
        <v>0</v>
      </c>
      <c r="D43" s="529">
        <f>LeistungsabgeltungQ2!J52</f>
        <v>0</v>
      </c>
      <c r="E43" s="234"/>
      <c r="F43" s="174"/>
      <c r="G43" s="174"/>
      <c r="H43" s="174"/>
      <c r="I43" s="646"/>
    </row>
    <row r="44" spans="1:10" ht="14.25" customHeight="1">
      <c r="A44" s="235" t="s">
        <v>63</v>
      </c>
      <c r="B44" s="84"/>
      <c r="C44" s="236">
        <f>LeistungsabgeltungQ3!D52</f>
        <v>0</v>
      </c>
      <c r="D44" s="529">
        <f>LeistungsabgeltungQ3!J52</f>
        <v>0</v>
      </c>
      <c r="E44" s="234"/>
      <c r="F44" s="174"/>
      <c r="G44" s="174"/>
      <c r="H44" s="174"/>
      <c r="I44" s="646"/>
    </row>
    <row r="45" spans="1:10" ht="14.25" customHeight="1" thickBot="1">
      <c r="A45" s="237" t="s">
        <v>62</v>
      </c>
      <c r="B45" s="227"/>
      <c r="C45" s="241">
        <f>LeistungsabgeltungQ4!D52</f>
        <v>0</v>
      </c>
      <c r="D45" s="530">
        <f>LeistungsabgeltungQ4!J52</f>
        <v>0</v>
      </c>
      <c r="E45" s="234"/>
      <c r="F45" s="260"/>
      <c r="G45" s="260"/>
      <c r="H45" s="174"/>
      <c r="I45" s="647"/>
    </row>
    <row r="46" spans="1:10" ht="22.5" customHeight="1" thickTop="1" thickBot="1">
      <c r="A46" s="144" t="s">
        <v>111</v>
      </c>
      <c r="B46" s="145"/>
      <c r="C46" s="299">
        <f>SUM(C42:C45)</f>
        <v>0</v>
      </c>
      <c r="D46" s="531">
        <f>SUM(D42:D45)</f>
        <v>0</v>
      </c>
      <c r="E46" s="258">
        <f>+'Basisdaten LV'!M25</f>
        <v>0</v>
      </c>
      <c r="F46" s="256">
        <f>ROUND(E46*(1+IF(LeistungsabgeltungQ1!A47=0,"",IF(LeistungsabgeltungQ1!A47="Kalendertage",0.03,0.06))),0)</f>
        <v>0</v>
      </c>
      <c r="G46" s="256">
        <f>E46*(1-IF(LeistungsabgeltungQ1!A47=0,"",IF(LeistungsabgeltungQ1!A47="Kalendertage",0.03,0.06)))</f>
        <v>0</v>
      </c>
      <c r="H46" s="257">
        <f>IF(C46-F46&gt;0,C46-F46,0)</f>
        <v>0</v>
      </c>
      <c r="I46" s="526">
        <f>ROUND(IF(H46&gt;0,H46*'Basisdaten LV'!N26,0),1)</f>
        <v>0</v>
      </c>
    </row>
    <row r="47" spans="1:10" ht="22.5" customHeight="1" thickTop="1" thickBot="1">
      <c r="A47" s="421">
        <f>LeistungsabgeltungQ1!A53</f>
        <v>0</v>
      </c>
      <c r="B47" s="422"/>
      <c r="C47" s="239" t="str">
        <f>LeistungsabgeltungQ1!A54</f>
        <v/>
      </c>
      <c r="D47" s="532" t="s">
        <v>110</v>
      </c>
      <c r="E47" s="234"/>
      <c r="F47" s="259"/>
      <c r="G47" s="259"/>
      <c r="H47" s="259"/>
      <c r="I47" s="645"/>
    </row>
    <row r="48" spans="1:10" ht="14.25" customHeight="1">
      <c r="A48" s="232" t="s">
        <v>65</v>
      </c>
      <c r="B48" s="57"/>
      <c r="C48" s="240">
        <f>LeistungsabgeltungQ1!D59</f>
        <v>0</v>
      </c>
      <c r="D48" s="528">
        <f>LeistungsabgeltungQ1!J59</f>
        <v>0</v>
      </c>
      <c r="E48" s="234"/>
      <c r="F48" s="174"/>
      <c r="G48" s="174"/>
      <c r="H48" s="174"/>
      <c r="I48" s="646"/>
    </row>
    <row r="49" spans="1:10" ht="14.25" customHeight="1">
      <c r="A49" s="235" t="s">
        <v>64</v>
      </c>
      <c r="B49" s="84"/>
      <c r="C49" s="236">
        <f>LeistungsabgeltungQ2!D59</f>
        <v>0</v>
      </c>
      <c r="D49" s="529">
        <f>LeistungsabgeltungQ2!J59</f>
        <v>0</v>
      </c>
      <c r="E49" s="234"/>
      <c r="F49" s="174"/>
      <c r="G49" s="174"/>
      <c r="H49" s="174"/>
      <c r="I49" s="646"/>
    </row>
    <row r="50" spans="1:10" ht="14.25" customHeight="1">
      <c r="A50" s="235" t="s">
        <v>63</v>
      </c>
      <c r="B50" s="84"/>
      <c r="C50" s="236">
        <f>LeistungsabgeltungQ3!D59</f>
        <v>0</v>
      </c>
      <c r="D50" s="529">
        <f>LeistungsabgeltungQ3!J59</f>
        <v>0</v>
      </c>
      <c r="E50" s="234"/>
      <c r="F50" s="174"/>
      <c r="G50" s="174"/>
      <c r="H50" s="174"/>
      <c r="I50" s="646"/>
    </row>
    <row r="51" spans="1:10" ht="14.25" customHeight="1" thickBot="1">
      <c r="A51" s="237" t="s">
        <v>62</v>
      </c>
      <c r="B51" s="227"/>
      <c r="C51" s="241">
        <f>LeistungsabgeltungQ4!D59</f>
        <v>0</v>
      </c>
      <c r="D51" s="530">
        <f>LeistungsabgeltungQ4!J59</f>
        <v>0</v>
      </c>
      <c r="E51" s="234"/>
      <c r="F51" s="260"/>
      <c r="G51" s="260"/>
      <c r="H51" s="260"/>
      <c r="I51" s="647"/>
    </row>
    <row r="52" spans="1:10" ht="22.5" customHeight="1" thickTop="1" thickBot="1">
      <c r="A52" s="144" t="s">
        <v>111</v>
      </c>
      <c r="B52" s="145"/>
      <c r="C52" s="299">
        <f>SUM(C48:C51)</f>
        <v>0</v>
      </c>
      <c r="D52" s="531">
        <f>SUM(D48:D51)</f>
        <v>0</v>
      </c>
      <c r="E52" s="258">
        <f>+'Basisdaten LV'!O25</f>
        <v>0</v>
      </c>
      <c r="F52" s="256">
        <f>ROUND(E52*(1+IF(LeistungsabgeltungQ1!A54=0,"",IF(LeistungsabgeltungQ1!A54="Kalendertage",0.03,0.06))),0)</f>
        <v>0</v>
      </c>
      <c r="G52" s="256">
        <f>E52*(1-IF(LeistungsabgeltungQ1!A54=0,"",IF(LeistungsabgeltungQ1!A54="Kalendertage",0.03,0.06)))</f>
        <v>0</v>
      </c>
      <c r="H52" s="257">
        <f>IF(C52-F52&gt;0,C52-F52,0)</f>
        <v>0</v>
      </c>
      <c r="I52" s="526">
        <f>ROUND(IF(H52&gt;0,H52*'Basisdaten LV'!P26,0),1)</f>
        <v>0</v>
      </c>
      <c r="J52" s="32"/>
    </row>
    <row r="53" spans="1:10" ht="22.5" customHeight="1" thickTop="1" thickBot="1">
      <c r="A53" s="250">
        <f>LeistungsabgeltungQ1!A60</f>
        <v>0</v>
      </c>
      <c r="B53" s="251"/>
      <c r="C53" s="239" t="str">
        <f>LeistungsabgeltungQ1!A61</f>
        <v/>
      </c>
      <c r="D53" s="532" t="s">
        <v>110</v>
      </c>
      <c r="E53" s="234"/>
      <c r="F53" s="259"/>
      <c r="G53" s="259"/>
      <c r="H53" s="259"/>
      <c r="I53" s="645"/>
    </row>
    <row r="54" spans="1:10" ht="14.25" customHeight="1">
      <c r="A54" s="232" t="s">
        <v>65</v>
      </c>
      <c r="B54" s="57"/>
      <c r="C54" s="240">
        <f>LeistungsabgeltungQ1!D66</f>
        <v>0</v>
      </c>
      <c r="D54" s="528">
        <f>LeistungsabgeltungQ1!J66</f>
        <v>0</v>
      </c>
      <c r="E54" s="234"/>
      <c r="F54" s="174"/>
      <c r="G54" s="174"/>
      <c r="H54" s="174"/>
      <c r="I54" s="646"/>
    </row>
    <row r="55" spans="1:10" ht="14.25" customHeight="1">
      <c r="A55" s="235" t="s">
        <v>64</v>
      </c>
      <c r="B55" s="84"/>
      <c r="C55" s="236">
        <f>LeistungsabgeltungQ2!D66</f>
        <v>0</v>
      </c>
      <c r="D55" s="529">
        <f>LeistungsabgeltungQ2!J66</f>
        <v>0</v>
      </c>
      <c r="E55" s="234"/>
      <c r="F55" s="174"/>
      <c r="G55" s="174"/>
      <c r="H55" s="174"/>
      <c r="I55" s="646"/>
    </row>
    <row r="56" spans="1:10" ht="14.25" customHeight="1">
      <c r="A56" s="235" t="s">
        <v>63</v>
      </c>
      <c r="B56" s="84"/>
      <c r="C56" s="236">
        <f>LeistungsabgeltungQ3!D66</f>
        <v>0</v>
      </c>
      <c r="D56" s="529">
        <f>LeistungsabgeltungQ3!J66</f>
        <v>0</v>
      </c>
      <c r="E56" s="234"/>
      <c r="F56" s="174"/>
      <c r="G56" s="174"/>
      <c r="H56" s="174"/>
      <c r="I56" s="646"/>
    </row>
    <row r="57" spans="1:10" ht="14.25" customHeight="1" thickBot="1">
      <c r="A57" s="237" t="s">
        <v>62</v>
      </c>
      <c r="B57" s="227"/>
      <c r="C57" s="241">
        <f>LeistungsabgeltungQ4!D66</f>
        <v>0</v>
      </c>
      <c r="D57" s="530">
        <f>LeistungsabgeltungQ4!J66</f>
        <v>0</v>
      </c>
      <c r="E57" s="234"/>
      <c r="F57" s="260"/>
      <c r="G57" s="260"/>
      <c r="H57" s="260"/>
      <c r="I57" s="647"/>
    </row>
    <row r="58" spans="1:10" ht="22.5" customHeight="1" thickTop="1" thickBot="1">
      <c r="A58" s="144" t="s">
        <v>111</v>
      </c>
      <c r="B58" s="145"/>
      <c r="C58" s="299">
        <f>SUM(C54:C57)</f>
        <v>0</v>
      </c>
      <c r="D58" s="531">
        <f>SUM(D54:D57)</f>
        <v>0</v>
      </c>
      <c r="E58" s="258">
        <f>+'Basisdaten LV'!C48</f>
        <v>0</v>
      </c>
      <c r="F58" s="256">
        <f>ROUND(E58*(1+IF(LeistungsabgeltungQ1!A61=0,"",IF(LeistungsabgeltungQ1!A61="Kalendertage",0.03,0.06))),0)</f>
        <v>0</v>
      </c>
      <c r="G58" s="256">
        <f>E58*(1-IF(LeistungsabgeltungQ1!A61=0,"",IF(LeistungsabgeltungQ1!A61="Kalendertage",0.03,0.06)))</f>
        <v>0</v>
      </c>
      <c r="H58" s="257">
        <f>IF(C58-F58&gt;0,C58-F58,0)</f>
        <v>0</v>
      </c>
      <c r="I58" s="526">
        <f>ROUND(IF(H58&gt;0,H58*'Basisdaten LV'!D49,0),1)</f>
        <v>0</v>
      </c>
      <c r="J58" s="32"/>
    </row>
    <row r="59" spans="1:10" ht="22.5" customHeight="1" thickTop="1" thickBot="1">
      <c r="A59" s="250">
        <f>LeistungsabgeltungQ1!A67</f>
        <v>0</v>
      </c>
      <c r="B59" s="251"/>
      <c r="C59" s="255" t="str">
        <f>LeistungsabgeltungQ1!A68</f>
        <v/>
      </c>
      <c r="D59" s="532" t="s">
        <v>110</v>
      </c>
      <c r="E59" s="234"/>
      <c r="F59" s="259"/>
      <c r="G59" s="259"/>
      <c r="H59" s="259"/>
      <c r="I59" s="645"/>
    </row>
    <row r="60" spans="1:10" ht="14.25" customHeight="1">
      <c r="A60" s="232" t="s">
        <v>65</v>
      </c>
      <c r="B60" s="57"/>
      <c r="C60" s="240">
        <f>LeistungsabgeltungQ1!D73</f>
        <v>0</v>
      </c>
      <c r="D60" s="528">
        <f>LeistungsabgeltungQ1!J73</f>
        <v>0</v>
      </c>
      <c r="E60" s="234"/>
      <c r="F60" s="174"/>
      <c r="G60" s="174"/>
      <c r="H60" s="174"/>
      <c r="I60" s="646"/>
    </row>
    <row r="61" spans="1:10" ht="14.25" customHeight="1">
      <c r="A61" s="235" t="s">
        <v>64</v>
      </c>
      <c r="B61" s="84"/>
      <c r="C61" s="236">
        <f>LeistungsabgeltungQ2!D73</f>
        <v>0</v>
      </c>
      <c r="D61" s="529">
        <f>LeistungsabgeltungQ2!J73</f>
        <v>0</v>
      </c>
      <c r="E61" s="234"/>
      <c r="F61" s="174"/>
      <c r="G61" s="174"/>
      <c r="H61" s="174"/>
      <c r="I61" s="646"/>
    </row>
    <row r="62" spans="1:10" ht="14.25" customHeight="1">
      <c r="A62" s="232" t="s">
        <v>63</v>
      </c>
      <c r="B62" s="101"/>
      <c r="C62" s="300">
        <f>LeistungsabgeltungQ3!D73</f>
        <v>0</v>
      </c>
      <c r="D62" s="529">
        <f>LeistungsabgeltungQ3!J73</f>
        <v>0</v>
      </c>
      <c r="E62" s="234"/>
      <c r="F62" s="174"/>
      <c r="G62" s="174"/>
      <c r="H62" s="174"/>
      <c r="I62" s="646"/>
    </row>
    <row r="63" spans="1:10" ht="14.25" customHeight="1" thickBot="1">
      <c r="A63" s="243" t="s">
        <v>62</v>
      </c>
      <c r="B63" s="244"/>
      <c r="C63" s="301">
        <f>LeistungsabgeltungQ4!D73</f>
        <v>0</v>
      </c>
      <c r="D63" s="533">
        <f>LeistungsabgeltungQ4!J73</f>
        <v>0</v>
      </c>
      <c r="E63" s="245"/>
      <c r="F63" s="260"/>
      <c r="G63" s="260"/>
      <c r="H63" s="260"/>
      <c r="I63" s="646"/>
    </row>
    <row r="64" spans="1:10" ht="22.5" customHeight="1" thickTop="1" thickBot="1">
      <c r="A64" s="144" t="s">
        <v>112</v>
      </c>
      <c r="B64" s="145"/>
      <c r="C64" s="299">
        <f>SUM(C60:C63)</f>
        <v>0</v>
      </c>
      <c r="D64" s="531">
        <f>SUM(D60:D63)</f>
        <v>0</v>
      </c>
      <c r="E64" s="258">
        <f>+'Basisdaten LV'!E48</f>
        <v>0</v>
      </c>
      <c r="F64" s="256">
        <f>ROUND(E64*(1+IF(LeistungsabgeltungQ1!A68=0,"",IF(LeistungsabgeltungQ1!A68="Kalendertage",0.03,0.06))),0)</f>
        <v>0</v>
      </c>
      <c r="G64" s="256">
        <f>E64*(1-IF(LeistungsabgeltungQ1!A68=0,"",IF(LeistungsabgeltungQ1!A68="Kalendertage",0.03,0.06)))</f>
        <v>0</v>
      </c>
      <c r="H64" s="257">
        <f>IF(C64-F64&gt;0,C64-F64,0)</f>
        <v>0</v>
      </c>
      <c r="I64" s="526">
        <f>ROUND(IF(H64&gt;0,H64*'Basisdaten LV'!F49,0),1)</f>
        <v>0</v>
      </c>
      <c r="J64" s="32"/>
    </row>
    <row r="65" spans="1:10" ht="22.5" customHeight="1" thickTop="1" thickBot="1">
      <c r="A65" s="250">
        <f>LeistungsabgeltungQ1!A74</f>
        <v>0</v>
      </c>
      <c r="B65" s="251"/>
      <c r="C65" s="239" t="str">
        <f>LeistungsabgeltungQ1!A75</f>
        <v/>
      </c>
      <c r="D65" s="532" t="s">
        <v>110</v>
      </c>
      <c r="E65" s="234"/>
      <c r="F65" s="259"/>
      <c r="G65" s="259"/>
      <c r="H65" s="259"/>
      <c r="I65" s="645"/>
    </row>
    <row r="66" spans="1:10" ht="14.25" customHeight="1">
      <c r="A66" s="232" t="s">
        <v>65</v>
      </c>
      <c r="B66" s="57"/>
      <c r="C66" s="240">
        <f>LeistungsabgeltungQ1!D80</f>
        <v>0</v>
      </c>
      <c r="D66" s="528">
        <f>LeistungsabgeltungQ1!J80</f>
        <v>0</v>
      </c>
      <c r="E66" s="234"/>
      <c r="F66" s="174"/>
      <c r="G66" s="174"/>
      <c r="H66" s="174"/>
      <c r="I66" s="646"/>
    </row>
    <row r="67" spans="1:10" ht="14.25" customHeight="1">
      <c r="A67" s="235" t="s">
        <v>64</v>
      </c>
      <c r="B67" s="84"/>
      <c r="C67" s="236">
        <f>LeistungsabgeltungQ2!D80</f>
        <v>0</v>
      </c>
      <c r="D67" s="529">
        <f>LeistungsabgeltungQ2!J80</f>
        <v>0</v>
      </c>
      <c r="E67" s="234"/>
      <c r="F67" s="174"/>
      <c r="G67" s="174"/>
      <c r="H67" s="174"/>
      <c r="I67" s="646"/>
    </row>
    <row r="68" spans="1:10" ht="14.25" customHeight="1">
      <c r="A68" s="235" t="s">
        <v>63</v>
      </c>
      <c r="B68" s="84"/>
      <c r="C68" s="236">
        <f>LeistungsabgeltungQ3!D80</f>
        <v>0</v>
      </c>
      <c r="D68" s="529">
        <f>LeistungsabgeltungQ3!J80</f>
        <v>0</v>
      </c>
      <c r="E68" s="234"/>
      <c r="F68" s="174"/>
      <c r="G68" s="174"/>
      <c r="H68" s="174"/>
      <c r="I68" s="646"/>
    </row>
    <row r="69" spans="1:10" ht="14.25" customHeight="1" thickBot="1">
      <c r="A69" s="237" t="s">
        <v>62</v>
      </c>
      <c r="B69" s="227"/>
      <c r="C69" s="241">
        <f>LeistungsabgeltungQ4!D80</f>
        <v>0</v>
      </c>
      <c r="D69" s="530">
        <f>LeistungsabgeltungQ4!J80</f>
        <v>0</v>
      </c>
      <c r="E69" s="234"/>
      <c r="F69" s="260"/>
      <c r="G69" s="260"/>
      <c r="H69" s="260"/>
      <c r="I69" s="647"/>
    </row>
    <row r="70" spans="1:10" ht="22.5" customHeight="1" thickTop="1" thickBot="1">
      <c r="A70" s="144" t="s">
        <v>112</v>
      </c>
      <c r="B70" s="145"/>
      <c r="C70" s="299">
        <f>SUM(C66:C69)</f>
        <v>0</v>
      </c>
      <c r="D70" s="531">
        <f>SUM(D66:D69)</f>
        <v>0</v>
      </c>
      <c r="E70" s="258">
        <f>+'Basisdaten LV'!G48</f>
        <v>0</v>
      </c>
      <c r="F70" s="256">
        <f>ROUND(E70*(1+IF(LeistungsabgeltungQ1!A75=0,"",IF(LeistungsabgeltungQ1!A75="Kalendertage",0.03,0.06))),0)</f>
        <v>0</v>
      </c>
      <c r="G70" s="256">
        <f>E70*(1-IF(LeistungsabgeltungQ1!A75=0,"",IF(LeistungsabgeltungQ1!A75="Kalendertage",0.03,0.06)))</f>
        <v>0</v>
      </c>
      <c r="H70" s="257">
        <f>IF(C70-F70&gt;0,C70-F70,0)</f>
        <v>0</v>
      </c>
      <c r="I70" s="526">
        <f>ROUND(IF(H70&gt;0,H70*'Basisdaten LV'!H49,0),1)</f>
        <v>0</v>
      </c>
      <c r="J70" s="32"/>
    </row>
    <row r="71" spans="1:10" ht="22.5" customHeight="1" thickTop="1" thickBot="1">
      <c r="A71" s="250">
        <f>LeistungsabgeltungQ1!A81</f>
        <v>0</v>
      </c>
      <c r="B71" s="251"/>
      <c r="C71" s="239" t="str">
        <f>LeistungsabgeltungQ1!A82</f>
        <v/>
      </c>
      <c r="D71" s="532" t="s">
        <v>110</v>
      </c>
      <c r="E71" s="234"/>
      <c r="F71" s="259"/>
      <c r="G71" s="259"/>
      <c r="H71" s="259"/>
      <c r="I71" s="645"/>
    </row>
    <row r="72" spans="1:10" ht="14.25" customHeight="1">
      <c r="A72" s="232" t="s">
        <v>65</v>
      </c>
      <c r="B72" s="57"/>
      <c r="C72" s="240">
        <f>LeistungsabgeltungQ1!D87</f>
        <v>0</v>
      </c>
      <c r="D72" s="528">
        <f>LeistungsabgeltungQ1!J87</f>
        <v>0</v>
      </c>
      <c r="E72" s="234"/>
      <c r="F72" s="174"/>
      <c r="G72" s="174"/>
      <c r="H72" s="174"/>
      <c r="I72" s="646"/>
    </row>
    <row r="73" spans="1:10" ht="14.25" customHeight="1">
      <c r="A73" s="235" t="s">
        <v>64</v>
      </c>
      <c r="B73" s="84"/>
      <c r="C73" s="236">
        <f>LeistungsabgeltungQ2!D87</f>
        <v>0</v>
      </c>
      <c r="D73" s="529">
        <f>LeistungsabgeltungQ2!J87</f>
        <v>0</v>
      </c>
      <c r="E73" s="234"/>
      <c r="F73" s="174"/>
      <c r="G73" s="174"/>
      <c r="H73" s="174"/>
      <c r="I73" s="646"/>
    </row>
    <row r="74" spans="1:10" ht="14.25" customHeight="1">
      <c r="A74" s="235" t="s">
        <v>63</v>
      </c>
      <c r="B74" s="84"/>
      <c r="C74" s="236">
        <f>LeistungsabgeltungQ3!D87</f>
        <v>0</v>
      </c>
      <c r="D74" s="529">
        <f>LeistungsabgeltungQ3!J87</f>
        <v>0</v>
      </c>
      <c r="E74" s="234"/>
      <c r="F74" s="174"/>
      <c r="G74" s="174"/>
      <c r="H74" s="174"/>
      <c r="I74" s="646"/>
    </row>
    <row r="75" spans="1:10" ht="14.25" customHeight="1" thickBot="1">
      <c r="A75" s="237" t="s">
        <v>62</v>
      </c>
      <c r="B75" s="227"/>
      <c r="C75" s="241">
        <f>LeistungsabgeltungQ4!D87</f>
        <v>0</v>
      </c>
      <c r="D75" s="530">
        <f>LeistungsabgeltungQ4!J87</f>
        <v>0</v>
      </c>
      <c r="E75" s="234"/>
      <c r="F75" s="260"/>
      <c r="G75" s="260"/>
      <c r="H75" s="260"/>
      <c r="I75" s="647"/>
    </row>
    <row r="76" spans="1:10" ht="22.5" customHeight="1" thickTop="1" thickBot="1">
      <c r="A76" s="144" t="s">
        <v>111</v>
      </c>
      <c r="B76" s="145"/>
      <c r="C76" s="299">
        <f>SUM(C72:C75)</f>
        <v>0</v>
      </c>
      <c r="D76" s="531">
        <f>SUM(D72:D75)</f>
        <v>0</v>
      </c>
      <c r="E76" s="258">
        <f>+'Basisdaten LV'!I48</f>
        <v>0</v>
      </c>
      <c r="F76" s="256">
        <f>ROUND(E76*(1+IF(LeistungsabgeltungQ1!A82=0,"",IF(LeistungsabgeltungQ1!A82="Kalendertage",0.03,0.06))),0)</f>
        <v>0</v>
      </c>
      <c r="G76" s="256">
        <f>E76*(1-IF(LeistungsabgeltungQ1!A82=0,"",IF(LeistungsabgeltungQ1!A82="Kalendertage",0.03,0.06)))</f>
        <v>0</v>
      </c>
      <c r="H76" s="257">
        <f>IF(C76-F76&gt;0,C76-F76,0)</f>
        <v>0</v>
      </c>
      <c r="I76" s="526">
        <f>ROUND(IF(H76&gt;0,H76*'Basisdaten LV'!J49,0),1)</f>
        <v>0</v>
      </c>
      <c r="J76" s="32"/>
    </row>
    <row r="77" spans="1:10" ht="22.5" customHeight="1" thickTop="1" thickBot="1">
      <c r="A77" s="250">
        <f>LeistungsabgeltungQ1!A88</f>
        <v>0</v>
      </c>
      <c r="B77" s="251"/>
      <c r="C77" s="239" t="str">
        <f>LeistungsabgeltungQ1!A89</f>
        <v/>
      </c>
      <c r="D77" s="532" t="s">
        <v>110</v>
      </c>
      <c r="E77" s="234"/>
      <c r="F77" s="259"/>
      <c r="G77" s="259"/>
      <c r="H77" s="259"/>
      <c r="I77" s="645"/>
    </row>
    <row r="78" spans="1:10" ht="14.25" customHeight="1">
      <c r="A78" s="232" t="s">
        <v>65</v>
      </c>
      <c r="B78" s="57"/>
      <c r="C78" s="240">
        <f>LeistungsabgeltungQ1!D94</f>
        <v>0</v>
      </c>
      <c r="D78" s="528">
        <f>LeistungsabgeltungQ1!J94</f>
        <v>0</v>
      </c>
      <c r="E78" s="234"/>
      <c r="F78" s="174"/>
      <c r="G78" s="174"/>
      <c r="H78" s="174"/>
      <c r="I78" s="646"/>
    </row>
    <row r="79" spans="1:10" ht="14.25" customHeight="1">
      <c r="A79" s="235" t="s">
        <v>64</v>
      </c>
      <c r="B79" s="84"/>
      <c r="C79" s="236">
        <f>LeistungsabgeltungQ2!D94</f>
        <v>0</v>
      </c>
      <c r="D79" s="529">
        <f>LeistungsabgeltungQ2!J94</f>
        <v>0</v>
      </c>
      <c r="E79" s="234"/>
      <c r="F79" s="174"/>
      <c r="G79" s="174"/>
      <c r="H79" s="174"/>
      <c r="I79" s="646"/>
    </row>
    <row r="80" spans="1:10" ht="14.25" customHeight="1">
      <c r="A80" s="235" t="s">
        <v>63</v>
      </c>
      <c r="B80" s="84"/>
      <c r="C80" s="236">
        <f>LeistungsabgeltungQ3!D94</f>
        <v>0</v>
      </c>
      <c r="D80" s="529">
        <f>LeistungsabgeltungQ3!J94</f>
        <v>0</v>
      </c>
      <c r="E80" s="234"/>
      <c r="F80" s="174"/>
      <c r="G80" s="174"/>
      <c r="H80" s="174"/>
      <c r="I80" s="646"/>
    </row>
    <row r="81" spans="1:10" ht="14.25" customHeight="1" thickBot="1">
      <c r="A81" s="237" t="s">
        <v>62</v>
      </c>
      <c r="B81" s="227"/>
      <c r="C81" s="241">
        <f>LeistungsabgeltungQ4!D94</f>
        <v>0</v>
      </c>
      <c r="D81" s="530">
        <f>LeistungsabgeltungQ4!J94</f>
        <v>0</v>
      </c>
      <c r="E81" s="234"/>
      <c r="F81" s="260"/>
      <c r="G81" s="260"/>
      <c r="H81" s="260"/>
      <c r="I81" s="647"/>
    </row>
    <row r="82" spans="1:10" ht="22.5" customHeight="1" thickTop="1" thickBot="1">
      <c r="A82" s="144" t="s">
        <v>111</v>
      </c>
      <c r="B82" s="145"/>
      <c r="C82" s="299">
        <f>SUM(C78:C81)</f>
        <v>0</v>
      </c>
      <c r="D82" s="531">
        <f>SUM(D78:D81)</f>
        <v>0</v>
      </c>
      <c r="E82" s="258">
        <f>+'Basisdaten LV'!K48</f>
        <v>0</v>
      </c>
      <c r="F82" s="256">
        <f>ROUND(E82*(1+IF(LeistungsabgeltungQ1!A89=0,"",IF(LeistungsabgeltungQ1!A89="Kalendertage",0.03,0.06))),0)</f>
        <v>0</v>
      </c>
      <c r="G82" s="256">
        <f>E82*(1-IF(LeistungsabgeltungQ1!A89=0,"",IF(LeistungsabgeltungQ1!A89="Kalendertage",0.03,0.06)))</f>
        <v>0</v>
      </c>
      <c r="H82" s="257">
        <f>IF(C82-F82&gt;0,C82-F82,0)</f>
        <v>0</v>
      </c>
      <c r="I82" s="526">
        <f>ROUND(IF(H82&gt;0,H82*'Basisdaten LV'!L49,0),1)</f>
        <v>0</v>
      </c>
      <c r="J82" s="32"/>
    </row>
    <row r="83" spans="1:10" ht="22.5" customHeight="1" thickTop="1" thickBot="1">
      <c r="A83" s="355">
        <f>LeistungsabgeltungQ1!A95</f>
        <v>0</v>
      </c>
      <c r="B83" s="356"/>
      <c r="C83" s="239" t="str">
        <f>LeistungsabgeltungQ1!A96</f>
        <v/>
      </c>
      <c r="D83" s="532" t="s">
        <v>110</v>
      </c>
      <c r="E83" s="234"/>
      <c r="F83" s="259"/>
      <c r="G83" s="259"/>
      <c r="H83" s="259"/>
      <c r="I83" s="645"/>
      <c r="J83" s="32"/>
    </row>
    <row r="84" spans="1:10" ht="13.5" customHeight="1">
      <c r="A84" s="232" t="s">
        <v>65</v>
      </c>
      <c r="B84" s="57"/>
      <c r="C84" s="240">
        <f>LeistungsabgeltungQ1!D101</f>
        <v>0</v>
      </c>
      <c r="D84" s="528">
        <f>LeistungsabgeltungQ1!J101</f>
        <v>0</v>
      </c>
      <c r="E84" s="234"/>
      <c r="F84" s="174"/>
      <c r="G84" s="174"/>
      <c r="H84" s="174"/>
      <c r="I84" s="646"/>
      <c r="J84" s="32"/>
    </row>
    <row r="85" spans="1:10" ht="13.5" customHeight="1">
      <c r="A85" s="235" t="s">
        <v>64</v>
      </c>
      <c r="B85" s="84"/>
      <c r="C85" s="236">
        <f>LeistungsabgeltungQ2!D102</f>
        <v>0</v>
      </c>
      <c r="D85" s="529">
        <f>LeistungsabgeltungQ2!J102</f>
        <v>0</v>
      </c>
      <c r="E85" s="234"/>
      <c r="F85" s="174"/>
      <c r="G85" s="174"/>
      <c r="H85" s="174"/>
      <c r="I85" s="646"/>
      <c r="J85" s="32"/>
    </row>
    <row r="86" spans="1:10" ht="13.5" customHeight="1">
      <c r="A86" s="235" t="s">
        <v>63</v>
      </c>
      <c r="B86" s="84"/>
      <c r="C86" s="236">
        <f>LeistungsabgeltungQ3!D102</f>
        <v>0</v>
      </c>
      <c r="D86" s="529">
        <f>LeistungsabgeltungQ3!J102</f>
        <v>0</v>
      </c>
      <c r="E86" s="234"/>
      <c r="F86" s="174"/>
      <c r="G86" s="174"/>
      <c r="H86" s="174"/>
      <c r="I86" s="646"/>
      <c r="J86" s="32"/>
    </row>
    <row r="87" spans="1:10" ht="13.5" customHeight="1" thickBot="1">
      <c r="A87" s="237" t="s">
        <v>62</v>
      </c>
      <c r="B87" s="227"/>
      <c r="C87" s="241">
        <f>LeistungsabgeltungQ4!D101</f>
        <v>0</v>
      </c>
      <c r="D87" s="530">
        <f>LeistungsabgeltungQ4!J101</f>
        <v>0</v>
      </c>
      <c r="E87" s="234"/>
      <c r="F87" s="260"/>
      <c r="G87" s="260"/>
      <c r="H87" s="260"/>
      <c r="I87" s="647"/>
      <c r="J87" s="32"/>
    </row>
    <row r="88" spans="1:10" ht="22.5" customHeight="1" thickTop="1" thickBot="1">
      <c r="A88" s="144" t="s">
        <v>111</v>
      </c>
      <c r="B88" s="145"/>
      <c r="C88" s="299">
        <f>SUM(C84:C87)</f>
        <v>0</v>
      </c>
      <c r="D88" s="531">
        <f>SUM(D84:D87)</f>
        <v>0</v>
      </c>
      <c r="E88" s="258">
        <f>'Basisdaten LV'!M48</f>
        <v>0</v>
      </c>
      <c r="F88" s="256">
        <f>ROUND(E88*(1+IF(LeistungsabgeltungQ1!A96=0,"",IF(LeistungsabgeltungQ1!A96="Kalendertage",0.03,0.06))),0)</f>
        <v>0</v>
      </c>
      <c r="G88" s="256">
        <f>E88*(1-IF(LeistungsabgeltungQ1!A96=0,"",IF(LeistungsabgeltungQ1!A96="Kalendertage",0.03,0.06)))</f>
        <v>0</v>
      </c>
      <c r="H88" s="257">
        <f>IF(C88-F88&gt;0,C88-F88,0)</f>
        <v>0</v>
      </c>
      <c r="I88" s="526">
        <f>ROUND(IF(H88&gt;0,H88*'Basisdaten LV'!N49,0),1)</f>
        <v>0</v>
      </c>
      <c r="J88" s="32"/>
    </row>
    <row r="89" spans="1:10" ht="22.5" customHeight="1" thickTop="1" thickBot="1">
      <c r="A89" s="355">
        <f>LeistungsabgeltungQ1!A102</f>
        <v>0</v>
      </c>
      <c r="B89" s="356"/>
      <c r="C89" s="239" t="str">
        <f>LeistungsabgeltungQ1!A103</f>
        <v/>
      </c>
      <c r="D89" s="532" t="s">
        <v>110</v>
      </c>
      <c r="E89" s="234"/>
      <c r="F89" s="259"/>
      <c r="G89" s="259"/>
      <c r="H89" s="259"/>
      <c r="I89" s="645"/>
      <c r="J89" s="32"/>
    </row>
    <row r="90" spans="1:10" ht="14.25" customHeight="1">
      <c r="A90" s="232" t="s">
        <v>65</v>
      </c>
      <c r="B90" s="57"/>
      <c r="C90" s="240">
        <f>LeistungsabgeltungQ1!D108</f>
        <v>0</v>
      </c>
      <c r="D90" s="528">
        <f>LeistungsabgeltungQ1!J108</f>
        <v>0</v>
      </c>
      <c r="E90" s="234"/>
      <c r="F90" s="174"/>
      <c r="G90" s="174"/>
      <c r="H90" s="174"/>
      <c r="I90" s="646"/>
      <c r="J90" s="32"/>
    </row>
    <row r="91" spans="1:10" ht="14.25" customHeight="1">
      <c r="A91" s="235" t="s">
        <v>64</v>
      </c>
      <c r="B91" s="84"/>
      <c r="C91" s="236">
        <f>LeistungsabgeltungQ2!D109</f>
        <v>0</v>
      </c>
      <c r="D91" s="529">
        <f>LeistungsabgeltungQ2!J109</f>
        <v>0</v>
      </c>
      <c r="E91" s="234"/>
      <c r="F91" s="174"/>
      <c r="G91" s="174"/>
      <c r="H91" s="174"/>
      <c r="I91" s="646"/>
      <c r="J91" s="32"/>
    </row>
    <row r="92" spans="1:10" ht="14.25" customHeight="1">
      <c r="A92" s="235" t="s">
        <v>63</v>
      </c>
      <c r="B92" s="84"/>
      <c r="C92" s="236">
        <f>LeistungsabgeltungQ3!D109</f>
        <v>0</v>
      </c>
      <c r="D92" s="529">
        <f>LeistungsabgeltungQ3!J109</f>
        <v>0</v>
      </c>
      <c r="E92" s="234"/>
      <c r="F92" s="174"/>
      <c r="G92" s="174"/>
      <c r="H92" s="174"/>
      <c r="I92" s="646"/>
      <c r="J92" s="32"/>
    </row>
    <row r="93" spans="1:10" ht="14.25" customHeight="1" thickBot="1">
      <c r="A93" s="237" t="s">
        <v>62</v>
      </c>
      <c r="B93" s="227"/>
      <c r="C93" s="241">
        <f>LeistungsabgeltungQ4!D108</f>
        <v>0</v>
      </c>
      <c r="D93" s="530">
        <f>LeistungsabgeltungQ4!J108</f>
        <v>0</v>
      </c>
      <c r="E93" s="234"/>
      <c r="F93" s="260"/>
      <c r="G93" s="260"/>
      <c r="H93" s="260"/>
      <c r="I93" s="647"/>
      <c r="J93" s="32"/>
    </row>
    <row r="94" spans="1:10" ht="22.5" customHeight="1" thickTop="1" thickBot="1">
      <c r="A94" s="144" t="s">
        <v>111</v>
      </c>
      <c r="B94" s="145"/>
      <c r="C94" s="299">
        <f>SUM(C90:C93)</f>
        <v>0</v>
      </c>
      <c r="D94" s="531">
        <f>SUM(D90:D93)</f>
        <v>0</v>
      </c>
      <c r="E94" s="258">
        <f>+'Basisdaten LV'!O48</f>
        <v>0</v>
      </c>
      <c r="F94" s="256">
        <f>ROUND(E94*(1+IF(LeistungsabgeltungQ1!A103=0,"",IF(LeistungsabgeltungQ1!A103="Kalendertage",0.03,0.06))),0)</f>
        <v>0</v>
      </c>
      <c r="G94" s="256">
        <f>E94*(1-IF(LeistungsabgeltungQ1!A103=0,"",IF(LeistungsabgeltungQ1!A103="Kalendertage",0.03,0.06)))</f>
        <v>0</v>
      </c>
      <c r="H94" s="257">
        <f>IF(C94-F94&gt;0,C94-F94,0)</f>
        <v>0</v>
      </c>
      <c r="I94" s="526">
        <f>ROUND(IF(H94&gt;0,H94*'Basisdaten LV'!P49,0),1)</f>
        <v>0</v>
      </c>
      <c r="J94" s="32"/>
    </row>
    <row r="95" spans="1:10" s="28" customFormat="1" ht="13.5" thickTop="1">
      <c r="A95" s="28" t="str">
        <f>LeistungsabgeltungQ4!A111</f>
        <v>abzüglich (-) Korrektur infolge Überschreitung Obergrenze</v>
      </c>
      <c r="D95" s="534">
        <f>LeistungsabgeltungQ4!J111</f>
        <v>0</v>
      </c>
      <c r="I95" s="534"/>
    </row>
    <row r="96" spans="1:10" s="28" customFormat="1">
      <c r="A96" s="28" t="str">
        <f>LeistungsabgeltungQ4!A112</f>
        <v>Korrektur betr. BJ-Beitrag</v>
      </c>
      <c r="D96" s="534">
        <f>LeistungsabgeltungQ4!J113</f>
        <v>0</v>
      </c>
      <c r="I96" s="534"/>
    </row>
    <row r="97" spans="1:9" s="28" customFormat="1" ht="13.5" thickBot="1">
      <c r="A97" s="28" t="s">
        <v>114</v>
      </c>
      <c r="D97" s="534"/>
      <c r="I97" s="534"/>
    </row>
    <row r="98" spans="1:9" s="28" customFormat="1" ht="21.75" customHeight="1" thickTop="1" thickBot="1">
      <c r="A98" s="343" t="s">
        <v>115</v>
      </c>
      <c r="B98" s="343"/>
      <c r="C98" s="343"/>
      <c r="D98" s="535">
        <f>D16+D22+D28+D34+D40+D46+D52+D58+D64+D70+D76+D82+D88+D94+D95+D96+D97</f>
        <v>0</v>
      </c>
      <c r="G98" s="42"/>
      <c r="H98" s="343" t="s">
        <v>112</v>
      </c>
      <c r="I98" s="648">
        <f>I94+I88+I82+I76+I70+I64+I58+I52+I46+I40+I34+I28+I22+I16</f>
        <v>0</v>
      </c>
    </row>
    <row r="99" spans="1:9" s="28" customFormat="1" ht="13.5" thickTop="1">
      <c r="I99" s="534"/>
    </row>
    <row r="100" spans="1:9" s="28" customFormat="1">
      <c r="I100" s="534"/>
    </row>
    <row r="101" spans="1:9" s="28" customFormat="1">
      <c r="I101" s="534"/>
    </row>
    <row r="102" spans="1:9" s="28" customFormat="1">
      <c r="I102" s="534"/>
    </row>
    <row r="103" spans="1:9" s="28" customFormat="1">
      <c r="I103" s="534"/>
    </row>
    <row r="104" spans="1:9" s="28" customFormat="1">
      <c r="I104" s="534"/>
    </row>
    <row r="105" spans="1:9" s="28" customFormat="1">
      <c r="I105" s="534"/>
    </row>
    <row r="106" spans="1:9" s="28" customFormat="1">
      <c r="I106" s="534"/>
    </row>
    <row r="107" spans="1:9" s="28" customFormat="1">
      <c r="I107" s="534"/>
    </row>
    <row r="108" spans="1:9" s="28" customFormat="1">
      <c r="I108" s="534"/>
    </row>
    <row r="109" spans="1:9" s="28" customFormat="1">
      <c r="I109" s="534"/>
    </row>
    <row r="110" spans="1:9" s="28" customFormat="1">
      <c r="I110" s="534"/>
    </row>
    <row r="111" spans="1:9" s="28" customFormat="1">
      <c r="I111" s="534"/>
    </row>
    <row r="112" spans="1:9" s="28" customFormat="1">
      <c r="I112" s="534"/>
    </row>
    <row r="113" spans="9:9" s="28" customFormat="1">
      <c r="I113" s="534"/>
    </row>
    <row r="114" spans="9:9" s="28" customFormat="1">
      <c r="I114" s="534"/>
    </row>
    <row r="115" spans="9:9" s="28" customFormat="1">
      <c r="I115" s="534"/>
    </row>
    <row r="116" spans="9:9" s="28" customFormat="1">
      <c r="I116" s="534"/>
    </row>
    <row r="117" spans="9:9" s="28" customFormat="1">
      <c r="I117" s="534"/>
    </row>
    <row r="118" spans="9:9" s="28" customFormat="1">
      <c r="I118" s="534"/>
    </row>
    <row r="119" spans="9:9" s="28" customFormat="1">
      <c r="I119" s="534"/>
    </row>
    <row r="120" spans="9:9" s="28" customFormat="1">
      <c r="I120" s="534"/>
    </row>
    <row r="121" spans="9:9" s="28" customFormat="1">
      <c r="I121" s="534"/>
    </row>
    <row r="122" spans="9:9" s="28" customFormat="1">
      <c r="I122" s="534"/>
    </row>
    <row r="123" spans="9:9" s="28" customFormat="1">
      <c r="I123" s="534"/>
    </row>
    <row r="124" spans="9:9" s="28" customFormat="1">
      <c r="I124" s="534"/>
    </row>
    <row r="125" spans="9:9" s="28" customFormat="1">
      <c r="I125" s="534"/>
    </row>
    <row r="126" spans="9:9" s="28" customFormat="1">
      <c r="I126" s="534"/>
    </row>
    <row r="127" spans="9:9" s="28" customFormat="1">
      <c r="I127" s="534"/>
    </row>
    <row r="128" spans="9:9" s="28" customFormat="1">
      <c r="I128" s="534"/>
    </row>
    <row r="129" spans="9:9" s="28" customFormat="1">
      <c r="I129" s="534"/>
    </row>
    <row r="130" spans="9:9" s="28" customFormat="1">
      <c r="I130" s="534"/>
    </row>
    <row r="131" spans="9:9" s="28" customFormat="1">
      <c r="I131" s="534"/>
    </row>
    <row r="132" spans="9:9" s="28" customFormat="1">
      <c r="I132" s="534"/>
    </row>
    <row r="133" spans="9:9" s="28" customFormat="1">
      <c r="I133" s="534"/>
    </row>
    <row r="134" spans="9:9" s="28" customFormat="1">
      <c r="I134" s="534"/>
    </row>
    <row r="135" spans="9:9" s="28" customFormat="1">
      <c r="I135" s="534"/>
    </row>
    <row r="136" spans="9:9" s="28" customFormat="1">
      <c r="I136" s="534"/>
    </row>
    <row r="137" spans="9:9" s="28" customFormat="1">
      <c r="I137" s="534"/>
    </row>
    <row r="138" spans="9:9" s="28" customFormat="1">
      <c r="I138" s="534"/>
    </row>
    <row r="139" spans="9:9" s="28" customFormat="1">
      <c r="I139" s="534"/>
    </row>
    <row r="140" spans="9:9" s="28" customFormat="1">
      <c r="I140" s="534"/>
    </row>
    <row r="141" spans="9:9" s="28" customFormat="1">
      <c r="I141" s="534"/>
    </row>
    <row r="142" spans="9:9" s="28" customFormat="1">
      <c r="I142" s="534"/>
    </row>
    <row r="143" spans="9:9" s="28" customFormat="1">
      <c r="I143" s="534"/>
    </row>
    <row r="144" spans="9:9" s="28" customFormat="1">
      <c r="I144" s="534"/>
    </row>
    <row r="145" spans="9:9" s="28" customFormat="1">
      <c r="I145" s="534"/>
    </row>
    <row r="146" spans="9:9" s="28" customFormat="1">
      <c r="I146" s="534"/>
    </row>
    <row r="147" spans="9:9" s="28" customFormat="1">
      <c r="I147" s="534"/>
    </row>
    <row r="148" spans="9:9" s="28" customFormat="1">
      <c r="I148" s="534"/>
    </row>
    <row r="149" spans="9:9" s="28" customFormat="1">
      <c r="I149" s="534"/>
    </row>
    <row r="150" spans="9:9" s="28" customFormat="1">
      <c r="I150" s="534"/>
    </row>
    <row r="151" spans="9:9" s="28" customFormat="1">
      <c r="I151" s="534"/>
    </row>
    <row r="152" spans="9:9" s="28" customFormat="1">
      <c r="I152" s="534"/>
    </row>
    <row r="153" spans="9:9" s="28" customFormat="1">
      <c r="I153" s="534"/>
    </row>
    <row r="154" spans="9:9" s="28" customFormat="1">
      <c r="I154" s="534"/>
    </row>
    <row r="155" spans="9:9" s="28" customFormat="1">
      <c r="I155" s="534"/>
    </row>
    <row r="156" spans="9:9" s="28" customFormat="1">
      <c r="I156" s="534"/>
    </row>
    <row r="157" spans="9:9" s="28" customFormat="1">
      <c r="I157" s="534"/>
    </row>
    <row r="158" spans="9:9" s="28" customFormat="1">
      <c r="I158" s="534"/>
    </row>
    <row r="159" spans="9:9" s="28" customFormat="1">
      <c r="I159" s="534"/>
    </row>
    <row r="160" spans="9:9" s="28" customFormat="1">
      <c r="I160" s="534"/>
    </row>
    <row r="161" spans="9:9" s="28" customFormat="1">
      <c r="I161" s="534"/>
    </row>
    <row r="162" spans="9:9" s="28" customFormat="1">
      <c r="I162" s="534"/>
    </row>
    <row r="163" spans="9:9" s="28" customFormat="1">
      <c r="I163" s="534"/>
    </row>
    <row r="164" spans="9:9" s="28" customFormat="1">
      <c r="I164" s="534"/>
    </row>
    <row r="165" spans="9:9" s="28" customFormat="1">
      <c r="I165" s="534"/>
    </row>
    <row r="166" spans="9:9" s="28" customFormat="1">
      <c r="I166" s="534"/>
    </row>
    <row r="167" spans="9:9" s="28" customFormat="1">
      <c r="I167" s="534"/>
    </row>
    <row r="168" spans="9:9" s="28" customFormat="1">
      <c r="I168" s="534"/>
    </row>
    <row r="169" spans="9:9" s="28" customFormat="1">
      <c r="I169" s="534"/>
    </row>
    <row r="170" spans="9:9" s="28" customFormat="1">
      <c r="I170" s="534"/>
    </row>
    <row r="171" spans="9:9" s="28" customFormat="1">
      <c r="I171" s="534"/>
    </row>
    <row r="172" spans="9:9" s="28" customFormat="1">
      <c r="I172" s="534"/>
    </row>
    <row r="173" spans="9:9" s="28" customFormat="1">
      <c r="I173" s="534"/>
    </row>
    <row r="174" spans="9:9" s="28" customFormat="1">
      <c r="I174" s="534"/>
    </row>
    <row r="175" spans="9:9" s="28" customFormat="1">
      <c r="I175" s="534"/>
    </row>
    <row r="176" spans="9:9" s="28" customFormat="1">
      <c r="I176" s="534"/>
    </row>
    <row r="177" spans="9:9" s="28" customFormat="1">
      <c r="I177" s="534"/>
    </row>
    <row r="178" spans="9:9" s="28" customFormat="1">
      <c r="I178" s="534"/>
    </row>
    <row r="179" spans="9:9" s="28" customFormat="1">
      <c r="I179" s="534"/>
    </row>
    <row r="180" spans="9:9" s="28" customFormat="1">
      <c r="I180" s="534"/>
    </row>
    <row r="181" spans="9:9" s="28" customFormat="1">
      <c r="I181" s="534"/>
    </row>
    <row r="182" spans="9:9" s="28" customFormat="1">
      <c r="I182" s="534"/>
    </row>
    <row r="183" spans="9:9" s="28" customFormat="1">
      <c r="I183" s="534"/>
    </row>
    <row r="184" spans="9:9" s="28" customFormat="1">
      <c r="I184" s="534"/>
    </row>
    <row r="185" spans="9:9" s="28" customFormat="1">
      <c r="I185" s="534"/>
    </row>
    <row r="186" spans="9:9" s="28" customFormat="1">
      <c r="I186" s="534"/>
    </row>
    <row r="187" spans="9:9" s="28" customFormat="1">
      <c r="I187" s="534"/>
    </row>
    <row r="188" spans="9:9" s="28" customFormat="1">
      <c r="I188" s="534"/>
    </row>
    <row r="189" spans="9:9" s="28" customFormat="1">
      <c r="I189" s="534"/>
    </row>
    <row r="190" spans="9:9" s="28" customFormat="1">
      <c r="I190" s="534"/>
    </row>
    <row r="191" spans="9:9" s="28" customFormat="1">
      <c r="I191" s="534"/>
    </row>
    <row r="192" spans="9:9" s="28" customFormat="1">
      <c r="I192" s="534"/>
    </row>
    <row r="193" spans="9:9" s="28" customFormat="1">
      <c r="I193" s="534"/>
    </row>
    <row r="194" spans="9:9" s="28" customFormat="1">
      <c r="I194" s="534"/>
    </row>
    <row r="195" spans="9:9" s="28" customFormat="1">
      <c r="I195" s="534"/>
    </row>
    <row r="196" spans="9:9" s="28" customFormat="1">
      <c r="I196" s="534"/>
    </row>
    <row r="197" spans="9:9" s="28" customFormat="1">
      <c r="I197" s="534"/>
    </row>
    <row r="198" spans="9:9" s="28" customFormat="1">
      <c r="I198" s="534"/>
    </row>
    <row r="199" spans="9:9" s="28" customFormat="1">
      <c r="I199" s="534"/>
    </row>
    <row r="200" spans="9:9" s="28" customFormat="1">
      <c r="I200" s="534"/>
    </row>
    <row r="201" spans="9:9" s="28" customFormat="1">
      <c r="I201" s="534"/>
    </row>
    <row r="202" spans="9:9" s="28" customFormat="1">
      <c r="I202" s="534"/>
    </row>
    <row r="203" spans="9:9" s="28" customFormat="1">
      <c r="I203" s="534"/>
    </row>
    <row r="204" spans="9:9" s="28" customFormat="1">
      <c r="I204" s="534"/>
    </row>
    <row r="205" spans="9:9" s="28" customFormat="1">
      <c r="I205" s="534"/>
    </row>
    <row r="206" spans="9:9" s="28" customFormat="1">
      <c r="I206" s="534"/>
    </row>
    <row r="207" spans="9:9" s="28" customFormat="1">
      <c r="I207" s="534"/>
    </row>
    <row r="208" spans="9:9" s="28" customFormat="1">
      <c r="I208" s="534"/>
    </row>
    <row r="209" spans="9:9" s="28" customFormat="1">
      <c r="I209" s="534"/>
    </row>
    <row r="210" spans="9:9" s="28" customFormat="1">
      <c r="I210" s="534"/>
    </row>
    <row r="211" spans="9:9" s="28" customFormat="1">
      <c r="I211" s="534"/>
    </row>
    <row r="212" spans="9:9" s="28" customFormat="1">
      <c r="I212" s="534"/>
    </row>
    <row r="213" spans="9:9" s="28" customFormat="1">
      <c r="I213" s="534"/>
    </row>
    <row r="214" spans="9:9" s="28" customFormat="1">
      <c r="I214" s="534"/>
    </row>
    <row r="215" spans="9:9" s="28" customFormat="1">
      <c r="I215" s="534"/>
    </row>
    <row r="216" spans="9:9" s="28" customFormat="1">
      <c r="I216" s="534"/>
    </row>
    <row r="217" spans="9:9" s="28" customFormat="1">
      <c r="I217" s="534"/>
    </row>
    <row r="218" spans="9:9" s="28" customFormat="1">
      <c r="I218" s="534"/>
    </row>
    <row r="219" spans="9:9" s="28" customFormat="1">
      <c r="I219" s="534"/>
    </row>
    <row r="220" spans="9:9" s="28" customFormat="1">
      <c r="I220" s="534"/>
    </row>
    <row r="221" spans="9:9" s="28" customFormat="1">
      <c r="I221" s="534"/>
    </row>
    <row r="222" spans="9:9" s="28" customFormat="1">
      <c r="I222" s="534"/>
    </row>
    <row r="223" spans="9:9" s="28" customFormat="1">
      <c r="I223" s="534"/>
    </row>
    <row r="224" spans="9:9" s="28" customFormat="1">
      <c r="I224" s="534"/>
    </row>
    <row r="225" spans="9:9" s="28" customFormat="1">
      <c r="I225" s="534"/>
    </row>
    <row r="226" spans="9:9" s="28" customFormat="1">
      <c r="I226" s="534"/>
    </row>
    <row r="227" spans="9:9" s="28" customFormat="1">
      <c r="I227" s="534"/>
    </row>
    <row r="228" spans="9:9" s="28" customFormat="1">
      <c r="I228" s="534"/>
    </row>
    <row r="229" spans="9:9" s="28" customFormat="1">
      <c r="I229" s="534"/>
    </row>
    <row r="230" spans="9:9" s="28" customFormat="1">
      <c r="I230" s="534"/>
    </row>
    <row r="231" spans="9:9" s="28" customFormat="1">
      <c r="I231" s="534"/>
    </row>
    <row r="232" spans="9:9" s="28" customFormat="1">
      <c r="I232" s="534"/>
    </row>
    <row r="233" spans="9:9" s="28" customFormat="1">
      <c r="I233" s="534"/>
    </row>
    <row r="234" spans="9:9" s="28" customFormat="1">
      <c r="I234" s="534"/>
    </row>
    <row r="235" spans="9:9" s="28" customFormat="1">
      <c r="I235" s="534"/>
    </row>
    <row r="236" spans="9:9" s="28" customFormat="1">
      <c r="I236" s="534"/>
    </row>
    <row r="237" spans="9:9" s="28" customFormat="1">
      <c r="I237" s="534"/>
    </row>
    <row r="238" spans="9:9" s="28" customFormat="1">
      <c r="I238" s="534"/>
    </row>
    <row r="239" spans="9:9" s="28" customFormat="1">
      <c r="I239" s="534"/>
    </row>
    <row r="240" spans="9:9" s="28" customFormat="1">
      <c r="I240" s="534"/>
    </row>
    <row r="241" spans="9:9" s="28" customFormat="1">
      <c r="I241" s="534"/>
    </row>
    <row r="242" spans="9:9" s="28" customFormat="1">
      <c r="I242" s="534"/>
    </row>
    <row r="243" spans="9:9" s="28" customFormat="1">
      <c r="I243" s="534"/>
    </row>
    <row r="244" spans="9:9" s="28" customFormat="1">
      <c r="I244" s="534"/>
    </row>
    <row r="245" spans="9:9" s="28" customFormat="1">
      <c r="I245" s="534"/>
    </row>
    <row r="246" spans="9:9" s="28" customFormat="1">
      <c r="I246" s="534"/>
    </row>
    <row r="247" spans="9:9" s="28" customFormat="1">
      <c r="I247" s="534"/>
    </row>
    <row r="248" spans="9:9" s="28" customFormat="1">
      <c r="I248" s="534"/>
    </row>
    <row r="249" spans="9:9" s="28" customFormat="1">
      <c r="I249" s="534"/>
    </row>
    <row r="250" spans="9:9" s="28" customFormat="1">
      <c r="I250" s="534"/>
    </row>
    <row r="251" spans="9:9" s="28" customFormat="1">
      <c r="I251" s="534"/>
    </row>
    <row r="252" spans="9:9" s="28" customFormat="1">
      <c r="I252" s="534"/>
    </row>
    <row r="253" spans="9:9" s="28" customFormat="1">
      <c r="I253" s="534"/>
    </row>
    <row r="254" spans="9:9" s="28" customFormat="1">
      <c r="I254" s="534"/>
    </row>
    <row r="255" spans="9:9" s="28" customFormat="1">
      <c r="I255" s="534"/>
    </row>
    <row r="256" spans="9:9" s="28" customFormat="1">
      <c r="I256" s="534"/>
    </row>
    <row r="257" spans="9:9" s="28" customFormat="1">
      <c r="I257" s="534"/>
    </row>
    <row r="258" spans="9:9" s="28" customFormat="1">
      <c r="I258" s="534"/>
    </row>
    <row r="259" spans="9:9" s="28" customFormat="1">
      <c r="I259" s="534"/>
    </row>
    <row r="260" spans="9:9" s="28" customFormat="1">
      <c r="I260" s="534"/>
    </row>
    <row r="261" spans="9:9" s="28" customFormat="1">
      <c r="I261" s="534"/>
    </row>
    <row r="262" spans="9:9" s="28" customFormat="1">
      <c r="I262" s="534"/>
    </row>
    <row r="263" spans="9:9" s="28" customFormat="1">
      <c r="I263" s="534"/>
    </row>
    <row r="264" spans="9:9" s="28" customFormat="1">
      <c r="I264" s="534"/>
    </row>
    <row r="265" spans="9:9" s="28" customFormat="1">
      <c r="I265" s="534"/>
    </row>
    <row r="266" spans="9:9" s="28" customFormat="1">
      <c r="I266" s="534"/>
    </row>
    <row r="267" spans="9:9" s="28" customFormat="1">
      <c r="I267" s="534"/>
    </row>
    <row r="268" spans="9:9" s="28" customFormat="1">
      <c r="I268" s="534"/>
    </row>
    <row r="269" spans="9:9" s="28" customFormat="1">
      <c r="I269" s="534"/>
    </row>
    <row r="270" spans="9:9" s="28" customFormat="1">
      <c r="I270" s="534"/>
    </row>
    <row r="271" spans="9:9" s="28" customFormat="1">
      <c r="I271" s="534"/>
    </row>
    <row r="272" spans="9:9" s="28" customFormat="1">
      <c r="I272" s="534"/>
    </row>
    <row r="273" spans="9:9" s="28" customFormat="1">
      <c r="I273" s="534"/>
    </row>
  </sheetData>
  <sheetProtection algorithmName="SHA-512" hashValue="km5AQwfVAIVCDG3HqrPnU8qjAxa+V16YGZPWusa2nAgD5jtc2xFMqNd7AIlM0Yh/4sR2kAfG25i9Kc0rpAKgkw==" saltValue="d71Xqt0IY40NW5uvKzlibg==" spinCount="100000" sheet="1" objects="1" scenarios="1" selectLockedCells="1"/>
  <mergeCells count="4">
    <mergeCell ref="C6:H6"/>
    <mergeCell ref="A10:C10"/>
    <mergeCell ref="O1:S1"/>
    <mergeCell ref="A4:I4"/>
  </mergeCells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Footer>&amp;R&amp;9 Januar 2021, Version 0</oddFooter>
  </headerFooter>
  <rowBreaks count="1" manualBreakCount="1">
    <brk id="76" max="16383" man="1"/>
  </rowBreaks>
  <ignoredErrors>
    <ignoredError sqref="F17:G21 F53:G57 F23:G27 F29:G33 F59:G63 F65:G69 F71:G75 F77:G81 F35:G3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</sheetPr>
  <dimension ref="A1:X171"/>
  <sheetViews>
    <sheetView showGridLines="0" topLeftCell="A97" zoomScaleNormal="100" workbookViewId="0">
      <selection activeCell="C121" sqref="C121:F121"/>
    </sheetView>
  </sheetViews>
  <sheetFormatPr baseColWidth="10" defaultColWidth="10.7109375" defaultRowHeight="12.75"/>
  <cols>
    <col min="1" max="1" width="14.42578125" style="55" customWidth="1"/>
    <col min="2" max="2" width="10.7109375" style="55"/>
    <col min="3" max="3" width="11.140625" style="55" customWidth="1"/>
    <col min="4" max="4" width="11.42578125" style="55" customWidth="1"/>
    <col min="5" max="5" width="9.42578125" style="473" customWidth="1"/>
    <col min="6" max="6" width="10" style="55" customWidth="1"/>
    <col min="7" max="7" width="10.5703125" style="55" customWidth="1"/>
    <col min="8" max="8" width="9.140625" style="450" customWidth="1"/>
    <col min="9" max="9" width="10.7109375" style="55" customWidth="1"/>
    <col min="10" max="10" width="15.5703125" style="55" customWidth="1"/>
    <col min="11" max="11" width="13.5703125" style="55" customWidth="1"/>
    <col min="12" max="17" width="11.42578125" style="55" customWidth="1"/>
    <col min="18" max="18" width="13" style="55" customWidth="1"/>
    <col min="19" max="19" width="12.5703125" style="55" customWidth="1"/>
    <col min="20" max="16384" width="10.7109375" style="55"/>
  </cols>
  <sheetData>
    <row r="1" spans="1:24" s="43" customFormat="1" ht="18" customHeight="1">
      <c r="A1" s="7" t="s">
        <v>228</v>
      </c>
      <c r="B1" s="44"/>
      <c r="C1" s="45"/>
      <c r="D1" s="41"/>
      <c r="E1" s="452"/>
      <c r="F1" s="41"/>
      <c r="G1" s="41"/>
      <c r="H1" s="433"/>
      <c r="I1" s="41"/>
      <c r="J1" s="41"/>
      <c r="K1" s="41"/>
      <c r="L1" s="41"/>
      <c r="M1" s="915"/>
      <c r="N1" s="915"/>
      <c r="O1" s="915"/>
      <c r="P1" s="915"/>
      <c r="Q1" s="915"/>
      <c r="R1" s="294"/>
      <c r="S1" s="293"/>
      <c r="T1" s="293"/>
      <c r="U1" s="293"/>
      <c r="V1" s="293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52"/>
      <c r="F2" s="41"/>
      <c r="G2" s="41"/>
      <c r="H2" s="433"/>
      <c r="I2" s="41"/>
      <c r="J2" s="41"/>
      <c r="K2" s="294"/>
      <c r="L2" s="294"/>
      <c r="M2" s="41"/>
      <c r="N2" s="41"/>
      <c r="O2" s="41"/>
      <c r="P2" s="41"/>
      <c r="Q2" s="41"/>
      <c r="R2" s="294"/>
      <c r="S2" s="293"/>
      <c r="T2" s="293"/>
      <c r="U2" s="293"/>
      <c r="V2" s="293"/>
      <c r="W2" s="114"/>
      <c r="X2" s="52"/>
    </row>
    <row r="3" spans="1:24" s="43" customFormat="1" ht="13.5" customHeight="1">
      <c r="A3" s="42"/>
      <c r="B3" s="44"/>
      <c r="C3" s="45"/>
      <c r="D3" s="41"/>
      <c r="E3" s="452"/>
      <c r="F3" s="41"/>
      <c r="G3" s="41"/>
      <c r="H3" s="433"/>
      <c r="I3" s="41"/>
      <c r="J3" s="41"/>
      <c r="K3" s="294"/>
      <c r="L3" s="294"/>
      <c r="M3" s="293"/>
      <c r="N3" s="293"/>
      <c r="O3" s="293"/>
      <c r="P3" s="293"/>
      <c r="Q3" s="293"/>
      <c r="R3" s="294"/>
      <c r="S3" s="293"/>
      <c r="T3" s="293"/>
      <c r="U3" s="293"/>
      <c r="V3" s="293"/>
      <c r="W3" s="114"/>
      <c r="X3" s="52"/>
    </row>
    <row r="4" spans="1:24" s="52" customFormat="1" ht="40.5" customHeight="1">
      <c r="A4" s="785" t="s">
        <v>246</v>
      </c>
      <c r="B4" s="786"/>
      <c r="C4" s="786"/>
      <c r="D4" s="786"/>
      <c r="E4" s="786"/>
      <c r="F4" s="786"/>
      <c r="G4" s="786"/>
      <c r="H4" s="78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4" s="52" customFormat="1" ht="13.5" customHeight="1">
      <c r="A5" s="51"/>
      <c r="B5" s="50"/>
      <c r="C5" s="50"/>
      <c r="D5" s="51"/>
      <c r="E5" s="453"/>
      <c r="F5" s="51"/>
      <c r="G5" s="51"/>
      <c r="H5" s="434"/>
      <c r="I5" s="51"/>
      <c r="J5" s="51"/>
      <c r="K5" s="51"/>
      <c r="L5" s="115"/>
      <c r="M5" s="116"/>
      <c r="N5" s="116"/>
      <c r="O5" s="116"/>
      <c r="P5" s="116"/>
      <c r="Q5" s="116"/>
      <c r="R5" s="115"/>
      <c r="S5" s="116"/>
      <c r="T5" s="116"/>
      <c r="U5" s="116"/>
      <c r="V5" s="116"/>
    </row>
    <row r="6" spans="1:24" ht="18" customHeight="1">
      <c r="A6" s="42" t="s">
        <v>5</v>
      </c>
      <c r="B6" s="54"/>
      <c r="C6" s="844">
        <f>LeistungsstatistikQ4!P1</f>
        <v>0</v>
      </c>
      <c r="D6" s="916"/>
      <c r="E6" s="916"/>
      <c r="F6" s="916"/>
      <c r="G6" s="916"/>
      <c r="H6" s="916"/>
      <c r="I6" s="916"/>
      <c r="J6" s="916"/>
      <c r="K6" s="54"/>
      <c r="L6" s="54"/>
      <c r="M6" s="54"/>
      <c r="N6" s="54"/>
      <c r="O6" s="54"/>
      <c r="P6" s="54"/>
      <c r="Q6" s="54"/>
      <c r="R6" s="293"/>
      <c r="S6" s="41"/>
      <c r="T6" s="54"/>
      <c r="U6" s="54"/>
      <c r="V6" s="54"/>
    </row>
    <row r="7" spans="1:24" ht="15.75">
      <c r="A7" s="42"/>
      <c r="B7" s="54"/>
      <c r="C7" s="54"/>
      <c r="D7" s="54"/>
      <c r="E7" s="454"/>
      <c r="F7" s="51"/>
      <c r="G7" s="51"/>
      <c r="H7" s="434"/>
      <c r="I7" s="51"/>
      <c r="J7" s="51"/>
      <c r="K7" s="54"/>
      <c r="L7" s="54"/>
      <c r="M7" s="54"/>
      <c r="N7" s="54"/>
      <c r="O7" s="54"/>
      <c r="P7" s="54"/>
      <c r="Q7" s="54"/>
      <c r="R7" s="293"/>
      <c r="S7" s="41"/>
      <c r="T7" s="54"/>
      <c r="U7" s="54"/>
      <c r="V7" s="54"/>
    </row>
    <row r="8" spans="1:24" ht="20.25">
      <c r="A8" s="42" t="s">
        <v>32</v>
      </c>
      <c r="B8" s="50"/>
      <c r="C8" s="108">
        <f>LeistungsstatistikQ4!G6</f>
        <v>2021</v>
      </c>
      <c r="D8" s="42" t="str">
        <f>+LeistungsstatistikQ4!G7</f>
        <v>4. Quartal</v>
      </c>
      <c r="E8" s="455"/>
      <c r="F8" s="42"/>
      <c r="G8" s="42"/>
      <c r="H8" s="650"/>
      <c r="I8" s="42" t="s">
        <v>100</v>
      </c>
      <c r="J8" s="42"/>
      <c r="K8" s="54"/>
      <c r="L8" s="115"/>
      <c r="M8" s="116"/>
      <c r="N8" s="116"/>
      <c r="O8" s="116"/>
      <c r="P8" s="116"/>
      <c r="Q8" s="116"/>
      <c r="R8" s="115"/>
      <c r="S8" s="116"/>
      <c r="T8" s="116"/>
      <c r="U8" s="116"/>
      <c r="V8" s="116"/>
      <c r="W8" s="118"/>
      <c r="X8" s="119"/>
    </row>
    <row r="9" spans="1:24" s="63" customFormat="1" ht="6.75" customHeight="1" thickBot="1">
      <c r="A9" s="104"/>
      <c r="B9" s="104"/>
      <c r="C9" s="104"/>
      <c r="D9" s="104"/>
      <c r="E9" s="456"/>
      <c r="F9" s="104"/>
      <c r="G9" s="104"/>
      <c r="H9" s="436"/>
      <c r="I9" s="104"/>
      <c r="J9" s="104"/>
      <c r="K9" s="54"/>
      <c r="L9" s="54"/>
      <c r="M9" s="54"/>
      <c r="N9" s="54"/>
      <c r="O9" s="54"/>
      <c r="P9" s="54"/>
      <c r="Q9" s="54"/>
      <c r="R9" s="104"/>
      <c r="S9" s="104"/>
      <c r="T9" s="104"/>
      <c r="U9" s="104"/>
      <c r="V9" s="104"/>
    </row>
    <row r="10" spans="1:24" s="63" customFormat="1" ht="21.75" customHeight="1" thickTop="1" thickBot="1">
      <c r="A10" s="917" t="s">
        <v>75</v>
      </c>
      <c r="B10" s="918"/>
      <c r="C10" s="918"/>
      <c r="D10" s="918"/>
      <c r="E10" s="919" t="s">
        <v>16</v>
      </c>
      <c r="F10" s="918"/>
      <c r="G10" s="918"/>
      <c r="H10" s="918"/>
      <c r="I10" s="918"/>
      <c r="J10" s="920"/>
      <c r="K10" s="104"/>
      <c r="L10" s="104"/>
      <c r="M10" s="54"/>
      <c r="N10" s="54"/>
      <c r="O10" s="54"/>
      <c r="P10" s="54"/>
      <c r="Q10" s="54"/>
      <c r="R10" s="104"/>
      <c r="S10" s="104"/>
      <c r="T10" s="104"/>
      <c r="U10" s="104"/>
      <c r="V10" s="104"/>
    </row>
    <row r="11" spans="1:24" ht="63.75" customHeight="1" thickTop="1" thickBot="1">
      <c r="A11" s="120" t="s">
        <v>1</v>
      </c>
      <c r="B11" s="121"/>
      <c r="C11" s="121"/>
      <c r="D11" s="121"/>
      <c r="E11" s="457" t="s">
        <v>93</v>
      </c>
      <c r="F11" s="122" t="s">
        <v>15</v>
      </c>
      <c r="G11" s="122" t="s">
        <v>137</v>
      </c>
      <c r="H11" s="543" t="s">
        <v>34</v>
      </c>
      <c r="I11" s="122" t="s">
        <v>33</v>
      </c>
      <c r="J11" s="123" t="s">
        <v>13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4" ht="13.5" customHeight="1">
      <c r="A12" s="897" t="s">
        <v>135</v>
      </c>
      <c r="B12" s="124" t="s">
        <v>106</v>
      </c>
      <c r="C12" s="125"/>
      <c r="D12" s="126">
        <f>LeistungsstatistikQ4!G12</f>
        <v>0</v>
      </c>
      <c r="E12" s="458">
        <f>+'Basisdaten LV'!D26</f>
        <v>0</v>
      </c>
      <c r="F12" s="290">
        <f>LeistungsstatistikQ4!H12</f>
        <v>0</v>
      </c>
      <c r="G12" s="127"/>
      <c r="H12" s="546"/>
      <c r="I12" s="128"/>
      <c r="J12" s="29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4" ht="13.5" customHeight="1">
      <c r="A13" s="898"/>
      <c r="B13" s="285" t="s">
        <v>123</v>
      </c>
      <c r="C13" s="285"/>
      <c r="D13" s="397">
        <f>+LeistungsstatistikQ4!G13</f>
        <v>0</v>
      </c>
      <c r="E13" s="459"/>
      <c r="F13" s="289"/>
      <c r="G13" s="538">
        <f>+D13</f>
        <v>0</v>
      </c>
      <c r="H13" s="539"/>
      <c r="I13" s="540">
        <f t="shared" ref="I13:I15" si="0">G13*H13</f>
        <v>0</v>
      </c>
      <c r="J13" s="130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4" ht="13.5" customHeight="1">
      <c r="A14" s="898"/>
      <c r="B14" s="285" t="s">
        <v>124</v>
      </c>
      <c r="C14" s="285"/>
      <c r="D14" s="397">
        <f>+LeistungsstatistikQ4!G14</f>
        <v>0</v>
      </c>
      <c r="E14" s="459"/>
      <c r="F14" s="289"/>
      <c r="G14" s="538">
        <f t="shared" ref="G14:G16" si="1">+D14</f>
        <v>0</v>
      </c>
      <c r="H14" s="539"/>
      <c r="I14" s="540">
        <f t="shared" si="0"/>
        <v>0</v>
      </c>
      <c r="J14" s="13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4" ht="13.5" customHeight="1">
      <c r="A15" s="898"/>
      <c r="B15" s="285" t="s">
        <v>132</v>
      </c>
      <c r="C15" s="285"/>
      <c r="D15" s="397">
        <f>+LeistungsstatistikQ4!G15</f>
        <v>0</v>
      </c>
      <c r="E15" s="459"/>
      <c r="F15" s="289"/>
      <c r="G15" s="538">
        <f t="shared" si="1"/>
        <v>0</v>
      </c>
      <c r="H15" s="539"/>
      <c r="I15" s="540">
        <f t="shared" si="0"/>
        <v>0</v>
      </c>
      <c r="J15" s="13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4" ht="12.75" customHeight="1" thickBot="1">
      <c r="A16" s="899"/>
      <c r="B16" s="101" t="s">
        <v>10</v>
      </c>
      <c r="C16" s="101"/>
      <c r="D16" s="129">
        <f>LeistungsstatistikQ4!G16</f>
        <v>0</v>
      </c>
      <c r="E16" s="460"/>
      <c r="F16" s="398"/>
      <c r="G16" s="538">
        <f t="shared" si="1"/>
        <v>0</v>
      </c>
      <c r="H16" s="539"/>
      <c r="I16" s="540">
        <f>G16*H16</f>
        <v>0</v>
      </c>
      <c r="J16" s="13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3.5" thickBot="1">
      <c r="A17" s="892" t="s">
        <v>76</v>
      </c>
      <c r="B17" s="893"/>
      <c r="C17" s="893"/>
      <c r="D17" s="131">
        <f>SUM(D12:D16)</f>
        <v>0</v>
      </c>
      <c r="E17" s="461" t="s">
        <v>77</v>
      </c>
      <c r="F17" s="132"/>
      <c r="G17" s="541"/>
      <c r="H17" s="541"/>
      <c r="I17" s="542"/>
      <c r="J17" s="525">
        <f>ROUND(D12*E12-F12-SUM(I13:I16),1)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63.75" customHeight="1" thickTop="1" thickBot="1">
      <c r="A18" s="134" t="s">
        <v>2</v>
      </c>
      <c r="B18" s="135"/>
      <c r="C18" s="135"/>
      <c r="D18" s="135"/>
      <c r="E18" s="457" t="s">
        <v>93</v>
      </c>
      <c r="F18" s="136" t="s">
        <v>15</v>
      </c>
      <c r="G18" s="543" t="s">
        <v>137</v>
      </c>
      <c r="H18" s="544" t="s">
        <v>34</v>
      </c>
      <c r="I18" s="544" t="s">
        <v>33</v>
      </c>
      <c r="J18" s="137" t="s">
        <v>13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 customHeight="1">
      <c r="A19" s="897" t="s">
        <v>135</v>
      </c>
      <c r="B19" s="124" t="s">
        <v>106</v>
      </c>
      <c r="C19" s="125"/>
      <c r="D19" s="126">
        <f>+LeistungsstatistikQ4!I12</f>
        <v>0</v>
      </c>
      <c r="E19" s="458">
        <f>+'Basisdaten LV'!F26</f>
        <v>0</v>
      </c>
      <c r="F19" s="290">
        <f>+LeistungsstatistikQ4!J12</f>
        <v>0</v>
      </c>
      <c r="G19" s="545"/>
      <c r="H19" s="546"/>
      <c r="I19" s="547"/>
      <c r="J19" s="29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3.5" customHeight="1">
      <c r="A20" s="898"/>
      <c r="B20" s="285" t="s">
        <v>123</v>
      </c>
      <c r="C20" s="285"/>
      <c r="D20" s="397">
        <f>+LeistungsstatistikQ4!I13</f>
        <v>0</v>
      </c>
      <c r="E20" s="459"/>
      <c r="F20" s="289"/>
      <c r="G20" s="538">
        <f>+D20</f>
        <v>0</v>
      </c>
      <c r="H20" s="539"/>
      <c r="I20" s="540">
        <f t="shared" ref="I20:I22" si="2">G20*H20</f>
        <v>0</v>
      </c>
      <c r="J20" s="13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 customHeight="1">
      <c r="A21" s="898"/>
      <c r="B21" s="285" t="s">
        <v>124</v>
      </c>
      <c r="C21" s="285"/>
      <c r="D21" s="397">
        <f>+LeistungsstatistikQ4!I14</f>
        <v>0</v>
      </c>
      <c r="E21" s="459"/>
      <c r="F21" s="289"/>
      <c r="G21" s="538">
        <f t="shared" ref="G21:G23" si="3">+D21</f>
        <v>0</v>
      </c>
      <c r="H21" s="539"/>
      <c r="I21" s="540">
        <f t="shared" si="2"/>
        <v>0</v>
      </c>
      <c r="J21" s="13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3.5" customHeight="1">
      <c r="A22" s="898"/>
      <c r="B22" s="285" t="s">
        <v>132</v>
      </c>
      <c r="C22" s="285"/>
      <c r="D22" s="397">
        <f>+LeistungsstatistikQ4!I15</f>
        <v>0</v>
      </c>
      <c r="E22" s="459"/>
      <c r="F22" s="289"/>
      <c r="G22" s="538">
        <f t="shared" si="3"/>
        <v>0</v>
      </c>
      <c r="H22" s="539"/>
      <c r="I22" s="540">
        <f t="shared" si="2"/>
        <v>0</v>
      </c>
      <c r="J22" s="13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 customHeight="1" thickBot="1">
      <c r="A23" s="899"/>
      <c r="B23" s="101" t="s">
        <v>10</v>
      </c>
      <c r="C23" s="101"/>
      <c r="D23" s="129">
        <f>+LeistungsstatistikQ4!I16</f>
        <v>0</v>
      </c>
      <c r="E23" s="460"/>
      <c r="F23" s="398"/>
      <c r="G23" s="538">
        <f t="shared" si="3"/>
        <v>0</v>
      </c>
      <c r="H23" s="539"/>
      <c r="I23" s="540">
        <f>G23*H23</f>
        <v>0</v>
      </c>
      <c r="J23" s="13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3.5" thickBot="1">
      <c r="A24" s="892" t="s">
        <v>76</v>
      </c>
      <c r="B24" s="893"/>
      <c r="C24" s="893"/>
      <c r="D24" s="138">
        <f>SUM(D19:D23)</f>
        <v>0</v>
      </c>
      <c r="E24" s="461" t="s">
        <v>77</v>
      </c>
      <c r="F24" s="132"/>
      <c r="G24" s="541"/>
      <c r="H24" s="541"/>
      <c r="I24" s="542"/>
      <c r="J24" s="525">
        <f>ROUND(D19*E19-F19-SUM(I20:I23),1)</f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60.75" customHeight="1" thickTop="1" thickBot="1">
      <c r="A25" s="120" t="s">
        <v>85</v>
      </c>
      <c r="B25" s="121"/>
      <c r="C25" s="121"/>
      <c r="D25" s="121"/>
      <c r="E25" s="457" t="s">
        <v>93</v>
      </c>
      <c r="F25" s="122" t="s">
        <v>15</v>
      </c>
      <c r="G25" s="543" t="s">
        <v>137</v>
      </c>
      <c r="H25" s="543" t="s">
        <v>34</v>
      </c>
      <c r="I25" s="543" t="s">
        <v>33</v>
      </c>
      <c r="J25" s="123" t="s">
        <v>13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3.5" customHeight="1">
      <c r="A26" s="897" t="s">
        <v>86</v>
      </c>
      <c r="B26" s="124" t="s">
        <v>106</v>
      </c>
      <c r="C26" s="125"/>
      <c r="D26" s="140">
        <f>+LeistungsstatistikQ4!K12</f>
        <v>0</v>
      </c>
      <c r="E26" s="458">
        <f>+'Basisdaten LV'!H26</f>
        <v>0</v>
      </c>
      <c r="F26" s="290">
        <f>+LeistungsstatistikQ4!L12</f>
        <v>0</v>
      </c>
      <c r="G26" s="545"/>
      <c r="H26" s="546"/>
      <c r="I26" s="547"/>
      <c r="J26" s="29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 customHeight="1">
      <c r="A27" s="898"/>
      <c r="B27" s="285" t="s">
        <v>123</v>
      </c>
      <c r="C27" s="285"/>
      <c r="D27" s="399">
        <f>+LeistungsstatistikQ4!K13</f>
        <v>0</v>
      </c>
      <c r="E27" s="459"/>
      <c r="F27" s="289"/>
      <c r="G27" s="538">
        <f>+D27</f>
        <v>0</v>
      </c>
      <c r="H27" s="539"/>
      <c r="I27" s="540">
        <f t="shared" ref="I27:I29" si="4">G27*H27</f>
        <v>0</v>
      </c>
      <c r="J27" s="13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3.5" customHeight="1">
      <c r="A28" s="898"/>
      <c r="B28" s="285" t="s">
        <v>124</v>
      </c>
      <c r="C28" s="285"/>
      <c r="D28" s="399">
        <f>+LeistungsstatistikQ4!K14</f>
        <v>0</v>
      </c>
      <c r="E28" s="459"/>
      <c r="F28" s="289"/>
      <c r="G28" s="538">
        <f t="shared" ref="G28:G30" si="5">+D28</f>
        <v>0</v>
      </c>
      <c r="H28" s="539"/>
      <c r="I28" s="540">
        <f t="shared" si="4"/>
        <v>0</v>
      </c>
      <c r="J28" s="13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3.5" customHeight="1">
      <c r="A29" s="898"/>
      <c r="B29" s="285" t="s">
        <v>132</v>
      </c>
      <c r="C29" s="285"/>
      <c r="D29" s="399">
        <f>+LeistungsstatistikQ4!K15</f>
        <v>0</v>
      </c>
      <c r="E29" s="459"/>
      <c r="F29" s="289"/>
      <c r="G29" s="538">
        <f t="shared" si="5"/>
        <v>0</v>
      </c>
      <c r="H29" s="539"/>
      <c r="I29" s="540">
        <f t="shared" si="4"/>
        <v>0</v>
      </c>
      <c r="J29" s="13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 customHeight="1" thickBot="1">
      <c r="A30" s="899"/>
      <c r="B30" s="101" t="s">
        <v>10</v>
      </c>
      <c r="C30" s="101"/>
      <c r="D30" s="141">
        <f>+LeistungsstatistikQ4!K16</f>
        <v>0</v>
      </c>
      <c r="E30" s="460"/>
      <c r="F30" s="398"/>
      <c r="G30" s="538">
        <f t="shared" si="5"/>
        <v>0</v>
      </c>
      <c r="H30" s="539"/>
      <c r="I30" s="540">
        <f>G30*H30</f>
        <v>0</v>
      </c>
      <c r="J30" s="13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3.5" thickBot="1">
      <c r="A31" s="892" t="s">
        <v>76</v>
      </c>
      <c r="B31" s="893"/>
      <c r="C31" s="893"/>
      <c r="D31" s="292">
        <f>SUM(D26:D30)</f>
        <v>0</v>
      </c>
      <c r="E31" s="461" t="s">
        <v>77</v>
      </c>
      <c r="F31" s="132"/>
      <c r="G31" s="541"/>
      <c r="H31" s="541"/>
      <c r="I31" s="542"/>
      <c r="J31" s="525">
        <f>ROUND(D26*E26-F26-SUM(I27:I30),1)</f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60.75" customHeight="1" thickTop="1" thickBot="1">
      <c r="A32" s="345">
        <f>LeistungsstatistikQ4!M8</f>
        <v>0</v>
      </c>
      <c r="B32" s="135"/>
      <c r="C32" s="135"/>
      <c r="D32" s="135"/>
      <c r="E32" s="457" t="s">
        <v>93</v>
      </c>
      <c r="F32" s="136" t="s">
        <v>15</v>
      </c>
      <c r="G32" s="543" t="s">
        <v>137</v>
      </c>
      <c r="H32" s="544" t="s">
        <v>34</v>
      </c>
      <c r="I32" s="544" t="s">
        <v>33</v>
      </c>
      <c r="J32" s="137" t="s">
        <v>13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>
      <c r="A33" s="922">
        <f>LeistungsstatistikQ4!M11</f>
        <v>0</v>
      </c>
      <c r="B33" s="124" t="s">
        <v>106</v>
      </c>
      <c r="C33" s="139"/>
      <c r="D33" s="140">
        <f>LeistungsstatistikQ4!M12</f>
        <v>0</v>
      </c>
      <c r="E33" s="458">
        <f>'Basisdaten LV'!J26</f>
        <v>0</v>
      </c>
      <c r="F33" s="290">
        <f>LeistungsstatistikQ4!N12</f>
        <v>0</v>
      </c>
      <c r="G33" s="545"/>
      <c r="H33" s="546"/>
      <c r="I33" s="547"/>
      <c r="J33" s="29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>
      <c r="A34" s="923"/>
      <c r="B34" s="285" t="s">
        <v>123</v>
      </c>
      <c r="C34" s="400"/>
      <c r="D34" s="399">
        <f>LeistungsstatistikQ4!M13</f>
        <v>0</v>
      </c>
      <c r="E34" s="459"/>
      <c r="F34" s="289"/>
      <c r="G34" s="538">
        <f>+D34</f>
        <v>0</v>
      </c>
      <c r="H34" s="539"/>
      <c r="I34" s="540">
        <f t="shared" ref="I34:I36" si="6">G34*H34</f>
        <v>0</v>
      </c>
      <c r="J34" s="13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>
      <c r="A35" s="923"/>
      <c r="B35" s="285" t="s">
        <v>124</v>
      </c>
      <c r="C35" s="400"/>
      <c r="D35" s="399">
        <f>LeistungsstatistikQ4!M14</f>
        <v>0</v>
      </c>
      <c r="E35" s="459"/>
      <c r="F35" s="289"/>
      <c r="G35" s="538">
        <f t="shared" ref="G35:G37" si="7">+D35</f>
        <v>0</v>
      </c>
      <c r="H35" s="539"/>
      <c r="I35" s="540">
        <f t="shared" si="6"/>
        <v>0</v>
      </c>
      <c r="J35" s="13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>
      <c r="A36" s="923"/>
      <c r="B36" s="285" t="s">
        <v>132</v>
      </c>
      <c r="C36" s="285"/>
      <c r="D36" s="399">
        <f>LeistungsstatistikQ4!M15</f>
        <v>0</v>
      </c>
      <c r="E36" s="459"/>
      <c r="F36" s="289"/>
      <c r="G36" s="538">
        <f t="shared" si="7"/>
        <v>0</v>
      </c>
      <c r="H36" s="539"/>
      <c r="I36" s="540">
        <f t="shared" si="6"/>
        <v>0</v>
      </c>
      <c r="J36" s="13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3.5" thickBot="1">
      <c r="A37" s="924"/>
      <c r="B37" s="101" t="s">
        <v>10</v>
      </c>
      <c r="C37" s="101"/>
      <c r="D37" s="141">
        <f>LeistungsstatistikQ4!M16</f>
        <v>0</v>
      </c>
      <c r="E37" s="460"/>
      <c r="F37" s="398"/>
      <c r="G37" s="538">
        <f t="shared" si="7"/>
        <v>0</v>
      </c>
      <c r="H37" s="539"/>
      <c r="I37" s="540">
        <f>G37*H37</f>
        <v>0</v>
      </c>
      <c r="J37" s="13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3.5" thickBot="1">
      <c r="A38" s="892" t="s">
        <v>76</v>
      </c>
      <c r="B38" s="893"/>
      <c r="C38" s="893"/>
      <c r="D38" s="142">
        <f>SUM(D33:D37)</f>
        <v>0</v>
      </c>
      <c r="E38" s="461" t="s">
        <v>77</v>
      </c>
      <c r="F38" s="143"/>
      <c r="G38" s="548"/>
      <c r="H38" s="548"/>
      <c r="I38" s="549"/>
      <c r="J38" s="527">
        <f>ROUND(D33*E33-F33-SUM(I34:I37),1)</f>
        <v>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60.75" customHeight="1" thickTop="1" thickBot="1">
      <c r="A39" s="903">
        <f>LeistungsstatistikQ4!O8</f>
        <v>0</v>
      </c>
      <c r="B39" s="904"/>
      <c r="C39" s="904"/>
      <c r="D39" s="905"/>
      <c r="E39" s="457" t="s">
        <v>93</v>
      </c>
      <c r="F39" s="122" t="s">
        <v>15</v>
      </c>
      <c r="G39" s="543" t="s">
        <v>137</v>
      </c>
      <c r="H39" s="543" t="s">
        <v>34</v>
      </c>
      <c r="I39" s="543" t="s">
        <v>33</v>
      </c>
      <c r="J39" s="123" t="s">
        <v>13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 customHeight="1">
      <c r="A40" s="894">
        <f>+LeistungsstatistikQ4!O11</f>
        <v>0</v>
      </c>
      <c r="B40" s="124" t="s">
        <v>106</v>
      </c>
      <c r="C40" s="125"/>
      <c r="D40" s="126">
        <f>+LeistungsstatistikQ4!O12</f>
        <v>0</v>
      </c>
      <c r="E40" s="458">
        <f>+'Basisdaten LV'!L26</f>
        <v>0</v>
      </c>
      <c r="F40" s="290">
        <f>+LeistungsstatistikQ4!P12</f>
        <v>0</v>
      </c>
      <c r="G40" s="545"/>
      <c r="H40" s="546"/>
      <c r="I40" s="547"/>
      <c r="J40" s="291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3.5" customHeight="1">
      <c r="A41" s="895"/>
      <c r="B41" s="285" t="s">
        <v>123</v>
      </c>
      <c r="C41" s="285"/>
      <c r="D41" s="397">
        <f>+LeistungsstatistikQ4!O13</f>
        <v>0</v>
      </c>
      <c r="E41" s="459"/>
      <c r="F41" s="289"/>
      <c r="G41" s="538">
        <f>+D41</f>
        <v>0</v>
      </c>
      <c r="H41" s="539"/>
      <c r="I41" s="540">
        <f t="shared" ref="I41:I43" si="8">G41*H41</f>
        <v>0</v>
      </c>
      <c r="J41" s="13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 customHeight="1">
      <c r="A42" s="895"/>
      <c r="B42" s="285" t="s">
        <v>124</v>
      </c>
      <c r="C42" s="285"/>
      <c r="D42" s="397">
        <f>+LeistungsstatistikQ4!O14</f>
        <v>0</v>
      </c>
      <c r="E42" s="459"/>
      <c r="F42" s="289"/>
      <c r="G42" s="538">
        <f t="shared" ref="G42:G44" si="9">+D42</f>
        <v>0</v>
      </c>
      <c r="H42" s="539"/>
      <c r="I42" s="540">
        <f t="shared" si="8"/>
        <v>0</v>
      </c>
      <c r="J42" s="13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3.5" customHeight="1">
      <c r="A43" s="895"/>
      <c r="B43" s="285" t="s">
        <v>132</v>
      </c>
      <c r="C43" s="285"/>
      <c r="D43" s="397">
        <f>+LeistungsstatistikQ4!O15</f>
        <v>0</v>
      </c>
      <c r="E43" s="459"/>
      <c r="F43" s="289"/>
      <c r="G43" s="538">
        <f t="shared" si="9"/>
        <v>0</v>
      </c>
      <c r="H43" s="539"/>
      <c r="I43" s="540">
        <f t="shared" si="8"/>
        <v>0</v>
      </c>
      <c r="J43" s="13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 thickBot="1">
      <c r="A44" s="896"/>
      <c r="B44" s="101" t="s">
        <v>10</v>
      </c>
      <c r="C44" s="101"/>
      <c r="D44" s="129">
        <f>+LeistungsstatistikQ4!O16</f>
        <v>0</v>
      </c>
      <c r="E44" s="460"/>
      <c r="F44" s="398"/>
      <c r="G44" s="538">
        <f t="shared" si="9"/>
        <v>0</v>
      </c>
      <c r="H44" s="539"/>
      <c r="I44" s="540">
        <f>G44*H44</f>
        <v>0</v>
      </c>
      <c r="J44" s="13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3.5" thickBot="1">
      <c r="A45" s="892" t="s">
        <v>76</v>
      </c>
      <c r="B45" s="893"/>
      <c r="C45" s="893"/>
      <c r="D45" s="131">
        <f>SUM(D40:D44)</f>
        <v>0</v>
      </c>
      <c r="E45" s="461" t="s">
        <v>77</v>
      </c>
      <c r="F45" s="132"/>
      <c r="G45" s="541"/>
      <c r="H45" s="541"/>
      <c r="I45" s="542"/>
      <c r="J45" s="525">
        <f>ROUND(D40*E40-F40-SUM(I41:I44),1)</f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60.75" customHeight="1" thickTop="1" thickBot="1">
      <c r="A46" s="421">
        <f>LeistungsstatistikQ4!Q8</f>
        <v>0</v>
      </c>
      <c r="B46" s="135"/>
      <c r="C46" s="135"/>
      <c r="D46" s="135"/>
      <c r="E46" s="457" t="s">
        <v>93</v>
      </c>
      <c r="F46" s="136" t="s">
        <v>15</v>
      </c>
      <c r="G46" s="543" t="s">
        <v>137</v>
      </c>
      <c r="H46" s="544" t="s">
        <v>34</v>
      </c>
      <c r="I46" s="544" t="s">
        <v>33</v>
      </c>
      <c r="J46" s="137" t="s">
        <v>13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>
      <c r="A47" s="922">
        <f>LeistungsstatistikQ4!Q11</f>
        <v>0</v>
      </c>
      <c r="B47" s="124" t="s">
        <v>106</v>
      </c>
      <c r="C47" s="139"/>
      <c r="D47" s="140">
        <f>LeistungsstatistikQ4!Q12</f>
        <v>0</v>
      </c>
      <c r="E47" s="458">
        <f>+'Basisdaten LV'!N26</f>
        <v>0</v>
      </c>
      <c r="F47" s="290">
        <f>LeistungsstatistikQ4!R12</f>
        <v>0</v>
      </c>
      <c r="G47" s="545"/>
      <c r="H47" s="546"/>
      <c r="I47" s="547"/>
      <c r="J47" s="291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>
      <c r="A48" s="923"/>
      <c r="B48" s="285" t="s">
        <v>123</v>
      </c>
      <c r="C48" s="400"/>
      <c r="D48" s="399">
        <f>LeistungsstatistikQ4!Q13</f>
        <v>0</v>
      </c>
      <c r="E48" s="459"/>
      <c r="F48" s="289"/>
      <c r="G48" s="538">
        <f>+D48</f>
        <v>0</v>
      </c>
      <c r="H48" s="539"/>
      <c r="I48" s="540">
        <f t="shared" ref="I48:I50" si="10">G48*H48</f>
        <v>0</v>
      </c>
      <c r="J48" s="13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>
      <c r="A49" s="923"/>
      <c r="B49" s="285" t="s">
        <v>124</v>
      </c>
      <c r="C49" s="400"/>
      <c r="D49" s="399">
        <f>LeistungsstatistikQ4!Q14</f>
        <v>0</v>
      </c>
      <c r="E49" s="459"/>
      <c r="F49" s="289"/>
      <c r="G49" s="538">
        <f t="shared" ref="G49:G51" si="11">+D49</f>
        <v>0</v>
      </c>
      <c r="H49" s="539"/>
      <c r="I49" s="540">
        <f t="shared" si="10"/>
        <v>0</v>
      </c>
      <c r="J49" s="13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23"/>
      <c r="B50" s="285" t="s">
        <v>132</v>
      </c>
      <c r="C50" s="285"/>
      <c r="D50" s="399">
        <f>LeistungsstatistikQ4!Q15</f>
        <v>0</v>
      </c>
      <c r="E50" s="459"/>
      <c r="F50" s="289"/>
      <c r="G50" s="538">
        <f t="shared" si="11"/>
        <v>0</v>
      </c>
      <c r="H50" s="539"/>
      <c r="I50" s="540">
        <f t="shared" si="10"/>
        <v>0</v>
      </c>
      <c r="J50" s="13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3.5" thickBot="1">
      <c r="A51" s="924"/>
      <c r="B51" s="101" t="s">
        <v>10</v>
      </c>
      <c r="C51" s="101"/>
      <c r="D51" s="141">
        <f>LeistungsstatistikQ4!Q16</f>
        <v>0</v>
      </c>
      <c r="E51" s="460"/>
      <c r="F51" s="398"/>
      <c r="G51" s="538">
        <f t="shared" si="11"/>
        <v>0</v>
      </c>
      <c r="H51" s="539"/>
      <c r="I51" s="540">
        <f>G51*H51</f>
        <v>0</v>
      </c>
      <c r="J51" s="13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3.5" thickBot="1">
      <c r="A52" s="892" t="s">
        <v>76</v>
      </c>
      <c r="B52" s="893"/>
      <c r="C52" s="893"/>
      <c r="D52" s="142">
        <f>SUM(D47:D51)</f>
        <v>0</v>
      </c>
      <c r="E52" s="461" t="s">
        <v>77</v>
      </c>
      <c r="F52" s="143"/>
      <c r="G52" s="548"/>
      <c r="H52" s="548"/>
      <c r="I52" s="549"/>
      <c r="J52" s="527">
        <f>ROUND(D47*E47-F47-SUM(I48:I51),1)</f>
        <v>0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60.75" customHeight="1" thickTop="1" thickBot="1">
      <c r="A53" s="903">
        <f>LeistungsstatistikQ4!S8</f>
        <v>0</v>
      </c>
      <c r="B53" s="904"/>
      <c r="C53" s="904"/>
      <c r="D53" s="905"/>
      <c r="E53" s="457" t="s">
        <v>93</v>
      </c>
      <c r="F53" s="122" t="s">
        <v>15</v>
      </c>
      <c r="G53" s="543" t="s">
        <v>137</v>
      </c>
      <c r="H53" s="543" t="s">
        <v>34</v>
      </c>
      <c r="I53" s="543" t="s">
        <v>33</v>
      </c>
      <c r="J53" s="123" t="s">
        <v>13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customHeight="1">
      <c r="A54" s="894">
        <f>+LeistungsstatistikQ4!S11</f>
        <v>0</v>
      </c>
      <c r="B54" s="124" t="s">
        <v>106</v>
      </c>
      <c r="C54" s="125"/>
      <c r="D54" s="126">
        <f>+LeistungsstatistikQ4!S12</f>
        <v>0</v>
      </c>
      <c r="E54" s="458">
        <f>+'Basisdaten LV'!P26</f>
        <v>0</v>
      </c>
      <c r="F54" s="290">
        <f>+LeistungsstatistikQ4!T12</f>
        <v>0</v>
      </c>
      <c r="G54" s="545"/>
      <c r="H54" s="546"/>
      <c r="I54" s="547"/>
      <c r="J54" s="291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customHeight="1">
      <c r="A55" s="895"/>
      <c r="B55" s="285" t="s">
        <v>123</v>
      </c>
      <c r="C55" s="285"/>
      <c r="D55" s="397">
        <f>+LeistungsstatistikQ4!S13</f>
        <v>0</v>
      </c>
      <c r="E55" s="459"/>
      <c r="F55" s="289"/>
      <c r="G55" s="538">
        <f>+D55</f>
        <v>0</v>
      </c>
      <c r="H55" s="539"/>
      <c r="I55" s="540">
        <f t="shared" ref="I55:I57" si="12">G55*H55</f>
        <v>0</v>
      </c>
      <c r="J55" s="13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3.5" customHeight="1">
      <c r="A56" s="895"/>
      <c r="B56" s="285" t="s">
        <v>124</v>
      </c>
      <c r="C56" s="285"/>
      <c r="D56" s="397">
        <f>+LeistungsstatistikQ4!S14</f>
        <v>0</v>
      </c>
      <c r="E56" s="459"/>
      <c r="F56" s="289"/>
      <c r="G56" s="538">
        <f t="shared" ref="G56:G58" si="13">+D56</f>
        <v>0</v>
      </c>
      <c r="H56" s="539"/>
      <c r="I56" s="540">
        <f t="shared" si="12"/>
        <v>0</v>
      </c>
      <c r="J56" s="13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3.5" customHeight="1">
      <c r="A57" s="895"/>
      <c r="B57" s="285" t="s">
        <v>132</v>
      </c>
      <c r="C57" s="285"/>
      <c r="D57" s="397">
        <f>+LeistungsstatistikQ4!S15</f>
        <v>0</v>
      </c>
      <c r="E57" s="459"/>
      <c r="F57" s="289"/>
      <c r="G57" s="538">
        <f t="shared" si="13"/>
        <v>0</v>
      </c>
      <c r="H57" s="539"/>
      <c r="I57" s="540">
        <f t="shared" si="12"/>
        <v>0</v>
      </c>
      <c r="J57" s="13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 customHeight="1" thickBot="1">
      <c r="A58" s="896"/>
      <c r="B58" s="101" t="s">
        <v>10</v>
      </c>
      <c r="C58" s="101"/>
      <c r="D58" s="129">
        <f>+LeistungsstatistikQ4!S16</f>
        <v>0</v>
      </c>
      <c r="E58" s="460"/>
      <c r="F58" s="398"/>
      <c r="G58" s="538">
        <f t="shared" si="13"/>
        <v>0</v>
      </c>
      <c r="H58" s="539"/>
      <c r="I58" s="540">
        <f>G58*H58</f>
        <v>0</v>
      </c>
      <c r="J58" s="13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3.5" thickBot="1">
      <c r="A59" s="892" t="s">
        <v>76</v>
      </c>
      <c r="B59" s="893"/>
      <c r="C59" s="893"/>
      <c r="D59" s="131">
        <f>SUM(D54:D58)</f>
        <v>0</v>
      </c>
      <c r="E59" s="461" t="s">
        <v>77</v>
      </c>
      <c r="F59" s="132"/>
      <c r="G59" s="541"/>
      <c r="H59" s="541"/>
      <c r="I59" s="542"/>
      <c r="J59" s="525">
        <f>ROUND(D54*E54-F54-SUM(I55:I58),1)</f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61.5" customHeight="1" thickTop="1" thickBot="1">
      <c r="A60" s="907">
        <f>LeistungsstatistikQ4!U8</f>
        <v>0</v>
      </c>
      <c r="B60" s="908"/>
      <c r="C60" s="908"/>
      <c r="D60" s="909"/>
      <c r="E60" s="462" t="s">
        <v>93</v>
      </c>
      <c r="F60" s="297" t="s">
        <v>15</v>
      </c>
      <c r="G60" s="543" t="s">
        <v>137</v>
      </c>
      <c r="H60" s="550" t="s">
        <v>34</v>
      </c>
      <c r="I60" s="550" t="s">
        <v>33</v>
      </c>
      <c r="J60" s="298" t="s">
        <v>13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3.5" customHeight="1" thickTop="1">
      <c r="A61" s="906">
        <f>+LeistungsstatistikQ4!U11</f>
        <v>0</v>
      </c>
      <c r="B61" s="173" t="s">
        <v>106</v>
      </c>
      <c r="C61" s="57"/>
      <c r="D61" s="288">
        <f>+LeistungsstatistikQ4!U12</f>
        <v>0</v>
      </c>
      <c r="E61" s="463">
        <f>+'Basisdaten LV'!D49</f>
        <v>0</v>
      </c>
      <c r="F61" s="296">
        <f>+LeistungsstatistikQ4!V12</f>
        <v>0</v>
      </c>
      <c r="G61" s="551"/>
      <c r="H61" s="552"/>
      <c r="I61" s="553"/>
      <c r="J61" s="13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3.5" customHeight="1">
      <c r="A62" s="895"/>
      <c r="B62" s="285" t="s">
        <v>123</v>
      </c>
      <c r="C62" s="285"/>
      <c r="D62" s="397">
        <f>+LeistungsstatistikQ4!U13</f>
        <v>0</v>
      </c>
      <c r="E62" s="459"/>
      <c r="F62" s="289"/>
      <c r="G62" s="538">
        <f>+D62</f>
        <v>0</v>
      </c>
      <c r="H62" s="539"/>
      <c r="I62" s="540">
        <f t="shared" ref="I62:I64" si="14">G62*H62</f>
        <v>0</v>
      </c>
      <c r="J62" s="13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3.5" customHeight="1">
      <c r="A63" s="895"/>
      <c r="B63" s="285" t="s">
        <v>124</v>
      </c>
      <c r="C63" s="285"/>
      <c r="D63" s="397">
        <f>+LeistungsstatistikQ4!U14</f>
        <v>0</v>
      </c>
      <c r="E63" s="459"/>
      <c r="F63" s="289"/>
      <c r="G63" s="538">
        <f t="shared" ref="G63:G65" si="15">+D63</f>
        <v>0</v>
      </c>
      <c r="H63" s="539"/>
      <c r="I63" s="540">
        <f t="shared" si="14"/>
        <v>0</v>
      </c>
      <c r="J63" s="13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3.5" customHeight="1">
      <c r="A64" s="895"/>
      <c r="B64" s="285" t="s">
        <v>132</v>
      </c>
      <c r="C64" s="285"/>
      <c r="D64" s="397">
        <f>+LeistungsstatistikQ4!U15</f>
        <v>0</v>
      </c>
      <c r="E64" s="459"/>
      <c r="F64" s="289"/>
      <c r="G64" s="538">
        <f t="shared" si="15"/>
        <v>0</v>
      </c>
      <c r="H64" s="539"/>
      <c r="I64" s="540">
        <f t="shared" si="14"/>
        <v>0</v>
      </c>
      <c r="J64" s="13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2.75" customHeight="1" thickBot="1">
      <c r="A65" s="896"/>
      <c r="B65" s="101" t="s">
        <v>10</v>
      </c>
      <c r="C65" s="101"/>
      <c r="D65" s="129">
        <f>+LeistungsstatistikQ4!U16</f>
        <v>0</v>
      </c>
      <c r="E65" s="460"/>
      <c r="F65" s="398"/>
      <c r="G65" s="538">
        <f t="shared" si="15"/>
        <v>0</v>
      </c>
      <c r="H65" s="539"/>
      <c r="I65" s="540">
        <f>G65*H65</f>
        <v>0</v>
      </c>
      <c r="J65" s="13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3.5" thickBot="1">
      <c r="A66" s="892" t="s">
        <v>76</v>
      </c>
      <c r="B66" s="893"/>
      <c r="C66" s="893"/>
      <c r="D66" s="131">
        <f>SUM(D61:D65)</f>
        <v>0</v>
      </c>
      <c r="E66" s="461" t="s">
        <v>77</v>
      </c>
      <c r="F66" s="132"/>
      <c r="G66" s="541"/>
      <c r="H66" s="541"/>
      <c r="I66" s="542"/>
      <c r="J66" s="525">
        <f>ROUND(D61*E61-F61-SUM(I62:I65),1)</f>
        <v>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60.75" customHeight="1" thickTop="1" thickBot="1">
      <c r="A67" s="903">
        <f>LeistungsstatistikQ4!W8</f>
        <v>0</v>
      </c>
      <c r="B67" s="904"/>
      <c r="C67" s="904"/>
      <c r="D67" s="905"/>
      <c r="E67" s="457" t="s">
        <v>93</v>
      </c>
      <c r="F67" s="122" t="s">
        <v>15</v>
      </c>
      <c r="G67" s="543" t="s">
        <v>137</v>
      </c>
      <c r="H67" s="543" t="s">
        <v>34</v>
      </c>
      <c r="I67" s="543" t="s">
        <v>33</v>
      </c>
      <c r="J67" s="123" t="s">
        <v>13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3.5" customHeight="1">
      <c r="A68" s="894">
        <f>+LeistungsstatistikQ4!W11</f>
        <v>0</v>
      </c>
      <c r="B68" s="124" t="s">
        <v>106</v>
      </c>
      <c r="C68" s="125"/>
      <c r="D68" s="126">
        <f>+LeistungsstatistikQ4!W12</f>
        <v>0</v>
      </c>
      <c r="E68" s="458">
        <f>+'Basisdaten LV'!F49</f>
        <v>0</v>
      </c>
      <c r="F68" s="290">
        <f>+LeistungsstatistikQ4!X12</f>
        <v>0</v>
      </c>
      <c r="G68" s="545"/>
      <c r="H68" s="546"/>
      <c r="I68" s="547"/>
      <c r="J68" s="291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3.5" customHeight="1">
      <c r="A69" s="895"/>
      <c r="B69" s="285" t="s">
        <v>123</v>
      </c>
      <c r="C69" s="285"/>
      <c r="D69" s="397">
        <f>+LeistungsstatistikQ4!W13</f>
        <v>0</v>
      </c>
      <c r="E69" s="459"/>
      <c r="F69" s="289"/>
      <c r="G69" s="538">
        <f>+D69</f>
        <v>0</v>
      </c>
      <c r="H69" s="539"/>
      <c r="I69" s="540">
        <f t="shared" ref="I69:I71" si="16">G69*H69</f>
        <v>0</v>
      </c>
      <c r="J69" s="13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3.5" customHeight="1">
      <c r="A70" s="895"/>
      <c r="B70" s="285" t="s">
        <v>124</v>
      </c>
      <c r="C70" s="285"/>
      <c r="D70" s="397">
        <f>+LeistungsstatistikQ4!W14</f>
        <v>0</v>
      </c>
      <c r="E70" s="459"/>
      <c r="F70" s="289"/>
      <c r="G70" s="538">
        <f t="shared" ref="G70:G72" si="17">+D70</f>
        <v>0</v>
      </c>
      <c r="H70" s="539"/>
      <c r="I70" s="540">
        <f t="shared" si="16"/>
        <v>0</v>
      </c>
      <c r="J70" s="13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3.5" customHeight="1">
      <c r="A71" s="895"/>
      <c r="B71" s="285" t="s">
        <v>132</v>
      </c>
      <c r="C71" s="285"/>
      <c r="D71" s="397">
        <f>+LeistungsstatistikQ4!W15</f>
        <v>0</v>
      </c>
      <c r="E71" s="459"/>
      <c r="F71" s="289"/>
      <c r="G71" s="538">
        <f t="shared" si="17"/>
        <v>0</v>
      </c>
      <c r="H71" s="539"/>
      <c r="I71" s="540">
        <f t="shared" si="16"/>
        <v>0</v>
      </c>
      <c r="J71" s="13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2.75" customHeight="1" thickBot="1">
      <c r="A72" s="896"/>
      <c r="B72" s="101" t="s">
        <v>10</v>
      </c>
      <c r="C72" s="101"/>
      <c r="D72" s="129">
        <f>+LeistungsstatistikQ4!W16</f>
        <v>0</v>
      </c>
      <c r="E72" s="460"/>
      <c r="F72" s="398"/>
      <c r="G72" s="538">
        <f t="shared" si="17"/>
        <v>0</v>
      </c>
      <c r="H72" s="539"/>
      <c r="I72" s="540">
        <f>G72*H72</f>
        <v>0</v>
      </c>
      <c r="J72" s="13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3.5" thickBot="1">
      <c r="A73" s="892" t="s">
        <v>76</v>
      </c>
      <c r="B73" s="893"/>
      <c r="C73" s="893"/>
      <c r="D73" s="131">
        <f>SUM(D68:D72)</f>
        <v>0</v>
      </c>
      <c r="E73" s="461" t="s">
        <v>77</v>
      </c>
      <c r="F73" s="132"/>
      <c r="G73" s="541"/>
      <c r="H73" s="541"/>
      <c r="I73" s="542"/>
      <c r="J73" s="525">
        <f>ROUND(D68*E68-F68-SUM(I69:I72),1)</f>
        <v>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60.75" customHeight="1" thickTop="1" thickBot="1">
      <c r="A74" s="900">
        <f>LeistungsstatistikQ4!Y8</f>
        <v>0</v>
      </c>
      <c r="B74" s="901"/>
      <c r="C74" s="901"/>
      <c r="D74" s="902"/>
      <c r="E74" s="457" t="s">
        <v>93</v>
      </c>
      <c r="F74" s="136" t="s">
        <v>15</v>
      </c>
      <c r="G74" s="543" t="s">
        <v>137</v>
      </c>
      <c r="H74" s="544" t="s">
        <v>34</v>
      </c>
      <c r="I74" s="544" t="s">
        <v>33</v>
      </c>
      <c r="J74" s="137" t="s">
        <v>13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3.5" customHeight="1">
      <c r="A75" s="894">
        <f>+LeistungsstatistikQ4!Y11</f>
        <v>0</v>
      </c>
      <c r="B75" s="124" t="s">
        <v>106</v>
      </c>
      <c r="C75" s="125"/>
      <c r="D75" s="126">
        <f>+LeistungsstatistikQ4!Y12</f>
        <v>0</v>
      </c>
      <c r="E75" s="458">
        <f>+'Basisdaten LV'!H49</f>
        <v>0</v>
      </c>
      <c r="F75" s="290">
        <f>+LeistungsstatistikQ4!Z12</f>
        <v>0</v>
      </c>
      <c r="G75" s="545"/>
      <c r="H75" s="546"/>
      <c r="I75" s="547"/>
      <c r="J75" s="291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3.5" customHeight="1">
      <c r="A76" s="895"/>
      <c r="B76" s="285" t="s">
        <v>123</v>
      </c>
      <c r="C76" s="285"/>
      <c r="D76" s="397">
        <f>+LeistungsstatistikQ4!Y13</f>
        <v>0</v>
      </c>
      <c r="E76" s="459"/>
      <c r="F76" s="289"/>
      <c r="G76" s="538">
        <f>+D76</f>
        <v>0</v>
      </c>
      <c r="H76" s="539"/>
      <c r="I76" s="540">
        <f t="shared" ref="I76:I78" si="18">G76*H76</f>
        <v>0</v>
      </c>
      <c r="J76" s="13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3.5" customHeight="1">
      <c r="A77" s="895"/>
      <c r="B77" s="285" t="s">
        <v>124</v>
      </c>
      <c r="C77" s="285"/>
      <c r="D77" s="397">
        <f>+LeistungsstatistikQ4!Y14</f>
        <v>0</v>
      </c>
      <c r="E77" s="459"/>
      <c r="F77" s="289"/>
      <c r="G77" s="538">
        <f t="shared" ref="G77:G79" si="19">+D77</f>
        <v>0</v>
      </c>
      <c r="H77" s="539"/>
      <c r="I77" s="540">
        <f t="shared" si="18"/>
        <v>0</v>
      </c>
      <c r="J77" s="13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3.5" customHeight="1">
      <c r="A78" s="895"/>
      <c r="B78" s="285" t="s">
        <v>132</v>
      </c>
      <c r="C78" s="285"/>
      <c r="D78" s="397">
        <f>+LeistungsstatistikQ4!Y15</f>
        <v>0</v>
      </c>
      <c r="E78" s="459"/>
      <c r="F78" s="289"/>
      <c r="G78" s="538">
        <f t="shared" si="19"/>
        <v>0</v>
      </c>
      <c r="H78" s="539"/>
      <c r="I78" s="540">
        <f t="shared" si="18"/>
        <v>0</v>
      </c>
      <c r="J78" s="13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2.75" customHeight="1" thickBot="1">
      <c r="A79" s="896"/>
      <c r="B79" s="101" t="s">
        <v>10</v>
      </c>
      <c r="C79" s="101"/>
      <c r="D79" s="129">
        <f>+LeistungsstatistikQ4!Y16</f>
        <v>0</v>
      </c>
      <c r="E79" s="460"/>
      <c r="F79" s="398"/>
      <c r="G79" s="538">
        <f t="shared" si="19"/>
        <v>0</v>
      </c>
      <c r="H79" s="539"/>
      <c r="I79" s="540">
        <f>G79*H79</f>
        <v>0</v>
      </c>
      <c r="J79" s="13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3.5" thickBot="1">
      <c r="A80" s="892" t="s">
        <v>76</v>
      </c>
      <c r="B80" s="893"/>
      <c r="C80" s="893"/>
      <c r="D80" s="138">
        <f>SUM(D75:D79)</f>
        <v>0</v>
      </c>
      <c r="E80" s="461" t="s">
        <v>77</v>
      </c>
      <c r="F80" s="132"/>
      <c r="G80" s="541"/>
      <c r="H80" s="541"/>
      <c r="I80" s="542"/>
      <c r="J80" s="525">
        <f>ROUND(D75*E75-F75-SUM(I76:I79),1)</f>
        <v>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60.75" customHeight="1" thickTop="1" thickBot="1">
      <c r="A81" s="903">
        <f>LeistungsstatistikQ4!AA8</f>
        <v>0</v>
      </c>
      <c r="B81" s="904"/>
      <c r="C81" s="904"/>
      <c r="D81" s="905"/>
      <c r="E81" s="457" t="s">
        <v>93</v>
      </c>
      <c r="F81" s="122" t="s">
        <v>15</v>
      </c>
      <c r="G81" s="543" t="s">
        <v>137</v>
      </c>
      <c r="H81" s="543" t="s">
        <v>34</v>
      </c>
      <c r="I81" s="543" t="s">
        <v>33</v>
      </c>
      <c r="J81" s="123" t="s">
        <v>13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3.5" customHeight="1">
      <c r="A82" s="894">
        <f>+LeistungsstatistikQ4!AA11</f>
        <v>0</v>
      </c>
      <c r="B82" s="124" t="s">
        <v>106</v>
      </c>
      <c r="C82" s="125"/>
      <c r="D82" s="126">
        <f>+LeistungsstatistikQ4!AA12</f>
        <v>0</v>
      </c>
      <c r="E82" s="458">
        <f>+'Basisdaten LV'!J49</f>
        <v>0</v>
      </c>
      <c r="F82" s="290">
        <f>+LeistungsstatistikQ4!AB12</f>
        <v>0</v>
      </c>
      <c r="G82" s="545"/>
      <c r="H82" s="546"/>
      <c r="I82" s="547"/>
      <c r="J82" s="291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3.5" customHeight="1">
      <c r="A83" s="895"/>
      <c r="B83" s="285" t="s">
        <v>123</v>
      </c>
      <c r="C83" s="285"/>
      <c r="D83" s="397">
        <f>+LeistungsstatistikQ4!AA13</f>
        <v>0</v>
      </c>
      <c r="E83" s="459"/>
      <c r="F83" s="289"/>
      <c r="G83" s="538">
        <f>+D83</f>
        <v>0</v>
      </c>
      <c r="H83" s="539"/>
      <c r="I83" s="540">
        <f t="shared" ref="I83:I85" si="20">G83*H83</f>
        <v>0</v>
      </c>
      <c r="J83" s="13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3.5" customHeight="1">
      <c r="A84" s="895"/>
      <c r="B84" s="285" t="s">
        <v>124</v>
      </c>
      <c r="C84" s="285"/>
      <c r="D84" s="397">
        <f>+LeistungsstatistikQ4!AA14</f>
        <v>0</v>
      </c>
      <c r="E84" s="459"/>
      <c r="F84" s="289"/>
      <c r="G84" s="538">
        <f t="shared" ref="G84:G86" si="21">+D84</f>
        <v>0</v>
      </c>
      <c r="H84" s="539"/>
      <c r="I84" s="540">
        <f t="shared" si="20"/>
        <v>0</v>
      </c>
      <c r="J84" s="13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3.5" customHeight="1">
      <c r="A85" s="895"/>
      <c r="B85" s="285" t="s">
        <v>132</v>
      </c>
      <c r="C85" s="285"/>
      <c r="D85" s="397">
        <f>+LeistungsstatistikQ4!AA15</f>
        <v>0</v>
      </c>
      <c r="E85" s="459"/>
      <c r="F85" s="289"/>
      <c r="G85" s="538">
        <f t="shared" si="21"/>
        <v>0</v>
      </c>
      <c r="H85" s="539"/>
      <c r="I85" s="540">
        <f t="shared" si="20"/>
        <v>0</v>
      </c>
      <c r="J85" s="13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2.75" customHeight="1" thickBot="1">
      <c r="A86" s="896"/>
      <c r="B86" s="101" t="s">
        <v>10</v>
      </c>
      <c r="C86" s="101"/>
      <c r="D86" s="129">
        <f>+LeistungsstatistikQ4!AA16</f>
        <v>0</v>
      </c>
      <c r="E86" s="460"/>
      <c r="F86" s="398"/>
      <c r="G86" s="538">
        <f t="shared" si="21"/>
        <v>0</v>
      </c>
      <c r="H86" s="539"/>
      <c r="I86" s="540">
        <f>G86*H86</f>
        <v>0</v>
      </c>
      <c r="J86" s="13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3.5" thickBot="1">
      <c r="A87" s="892" t="s">
        <v>76</v>
      </c>
      <c r="B87" s="893"/>
      <c r="C87" s="893"/>
      <c r="D87" s="131">
        <f>SUM(D82:D86)</f>
        <v>0</v>
      </c>
      <c r="E87" s="461" t="s">
        <v>77</v>
      </c>
      <c r="F87" s="132"/>
      <c r="G87" s="541"/>
      <c r="H87" s="541"/>
      <c r="I87" s="542"/>
      <c r="J87" s="525">
        <f>ROUND(D82*E82-F82-SUM(I83:I86),1)</f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60.75" customHeight="1" thickTop="1" thickBot="1">
      <c r="A88" s="900">
        <f>LeistungsstatistikQ4!AC8</f>
        <v>0</v>
      </c>
      <c r="B88" s="901"/>
      <c r="C88" s="901"/>
      <c r="D88" s="902"/>
      <c r="E88" s="457" t="s">
        <v>93</v>
      </c>
      <c r="F88" s="136" t="s">
        <v>15</v>
      </c>
      <c r="G88" s="543" t="s">
        <v>137</v>
      </c>
      <c r="H88" s="544" t="s">
        <v>34</v>
      </c>
      <c r="I88" s="544" t="s">
        <v>33</v>
      </c>
      <c r="J88" s="137" t="s">
        <v>13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3.5" customHeight="1">
      <c r="A89" s="894">
        <f>+LeistungsstatistikQ4!AC11</f>
        <v>0</v>
      </c>
      <c r="B89" s="124" t="s">
        <v>106</v>
      </c>
      <c r="C89" s="125"/>
      <c r="D89" s="126">
        <f>+LeistungsstatistikQ4!AC12</f>
        <v>0</v>
      </c>
      <c r="E89" s="458">
        <f>+'Basisdaten LV'!L49</f>
        <v>0</v>
      </c>
      <c r="F89" s="290">
        <f>+LeistungsstatistikQ4!AD12</f>
        <v>0</v>
      </c>
      <c r="G89" s="545"/>
      <c r="H89" s="546"/>
      <c r="I89" s="547"/>
      <c r="J89" s="291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3.5" customHeight="1">
      <c r="A90" s="895"/>
      <c r="B90" s="285" t="s">
        <v>123</v>
      </c>
      <c r="C90" s="285"/>
      <c r="D90" s="397">
        <f>+LeistungsstatistikQ4!AC13</f>
        <v>0</v>
      </c>
      <c r="E90" s="459"/>
      <c r="F90" s="289"/>
      <c r="G90" s="538">
        <f>+D90</f>
        <v>0</v>
      </c>
      <c r="H90" s="539"/>
      <c r="I90" s="540">
        <f t="shared" ref="I90:I92" si="22">G90*H90</f>
        <v>0</v>
      </c>
      <c r="J90" s="13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3.5" customHeight="1">
      <c r="A91" s="895"/>
      <c r="B91" s="285" t="s">
        <v>124</v>
      </c>
      <c r="C91" s="285"/>
      <c r="D91" s="397">
        <f>+LeistungsstatistikQ4!AC14</f>
        <v>0</v>
      </c>
      <c r="E91" s="459"/>
      <c r="F91" s="289"/>
      <c r="G91" s="538">
        <f t="shared" ref="G91:G93" si="23">+D91</f>
        <v>0</v>
      </c>
      <c r="H91" s="539"/>
      <c r="I91" s="540">
        <f t="shared" si="22"/>
        <v>0</v>
      </c>
      <c r="J91" s="13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3.5" customHeight="1">
      <c r="A92" s="895"/>
      <c r="B92" s="285" t="s">
        <v>132</v>
      </c>
      <c r="C92" s="285"/>
      <c r="D92" s="397">
        <f>+LeistungsstatistikQ4!AC15</f>
        <v>0</v>
      </c>
      <c r="E92" s="459"/>
      <c r="F92" s="289"/>
      <c r="G92" s="538">
        <f t="shared" si="23"/>
        <v>0</v>
      </c>
      <c r="H92" s="539"/>
      <c r="I92" s="540">
        <f t="shared" si="22"/>
        <v>0</v>
      </c>
      <c r="J92" s="13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2.75" customHeight="1" thickBot="1">
      <c r="A93" s="896"/>
      <c r="B93" s="101" t="s">
        <v>10</v>
      </c>
      <c r="C93" s="101"/>
      <c r="D93" s="129">
        <f>+LeistungsstatistikQ4!AC16</f>
        <v>0</v>
      </c>
      <c r="E93" s="460"/>
      <c r="F93" s="398"/>
      <c r="G93" s="538">
        <f t="shared" si="23"/>
        <v>0</v>
      </c>
      <c r="H93" s="539"/>
      <c r="I93" s="540">
        <f>G93*H93</f>
        <v>0</v>
      </c>
      <c r="J93" s="13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3.5" thickBot="1">
      <c r="A94" s="892" t="s">
        <v>76</v>
      </c>
      <c r="B94" s="893"/>
      <c r="C94" s="893"/>
      <c r="D94" s="138">
        <f>SUM(D89:D93)</f>
        <v>0</v>
      </c>
      <c r="E94" s="461" t="s">
        <v>77</v>
      </c>
      <c r="F94" s="132"/>
      <c r="G94" s="541"/>
      <c r="H94" s="541"/>
      <c r="I94" s="542"/>
      <c r="J94" s="525">
        <f>ROUND(D89*E89-F89-SUM(I90:I93),1)</f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61.5" thickTop="1" thickBot="1">
      <c r="A95" s="903">
        <f>LeistungsstatistikQ4!AE8</f>
        <v>0</v>
      </c>
      <c r="B95" s="904"/>
      <c r="C95" s="904"/>
      <c r="D95" s="925"/>
      <c r="E95" s="465" t="s">
        <v>93</v>
      </c>
      <c r="F95" s="136" t="s">
        <v>15</v>
      </c>
      <c r="G95" s="543" t="s">
        <v>137</v>
      </c>
      <c r="H95" s="544" t="s">
        <v>34</v>
      </c>
      <c r="I95" s="544" t="s">
        <v>33</v>
      </c>
      <c r="J95" s="137" t="s">
        <v>13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>
      <c r="A96" s="921">
        <f>+LeistungsstatistikQ4!AE11</f>
        <v>0</v>
      </c>
      <c r="B96" s="124" t="s">
        <v>106</v>
      </c>
      <c r="C96" s="125"/>
      <c r="D96" s="126">
        <f>LeistungsstatistikQ4!AE12</f>
        <v>0</v>
      </c>
      <c r="E96" s="458">
        <f>+'Basisdaten LV'!N49</f>
        <v>0</v>
      </c>
      <c r="F96" s="290">
        <f>LeistungsstatistikQ4!AF12</f>
        <v>0</v>
      </c>
      <c r="G96" s="545"/>
      <c r="H96" s="546"/>
      <c r="I96" s="547"/>
      <c r="J96" s="291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>
      <c r="A97" s="895"/>
      <c r="B97" s="285" t="s">
        <v>123</v>
      </c>
      <c r="C97" s="285"/>
      <c r="D97" s="397">
        <f>+LeistungsstatistikQ4!AE13</f>
        <v>0</v>
      </c>
      <c r="E97" s="459"/>
      <c r="F97" s="289"/>
      <c r="G97" s="538">
        <f>+D97</f>
        <v>0</v>
      </c>
      <c r="H97" s="539"/>
      <c r="I97" s="540">
        <f t="shared" ref="I97:I99" si="24">G97*H97</f>
        <v>0</v>
      </c>
      <c r="J97" s="130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>
      <c r="A98" s="895"/>
      <c r="B98" s="285" t="s">
        <v>124</v>
      </c>
      <c r="C98" s="285"/>
      <c r="D98" s="397">
        <f>+LeistungsstatistikQ4!AE14</f>
        <v>0</v>
      </c>
      <c r="E98" s="459"/>
      <c r="F98" s="289"/>
      <c r="G98" s="538">
        <f t="shared" ref="G98:G100" si="25">+D98</f>
        <v>0</v>
      </c>
      <c r="H98" s="539"/>
      <c r="I98" s="540">
        <f t="shared" si="24"/>
        <v>0</v>
      </c>
      <c r="J98" s="13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>
      <c r="A99" s="895"/>
      <c r="B99" s="285" t="s">
        <v>132</v>
      </c>
      <c r="C99" s="285"/>
      <c r="D99" s="397">
        <f>+LeistungsstatistikQ4!AE15</f>
        <v>0</v>
      </c>
      <c r="E99" s="459"/>
      <c r="F99" s="289"/>
      <c r="G99" s="538">
        <f t="shared" si="25"/>
        <v>0</v>
      </c>
      <c r="H99" s="539"/>
      <c r="I99" s="540">
        <f t="shared" si="24"/>
        <v>0</v>
      </c>
      <c r="J99" s="13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3.5" thickBot="1">
      <c r="A100" s="896"/>
      <c r="B100" s="101" t="s">
        <v>10</v>
      </c>
      <c r="C100" s="101"/>
      <c r="D100" s="129">
        <f>+LeistungsstatistikQ4!AE16</f>
        <v>0</v>
      </c>
      <c r="E100" s="460"/>
      <c r="F100" s="398"/>
      <c r="G100" s="538">
        <f t="shared" si="25"/>
        <v>0</v>
      </c>
      <c r="H100" s="539"/>
      <c r="I100" s="540">
        <f>G100*H100</f>
        <v>0</v>
      </c>
      <c r="J100" s="13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3.5" thickBot="1">
      <c r="A101" s="892" t="s">
        <v>76</v>
      </c>
      <c r="B101" s="893"/>
      <c r="C101" s="893"/>
      <c r="D101" s="384">
        <f>SUM(D96:D100)</f>
        <v>0</v>
      </c>
      <c r="E101" s="461" t="s">
        <v>77</v>
      </c>
      <c r="F101" s="132"/>
      <c r="G101" s="541"/>
      <c r="H101" s="541"/>
      <c r="I101" s="542"/>
      <c r="J101" s="525">
        <f>ROUND(D96*E96-F96-SUM(I97:I100),1)</f>
        <v>0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61.5" thickTop="1" thickBot="1">
      <c r="A102" s="900">
        <f>LeistungsstatistikQ4!AG8</f>
        <v>0</v>
      </c>
      <c r="B102" s="901"/>
      <c r="C102" s="901"/>
      <c r="D102" s="902"/>
      <c r="E102" s="457" t="s">
        <v>93</v>
      </c>
      <c r="F102" s="136" t="s">
        <v>15</v>
      </c>
      <c r="G102" s="543" t="s">
        <v>137</v>
      </c>
      <c r="H102" s="544" t="s">
        <v>34</v>
      </c>
      <c r="I102" s="544" t="s">
        <v>33</v>
      </c>
      <c r="J102" s="137" t="s">
        <v>13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>
      <c r="A103" s="894">
        <f>+LeistungsstatistikQ4!AG11</f>
        <v>0</v>
      </c>
      <c r="B103" s="124" t="s">
        <v>106</v>
      </c>
      <c r="C103" s="125"/>
      <c r="D103" s="126">
        <f>+LeistungsstatistikQ4!AG12</f>
        <v>0</v>
      </c>
      <c r="E103" s="458">
        <f>'Basisdaten LV'!P49</f>
        <v>0</v>
      </c>
      <c r="F103" s="290">
        <f>LeistungsstatistikQ4!AH12</f>
        <v>0</v>
      </c>
      <c r="G103" s="545"/>
      <c r="H103" s="546"/>
      <c r="I103" s="547"/>
      <c r="J103" s="291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>
      <c r="A104" s="895"/>
      <c r="B104" s="285" t="s">
        <v>123</v>
      </c>
      <c r="C104" s="285"/>
      <c r="D104" s="397">
        <f>+LeistungsstatistikQ4!AG13</f>
        <v>0</v>
      </c>
      <c r="E104" s="459"/>
      <c r="F104" s="289"/>
      <c r="G104" s="538">
        <f>+D104</f>
        <v>0</v>
      </c>
      <c r="H104" s="539"/>
      <c r="I104" s="540">
        <f t="shared" ref="I104:I106" si="26">G104*H104</f>
        <v>0</v>
      </c>
      <c r="J104" s="130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>
      <c r="A105" s="895"/>
      <c r="B105" s="285" t="s">
        <v>124</v>
      </c>
      <c r="C105" s="285"/>
      <c r="D105" s="397">
        <f>+LeistungsstatistikQ4!AG14</f>
        <v>0</v>
      </c>
      <c r="E105" s="459"/>
      <c r="F105" s="289"/>
      <c r="G105" s="538">
        <f t="shared" ref="G105:G107" si="27">+D105</f>
        <v>0</v>
      </c>
      <c r="H105" s="539"/>
      <c r="I105" s="540">
        <f t="shared" si="26"/>
        <v>0</v>
      </c>
      <c r="J105" s="13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>
      <c r="A106" s="895"/>
      <c r="B106" s="285" t="s">
        <v>132</v>
      </c>
      <c r="C106" s="285"/>
      <c r="D106" s="397">
        <f>+LeistungsstatistikQ4!AG15</f>
        <v>0</v>
      </c>
      <c r="E106" s="459"/>
      <c r="F106" s="289"/>
      <c r="G106" s="538">
        <f t="shared" si="27"/>
        <v>0</v>
      </c>
      <c r="H106" s="539"/>
      <c r="I106" s="540">
        <f t="shared" si="26"/>
        <v>0</v>
      </c>
      <c r="J106" s="13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3.5" thickBot="1">
      <c r="A107" s="896"/>
      <c r="B107" s="101" t="s">
        <v>10</v>
      </c>
      <c r="C107" s="101"/>
      <c r="D107" s="129">
        <f>+LeistungsstatistikQ4!AG16</f>
        <v>0</v>
      </c>
      <c r="E107" s="460"/>
      <c r="F107" s="398"/>
      <c r="G107" s="538">
        <f t="shared" si="27"/>
        <v>0</v>
      </c>
      <c r="H107" s="539"/>
      <c r="I107" s="540">
        <f>G107*H107</f>
        <v>0</v>
      </c>
      <c r="J107" s="13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3.5" thickBot="1">
      <c r="A108" s="892" t="s">
        <v>76</v>
      </c>
      <c r="B108" s="893"/>
      <c r="C108" s="893"/>
      <c r="D108" s="138">
        <f>SUM(D103:D107)</f>
        <v>0</v>
      </c>
      <c r="E108" s="461" t="s">
        <v>77</v>
      </c>
      <c r="F108" s="132"/>
      <c r="G108" s="132"/>
      <c r="H108" s="541"/>
      <c r="I108" s="133"/>
      <c r="J108" s="525">
        <f>ROUND(D103*E103-F103-SUM(I104:I107),1)</f>
        <v>0</v>
      </c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4.25" thickTop="1" thickBot="1">
      <c r="A109" s="363" t="s">
        <v>126</v>
      </c>
      <c r="B109" s="357"/>
      <c r="C109" s="357"/>
      <c r="D109" s="360"/>
      <c r="E109" s="474"/>
      <c r="F109" s="362">
        <f>F12+F19+F26+F33+F40+F47+F54+F61+F68+F75+F82+F89+F96+F103</f>
        <v>0</v>
      </c>
      <c r="G109" s="358"/>
      <c r="H109" s="656"/>
      <c r="I109" s="365">
        <f>SUM(I13:I16)+SUM(I20:I23)+SUM(I27:I30)+SUM(I34:I37)+SUM(I41:I44)+SUM(I48:I51)+SUM(I55:I58)+SUM(I62:I65)+SUM(I69:I72)+SUM(I76:I79)+SUM(I83:I86)+SUM(I90:I93)+SUM(I97:I100)+SUM(I104:I107)</f>
        <v>0</v>
      </c>
      <c r="J109" s="359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21" customHeight="1" thickTop="1" thickBot="1">
      <c r="A110" s="144" t="s">
        <v>14</v>
      </c>
      <c r="B110" s="145"/>
      <c r="C110" s="145"/>
      <c r="D110" s="145"/>
      <c r="E110" s="467"/>
      <c r="F110" s="145"/>
      <c r="G110" s="145"/>
      <c r="H110" s="449"/>
      <c r="I110" s="145"/>
      <c r="J110" s="526">
        <f>J17+J24+J31+J38+J45+J52+J59+J66+J73+J80+J87+J94+J101+J108</f>
        <v>0</v>
      </c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s="52" customFormat="1" ht="18" customHeight="1" thickTop="1" thickBot="1">
      <c r="A111" s="943" t="s">
        <v>95</v>
      </c>
      <c r="B111" s="944"/>
      <c r="C111" s="944"/>
      <c r="D111" s="944"/>
      <c r="E111" s="944"/>
      <c r="F111" s="944"/>
      <c r="G111" s="303"/>
      <c r="H111" s="651"/>
      <c r="I111" s="303"/>
      <c r="J111" s="661">
        <f>-'Kumulierte Leistung'!I16-'Kumulierte Leistung'!I22-'Kumulierte Leistung'!I28-'Kumulierte Leistung'!I34-'Kumulierte Leistung'!I40-'Kumulierte Leistung'!I46-'Kumulierte Leistung'!I52-'Kumulierte Leistung'!I58-'Kumulierte Leistung'!I64-'Kumulierte Leistung'!I70-'Kumulierte Leistung'!I76-'Kumulierte Leistung'!I82-'Kumulierte Leistung'!I88-'Kumulierte Leistung'!I94</f>
        <v>0</v>
      </c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s="52" customFormat="1" ht="18" customHeight="1" thickTop="1" thickBot="1">
      <c r="A112" s="947" t="s">
        <v>96</v>
      </c>
      <c r="B112" s="948"/>
      <c r="C112" s="945" t="s">
        <v>247</v>
      </c>
      <c r="D112" s="945"/>
      <c r="E112" s="945"/>
      <c r="F112" s="945"/>
      <c r="G112" s="946"/>
      <c r="H112" s="941"/>
      <c r="I112" s="942"/>
      <c r="J112" s="662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3" s="52" customFormat="1" ht="18" customHeight="1" thickTop="1" thickBot="1">
      <c r="A113" s="949"/>
      <c r="B113" s="950"/>
      <c r="C113" s="945" t="s">
        <v>248</v>
      </c>
      <c r="D113" s="945"/>
      <c r="E113" s="945"/>
      <c r="F113" s="945"/>
      <c r="G113" s="946"/>
      <c r="H113" s="941"/>
      <c r="I113" s="942"/>
      <c r="J113" s="661">
        <f>+H112-H113</f>
        <v>0</v>
      </c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3" s="52" customFormat="1" ht="18" customHeight="1" thickTop="1" thickBot="1">
      <c r="A114" s="304" t="s">
        <v>99</v>
      </c>
      <c r="B114" s="310" t="str">
        <f>IF(J114&lt;0,"zugunsten Kanton Bern","zugunsten Institution")</f>
        <v>zugunsten Institution</v>
      </c>
      <c r="C114" s="303"/>
      <c r="D114" s="303"/>
      <c r="E114" s="475"/>
      <c r="F114" s="303"/>
      <c r="G114" s="303"/>
      <c r="H114" s="651"/>
      <c r="I114" s="303"/>
      <c r="J114" s="663">
        <f>SUM(J110:J113)</f>
        <v>0</v>
      </c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3" ht="13.5" thickTop="1">
      <c r="A115" s="54"/>
      <c r="B115" s="54"/>
      <c r="C115" s="54"/>
      <c r="D115" s="54"/>
      <c r="E115" s="454"/>
      <c r="F115" s="54"/>
      <c r="G115" s="54"/>
      <c r="H115" s="43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s="536" customFormat="1">
      <c r="A116" s="536" t="s">
        <v>249</v>
      </c>
      <c r="E116" s="537"/>
      <c r="H116" s="657"/>
    </row>
    <row r="117" spans="1:23" s="536" customFormat="1">
      <c r="A117" s="536" t="s">
        <v>192</v>
      </c>
      <c r="E117" s="537"/>
      <c r="H117" s="657"/>
    </row>
    <row r="118" spans="1:23" s="536" customFormat="1">
      <c r="A118" s="536" t="s">
        <v>193</v>
      </c>
      <c r="E118" s="537"/>
      <c r="H118" s="657"/>
    </row>
    <row r="119" spans="1:23" s="536" customFormat="1" ht="13.5" thickBot="1">
      <c r="E119" s="537"/>
      <c r="H119" s="657"/>
    </row>
    <row r="120" spans="1:23" ht="15">
      <c r="A120" s="146"/>
      <c r="B120" s="147"/>
      <c r="C120" s="147"/>
      <c r="D120" s="148"/>
      <c r="E120" s="468"/>
      <c r="F120" s="147"/>
      <c r="G120" s="149"/>
      <c r="H120" s="43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5">
      <c r="A121" s="936" t="s">
        <v>78</v>
      </c>
      <c r="B121" s="937"/>
      <c r="C121" s="938"/>
      <c r="D121" s="938"/>
      <c r="E121" s="938"/>
      <c r="F121" s="938"/>
      <c r="G121" s="150"/>
      <c r="H121" s="43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5">
      <c r="A122" s="151"/>
      <c r="B122" s="152"/>
      <c r="C122" s="153"/>
      <c r="D122" s="154"/>
      <c r="E122" s="469"/>
      <c r="F122" s="155"/>
      <c r="G122" s="150"/>
      <c r="H122" s="43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5">
      <c r="A123" s="936" t="s">
        <v>79</v>
      </c>
      <c r="B123" s="937"/>
      <c r="C123" s="939">
        <f>'Basisdaten Inst'!C21</f>
        <v>0</v>
      </c>
      <c r="D123" s="939"/>
      <c r="E123" s="939"/>
      <c r="F123" s="939"/>
      <c r="G123" s="150"/>
      <c r="H123" s="43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5">
      <c r="A124" s="523" t="s">
        <v>174</v>
      </c>
      <c r="B124" s="157"/>
      <c r="C124" s="158"/>
      <c r="D124" s="154"/>
      <c r="E124" s="470"/>
      <c r="F124" s="159"/>
      <c r="G124" s="150"/>
      <c r="H124" s="43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4.25">
      <c r="A125" s="156"/>
      <c r="B125" s="157"/>
      <c r="C125" s="158"/>
      <c r="D125" s="4"/>
      <c r="E125" s="940"/>
      <c r="F125" s="940"/>
      <c r="G125" s="150"/>
      <c r="H125" s="43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>
      <c r="A126" s="160"/>
      <c r="B126" s="57"/>
      <c r="C126" s="57"/>
      <c r="D126" s="57"/>
      <c r="E126" s="932"/>
      <c r="F126" s="932"/>
      <c r="G126" s="150"/>
      <c r="H126" s="43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5">
      <c r="A127" s="161"/>
      <c r="B127" s="295"/>
      <c r="C127" s="295"/>
      <c r="D127" s="154"/>
      <c r="E127" s="471"/>
      <c r="F127" s="295"/>
      <c r="G127" s="150"/>
      <c r="H127" s="43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>
      <c r="A128" s="162" t="s">
        <v>80</v>
      </c>
      <c r="B128" s="933"/>
      <c r="C128" s="933"/>
      <c r="D128" s="163" t="s">
        <v>80</v>
      </c>
      <c r="E128" s="933"/>
      <c r="F128" s="934"/>
      <c r="G128" s="935"/>
      <c r="H128" s="43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5">
      <c r="A129" s="161"/>
      <c r="B129" s="295"/>
      <c r="C129" s="295"/>
      <c r="D129" s="154"/>
      <c r="E129" s="470"/>
      <c r="F129" s="295"/>
      <c r="G129" s="150"/>
      <c r="H129" s="43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5.75" thickBot="1">
      <c r="A130" s="164"/>
      <c r="B130" s="165"/>
      <c r="C130" s="166"/>
      <c r="D130" s="167"/>
      <c r="E130" s="472"/>
      <c r="F130" s="168"/>
      <c r="G130" s="169"/>
      <c r="H130" s="43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>
      <c r="A131" s="54"/>
      <c r="B131" s="54"/>
      <c r="C131" s="54"/>
      <c r="D131" s="54"/>
      <c r="E131" s="454"/>
      <c r="F131" s="54"/>
      <c r="G131" s="54"/>
      <c r="H131" s="43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>
      <c r="A132" s="54"/>
      <c r="B132" s="54"/>
      <c r="C132" s="54"/>
      <c r="D132" s="54"/>
      <c r="E132" s="454"/>
      <c r="F132" s="54"/>
      <c r="G132" s="54"/>
      <c r="H132" s="43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>
      <c r="A133" s="54"/>
      <c r="B133" s="54"/>
      <c r="C133" s="54"/>
      <c r="D133" s="54"/>
      <c r="E133" s="454"/>
      <c r="F133" s="54"/>
      <c r="G133" s="54"/>
      <c r="H133" s="43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>
      <c r="A134" s="54"/>
      <c r="B134" s="54"/>
      <c r="C134" s="54"/>
      <c r="D134" s="54"/>
      <c r="E134" s="454"/>
      <c r="F134" s="54"/>
      <c r="G134" s="54"/>
      <c r="H134" s="43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>
      <c r="A135" s="54"/>
      <c r="B135" s="54"/>
      <c r="C135" s="54"/>
      <c r="D135" s="54"/>
      <c r="E135" s="454"/>
      <c r="F135" s="54"/>
      <c r="G135" s="54"/>
      <c r="H135" s="43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>
      <c r="A136" s="54"/>
      <c r="B136" s="54"/>
      <c r="C136" s="54"/>
      <c r="D136" s="54"/>
      <c r="E136" s="454"/>
      <c r="F136" s="54"/>
      <c r="G136" s="54"/>
      <c r="H136" s="43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>
      <c r="A137" s="54"/>
      <c r="B137" s="54"/>
      <c r="C137" s="54"/>
      <c r="D137" s="54"/>
      <c r="E137" s="454"/>
      <c r="F137" s="54"/>
      <c r="G137" s="54"/>
      <c r="H137" s="43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>
      <c r="A138" s="54"/>
      <c r="B138" s="54"/>
      <c r="C138" s="54"/>
      <c r="D138" s="54"/>
      <c r="E138" s="454"/>
      <c r="F138" s="54"/>
      <c r="G138" s="54"/>
      <c r="H138" s="43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>
      <c r="A139" s="54"/>
      <c r="B139" s="54"/>
      <c r="C139" s="54"/>
      <c r="D139" s="54"/>
      <c r="E139" s="454"/>
      <c r="F139" s="54"/>
      <c r="G139" s="54"/>
      <c r="H139" s="43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>
      <c r="A140" s="54"/>
      <c r="B140" s="54"/>
      <c r="C140" s="54"/>
      <c r="D140" s="54"/>
      <c r="E140" s="454"/>
      <c r="F140" s="54"/>
      <c r="G140" s="54"/>
      <c r="H140" s="43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>
      <c r="A141" s="54"/>
      <c r="B141" s="54"/>
      <c r="C141" s="54"/>
      <c r="D141" s="54"/>
      <c r="E141" s="454"/>
      <c r="F141" s="54"/>
      <c r="G141" s="54"/>
      <c r="H141" s="43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>
      <c r="A142" s="54"/>
      <c r="B142" s="54"/>
      <c r="C142" s="54"/>
      <c r="D142" s="54"/>
      <c r="E142" s="454"/>
      <c r="F142" s="54"/>
      <c r="G142" s="54"/>
      <c r="H142" s="43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>
      <c r="A143" s="54"/>
      <c r="B143" s="54"/>
      <c r="C143" s="54"/>
      <c r="D143" s="54"/>
      <c r="E143" s="454"/>
      <c r="F143" s="54"/>
      <c r="G143" s="54"/>
      <c r="H143" s="43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>
      <c r="A144" s="54"/>
      <c r="B144" s="54"/>
      <c r="C144" s="54"/>
      <c r="D144" s="54"/>
      <c r="E144" s="454"/>
      <c r="F144" s="54"/>
      <c r="G144" s="54"/>
      <c r="H144" s="43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>
      <c r="A145" s="54"/>
      <c r="B145" s="54"/>
      <c r="C145" s="54"/>
      <c r="D145" s="54"/>
      <c r="E145" s="454"/>
      <c r="F145" s="54"/>
      <c r="G145" s="54"/>
      <c r="H145" s="43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>
      <c r="A146" s="54"/>
      <c r="B146" s="54"/>
      <c r="C146" s="54"/>
      <c r="D146" s="54"/>
      <c r="E146" s="454"/>
      <c r="F146" s="54"/>
      <c r="G146" s="54"/>
      <c r="H146" s="43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>
      <c r="A147" s="54"/>
      <c r="B147" s="54"/>
      <c r="C147" s="54"/>
      <c r="D147" s="54"/>
      <c r="E147" s="454"/>
      <c r="F147" s="54"/>
      <c r="G147" s="54"/>
      <c r="H147" s="43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>
      <c r="A148" s="54"/>
      <c r="B148" s="54"/>
      <c r="C148" s="54"/>
      <c r="D148" s="54"/>
      <c r="E148" s="454"/>
      <c r="F148" s="54"/>
      <c r="G148" s="54"/>
      <c r="H148" s="43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>
      <c r="A149" s="54"/>
      <c r="B149" s="54"/>
      <c r="C149" s="54"/>
      <c r="D149" s="54"/>
      <c r="E149" s="454"/>
      <c r="F149" s="54"/>
      <c r="G149" s="54"/>
      <c r="H149" s="43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>
      <c r="A150" s="54"/>
      <c r="B150" s="54"/>
      <c r="C150" s="54"/>
      <c r="D150" s="54"/>
      <c r="E150" s="454"/>
      <c r="F150" s="54"/>
      <c r="G150" s="54"/>
      <c r="H150" s="435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>
      <c r="A151" s="54"/>
      <c r="B151" s="54"/>
      <c r="C151" s="54"/>
      <c r="D151" s="54"/>
      <c r="E151" s="454"/>
      <c r="F151" s="54"/>
      <c r="G151" s="54"/>
      <c r="H151" s="435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>
      <c r="A152" s="54"/>
      <c r="B152" s="54"/>
      <c r="C152" s="54"/>
      <c r="D152" s="54"/>
      <c r="E152" s="454"/>
      <c r="F152" s="54"/>
      <c r="G152" s="54"/>
      <c r="H152" s="435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>
      <c r="A153" s="54"/>
      <c r="B153" s="54"/>
      <c r="C153" s="54"/>
      <c r="D153" s="54"/>
      <c r="E153" s="454"/>
      <c r="F153" s="54"/>
      <c r="G153" s="54"/>
      <c r="H153" s="435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>
      <c r="A154" s="54"/>
      <c r="B154" s="54"/>
      <c r="C154" s="54"/>
      <c r="D154" s="54"/>
      <c r="E154" s="454"/>
      <c r="F154" s="54"/>
      <c r="G154" s="54"/>
      <c r="H154" s="435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>
      <c r="A155" s="54"/>
      <c r="B155" s="54"/>
      <c r="C155" s="54"/>
      <c r="D155" s="54"/>
      <c r="E155" s="454"/>
      <c r="F155" s="54"/>
      <c r="G155" s="54"/>
      <c r="H155" s="435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>
      <c r="A156" s="54"/>
      <c r="B156" s="54"/>
      <c r="C156" s="54"/>
      <c r="D156" s="54"/>
      <c r="E156" s="454"/>
      <c r="F156" s="54"/>
      <c r="G156" s="54"/>
      <c r="H156" s="435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>
      <c r="A157" s="54"/>
      <c r="B157" s="54"/>
      <c r="C157" s="54"/>
      <c r="D157" s="54"/>
      <c r="E157" s="454"/>
      <c r="F157" s="54"/>
      <c r="G157" s="54"/>
      <c r="H157" s="43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>
      <c r="A158" s="54"/>
      <c r="B158" s="54"/>
      <c r="C158" s="54"/>
      <c r="D158" s="54"/>
      <c r="E158" s="454"/>
      <c r="F158" s="54"/>
      <c r="G158" s="54"/>
      <c r="H158" s="43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>
      <c r="A159" s="54"/>
      <c r="B159" s="54"/>
      <c r="C159" s="54"/>
      <c r="D159" s="54"/>
      <c r="E159" s="454"/>
      <c r="F159" s="54"/>
      <c r="G159" s="54"/>
      <c r="H159" s="43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>
      <c r="A160" s="54"/>
      <c r="B160" s="54"/>
      <c r="C160" s="54"/>
      <c r="D160" s="54"/>
      <c r="E160" s="454"/>
      <c r="F160" s="54"/>
      <c r="G160" s="54"/>
      <c r="H160" s="43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>
      <c r="A161" s="54"/>
      <c r="B161" s="54"/>
      <c r="C161" s="54"/>
      <c r="D161" s="54"/>
      <c r="E161" s="454"/>
      <c r="F161" s="54"/>
      <c r="G161" s="54"/>
      <c r="H161" s="43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>
      <c r="A162" s="54"/>
      <c r="B162" s="54"/>
      <c r="C162" s="54"/>
      <c r="D162" s="54"/>
      <c r="E162" s="454"/>
      <c r="F162" s="54"/>
      <c r="G162" s="54"/>
      <c r="H162" s="435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>
      <c r="A163" s="54"/>
      <c r="B163" s="54"/>
      <c r="C163" s="54"/>
      <c r="D163" s="54"/>
      <c r="E163" s="454"/>
      <c r="F163" s="54"/>
      <c r="G163" s="54"/>
      <c r="H163" s="435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>
      <c r="A164" s="54"/>
      <c r="B164" s="54"/>
      <c r="C164" s="54"/>
      <c r="D164" s="54"/>
      <c r="E164" s="454"/>
      <c r="F164" s="54"/>
      <c r="G164" s="54"/>
      <c r="H164" s="43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>
      <c r="A165" s="54"/>
      <c r="B165" s="54"/>
      <c r="C165" s="54"/>
      <c r="D165" s="54"/>
      <c r="E165" s="454"/>
      <c r="F165" s="54"/>
      <c r="G165" s="54"/>
      <c r="H165" s="43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>
      <c r="A166" s="54"/>
      <c r="B166" s="54"/>
      <c r="C166" s="54"/>
      <c r="D166" s="54"/>
      <c r="E166" s="454"/>
      <c r="F166" s="54"/>
      <c r="G166" s="54"/>
      <c r="H166" s="43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>
      <c r="A167" s="54"/>
      <c r="B167" s="54"/>
      <c r="C167" s="54"/>
      <c r="D167" s="54"/>
      <c r="E167" s="454"/>
      <c r="F167" s="54"/>
      <c r="G167" s="54"/>
      <c r="H167" s="43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>
      <c r="A168" s="54"/>
      <c r="B168" s="54"/>
      <c r="C168" s="54"/>
      <c r="D168" s="54"/>
      <c r="E168" s="454"/>
      <c r="F168" s="54"/>
      <c r="G168" s="54"/>
      <c r="H168" s="435"/>
      <c r="I168" s="54"/>
      <c r="J168" s="54"/>
    </row>
    <row r="169" spans="1:23">
      <c r="A169" s="54"/>
      <c r="B169" s="54"/>
      <c r="C169" s="54"/>
      <c r="D169" s="54"/>
      <c r="E169" s="454"/>
      <c r="F169" s="54"/>
      <c r="G169" s="54"/>
      <c r="H169" s="435"/>
      <c r="I169" s="54"/>
      <c r="J169" s="54"/>
    </row>
    <row r="170" spans="1:23">
      <c r="A170" s="54"/>
      <c r="B170" s="54"/>
      <c r="C170" s="54"/>
      <c r="D170" s="54"/>
      <c r="E170" s="454"/>
      <c r="F170" s="54"/>
      <c r="G170" s="54"/>
      <c r="H170" s="435"/>
      <c r="I170" s="54"/>
      <c r="J170" s="54"/>
    </row>
    <row r="171" spans="1:23">
      <c r="A171" s="54"/>
      <c r="B171" s="54"/>
      <c r="C171" s="54"/>
      <c r="D171" s="54"/>
      <c r="E171" s="454"/>
      <c r="F171" s="54"/>
      <c r="G171" s="54"/>
      <c r="H171" s="435"/>
      <c r="I171" s="54"/>
      <c r="J171" s="54"/>
    </row>
  </sheetData>
  <sheetProtection algorithmName="SHA-512" hashValue="ubjuDAe4framXY6ktDZ+Ce+xjYX+ajuZTz86LRnZ52gs/VvJJ1QmhKkQh9y0p0v/foi4vT72boYsuptMcWXrNg==" saltValue="EUCud93bcJm6BufKfzRBjQ==" spinCount="100000" sheet="1" objects="1" scenarios="1" selectLockedCells="1"/>
  <dataConsolidate/>
  <mergeCells count="56">
    <mergeCell ref="A59:C59"/>
    <mergeCell ref="H112:I112"/>
    <mergeCell ref="H113:I113"/>
    <mergeCell ref="A111:F111"/>
    <mergeCell ref="C112:G112"/>
    <mergeCell ref="C113:G113"/>
    <mergeCell ref="A112:B113"/>
    <mergeCell ref="A89:A93"/>
    <mergeCell ref="A66:C66"/>
    <mergeCell ref="A67:D67"/>
    <mergeCell ref="A68:A72"/>
    <mergeCell ref="A73:C73"/>
    <mergeCell ref="A74:D74"/>
    <mergeCell ref="A75:A79"/>
    <mergeCell ref="A80:C80"/>
    <mergeCell ref="A81:D81"/>
    <mergeCell ref="E126:F126"/>
    <mergeCell ref="B128:C128"/>
    <mergeCell ref="E128:G128"/>
    <mergeCell ref="A94:C94"/>
    <mergeCell ref="A121:B121"/>
    <mergeCell ref="C121:F121"/>
    <mergeCell ref="A123:B123"/>
    <mergeCell ref="C123:F123"/>
    <mergeCell ref="E125:F125"/>
    <mergeCell ref="A95:D95"/>
    <mergeCell ref="A96:A100"/>
    <mergeCell ref="A101:C101"/>
    <mergeCell ref="A102:D102"/>
    <mergeCell ref="A103:A107"/>
    <mergeCell ref="A108:C108"/>
    <mergeCell ref="A82:A86"/>
    <mergeCell ref="A87:C87"/>
    <mergeCell ref="A88:D88"/>
    <mergeCell ref="A61:A65"/>
    <mergeCell ref="A17:C17"/>
    <mergeCell ref="A19:A23"/>
    <mergeCell ref="A24:C24"/>
    <mergeCell ref="A26:A30"/>
    <mergeCell ref="A31:C31"/>
    <mergeCell ref="A33:A37"/>
    <mergeCell ref="A38:C38"/>
    <mergeCell ref="A39:D39"/>
    <mergeCell ref="A40:A44"/>
    <mergeCell ref="A45:C45"/>
    <mergeCell ref="A60:D60"/>
    <mergeCell ref="A47:A51"/>
    <mergeCell ref="A52:C52"/>
    <mergeCell ref="A53:D53"/>
    <mergeCell ref="A54:A58"/>
    <mergeCell ref="A12:A16"/>
    <mergeCell ref="M1:Q1"/>
    <mergeCell ref="A4:H4"/>
    <mergeCell ref="C6:J6"/>
    <mergeCell ref="A10:D10"/>
    <mergeCell ref="E10:J10"/>
  </mergeCells>
  <pageMargins left="0.43307086614173229" right="0.39370078740157483" top="0.43307086614173229" bottom="0.47244094488188981" header="0.51181102362204722" footer="0.51181102362204722"/>
  <pageSetup paperSize="9" scale="70" fitToHeight="4" orientation="portrait" r:id="rId1"/>
  <headerFooter alignWithMargins="0">
    <oddFooter>&amp;R&amp;9 Januar 2021, Version 0</oddFooter>
  </headerFooter>
  <rowBreaks count="2" manualBreakCount="2">
    <brk id="45" max="9" man="1"/>
    <brk id="8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FF00"/>
  </sheetPr>
  <dimension ref="A1:W92"/>
  <sheetViews>
    <sheetView showGridLines="0" zoomScaleNormal="100" zoomScaleSheetLayoutView="75" workbookViewId="0">
      <selection activeCell="A12" sqref="A12"/>
    </sheetView>
  </sheetViews>
  <sheetFormatPr baseColWidth="10" defaultColWidth="11.42578125" defaultRowHeight="12.75"/>
  <cols>
    <col min="1" max="1" width="23" style="483" customWidth="1"/>
    <col min="2" max="2" width="17.42578125" style="483" customWidth="1"/>
    <col min="3" max="3" width="37.5703125" style="478" customWidth="1"/>
    <col min="4" max="4" width="12.7109375" style="503" customWidth="1"/>
    <col min="5" max="13" width="12.7109375" style="479" customWidth="1"/>
    <col min="14" max="14" width="15.85546875" style="479" customWidth="1"/>
    <col min="15" max="16384" width="11.42578125" style="483"/>
  </cols>
  <sheetData>
    <row r="1" spans="1:16" s="480" customFormat="1" ht="20.100000000000001" customHeight="1">
      <c r="A1" s="497" t="s">
        <v>228</v>
      </c>
      <c r="B1" s="477"/>
      <c r="C1" s="478"/>
      <c r="D1" s="503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6" s="480" customFormat="1" ht="20.100000000000001" customHeight="1">
      <c r="A2" s="480" t="s">
        <v>35</v>
      </c>
      <c r="B2" s="477"/>
      <c r="C2" s="478"/>
      <c r="D2" s="503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6" ht="20.100000000000001" customHeight="1">
      <c r="A3" s="481"/>
      <c r="B3" s="482"/>
    </row>
    <row r="4" spans="1:16" ht="20.100000000000001" customHeight="1">
      <c r="A4" s="498" t="s">
        <v>140</v>
      </c>
      <c r="B4" s="482"/>
    </row>
    <row r="5" spans="1:16" ht="20.100000000000001" customHeight="1">
      <c r="A5" s="481"/>
      <c r="B5" s="482"/>
    </row>
    <row r="6" spans="1:16" s="500" customFormat="1" ht="20.100000000000001" customHeight="1">
      <c r="A6" s="497" t="s">
        <v>84</v>
      </c>
      <c r="B6" s="499">
        <v>2021</v>
      </c>
      <c r="D6" s="504" t="s">
        <v>40</v>
      </c>
      <c r="E6" s="501"/>
      <c r="F6" s="571">
        <f>+'Basisdaten Inst'!C21</f>
        <v>0</v>
      </c>
      <c r="G6" s="504"/>
      <c r="H6" s="504"/>
      <c r="I6" s="504"/>
      <c r="J6" s="504"/>
      <c r="K6" s="504"/>
      <c r="L6" s="504"/>
      <c r="M6" s="501"/>
      <c r="N6" s="501"/>
    </row>
    <row r="7" spans="1:16" ht="20.100000000000001" customHeight="1">
      <c r="A7" s="481"/>
      <c r="B7" s="482"/>
    </row>
    <row r="8" spans="1:16" ht="75" customHeight="1">
      <c r="A8" s="966" t="s">
        <v>162</v>
      </c>
      <c r="B8" s="967"/>
      <c r="C8" s="967"/>
      <c r="D8" s="967"/>
      <c r="E8" s="968"/>
      <c r="F8" s="968"/>
      <c r="G8" s="968"/>
      <c r="H8" s="968"/>
      <c r="I8" s="968"/>
      <c r="J8" s="968"/>
      <c r="K8" s="968"/>
      <c r="L8" s="782"/>
      <c r="M8" s="782"/>
      <c r="N8" s="782"/>
    </row>
    <row r="9" spans="1:16" ht="20.100000000000001" customHeight="1">
      <c r="A9" s="481"/>
      <c r="B9" s="482"/>
    </row>
    <row r="10" spans="1:16" ht="20.100000000000001" customHeight="1">
      <c r="B10" s="484"/>
    </row>
    <row r="11" spans="1:16" ht="20.100000000000001" customHeight="1">
      <c r="C11" s="502" t="s">
        <v>154</v>
      </c>
    </row>
    <row r="12" spans="1:16" s="488" customFormat="1" ht="30" customHeight="1">
      <c r="A12" s="485"/>
      <c r="B12" s="485"/>
      <c r="C12" s="969" t="s">
        <v>155</v>
      </c>
      <c r="D12" s="970"/>
      <c r="E12" s="486" t="s">
        <v>141</v>
      </c>
      <c r="F12" s="486" t="s">
        <v>142</v>
      </c>
      <c r="G12" s="486" t="s">
        <v>143</v>
      </c>
      <c r="H12" s="486" t="s">
        <v>144</v>
      </c>
      <c r="I12" s="486" t="s">
        <v>145</v>
      </c>
      <c r="J12" s="486" t="s">
        <v>146</v>
      </c>
      <c r="K12" s="486" t="s">
        <v>147</v>
      </c>
      <c r="L12" s="486" t="s">
        <v>148</v>
      </c>
      <c r="M12" s="508" t="s">
        <v>168</v>
      </c>
      <c r="N12" s="508" t="s">
        <v>150</v>
      </c>
      <c r="O12" s="487"/>
      <c r="P12" s="487"/>
    </row>
    <row r="13" spans="1:16" s="482" customFormat="1" ht="20.100000000000001" customHeight="1">
      <c r="A13" s="971"/>
      <c r="B13" s="971"/>
      <c r="C13" s="963" t="s">
        <v>167</v>
      </c>
      <c r="D13" s="972"/>
      <c r="E13" s="555"/>
      <c r="F13" s="555">
        <f>+F21</f>
        <v>0</v>
      </c>
      <c r="G13" s="555"/>
      <c r="H13" s="555">
        <f>+H21</f>
        <v>0</v>
      </c>
      <c r="I13" s="555"/>
      <c r="J13" s="555">
        <f>+J21</f>
        <v>0</v>
      </c>
      <c r="K13" s="555"/>
      <c r="L13" s="555">
        <f>+L21</f>
        <v>0</v>
      </c>
      <c r="M13" s="556"/>
      <c r="N13" s="556">
        <f>+N21</f>
        <v>0</v>
      </c>
    </row>
    <row r="14" spans="1:16" s="482" customFormat="1" ht="20.100000000000001" customHeight="1">
      <c r="A14" s="971"/>
      <c r="B14" s="971"/>
      <c r="C14" s="963" t="s">
        <v>151</v>
      </c>
      <c r="D14" s="972"/>
      <c r="E14" s="555">
        <f>+E54</f>
        <v>0</v>
      </c>
      <c r="F14" s="555">
        <f t="shared" ref="F14:N14" si="0">+F54</f>
        <v>0</v>
      </c>
      <c r="G14" s="555">
        <f t="shared" si="0"/>
        <v>0</v>
      </c>
      <c r="H14" s="555">
        <f t="shared" si="0"/>
        <v>0</v>
      </c>
      <c r="I14" s="555">
        <f t="shared" si="0"/>
        <v>0</v>
      </c>
      <c r="J14" s="555">
        <f t="shared" si="0"/>
        <v>0</v>
      </c>
      <c r="K14" s="555">
        <f t="shared" si="0"/>
        <v>0</v>
      </c>
      <c r="L14" s="555">
        <f t="shared" si="0"/>
        <v>0</v>
      </c>
      <c r="M14" s="556">
        <f t="shared" si="0"/>
        <v>0</v>
      </c>
      <c r="N14" s="556">
        <f t="shared" si="0"/>
        <v>0</v>
      </c>
    </row>
    <row r="15" spans="1:16" s="482" customFormat="1" ht="20.100000000000001" customHeight="1">
      <c r="A15" s="971"/>
      <c r="B15" s="971"/>
      <c r="C15" s="963" t="s">
        <v>152</v>
      </c>
      <c r="D15" s="972"/>
      <c r="E15" s="555">
        <f>+E77</f>
        <v>0</v>
      </c>
      <c r="F15" s="555">
        <f t="shared" ref="F15:N15" si="1">+F77</f>
        <v>0</v>
      </c>
      <c r="G15" s="555">
        <f t="shared" si="1"/>
        <v>0</v>
      </c>
      <c r="H15" s="555">
        <f t="shared" si="1"/>
        <v>0</v>
      </c>
      <c r="I15" s="555">
        <f t="shared" si="1"/>
        <v>0</v>
      </c>
      <c r="J15" s="555">
        <f t="shared" si="1"/>
        <v>0</v>
      </c>
      <c r="K15" s="555">
        <f t="shared" si="1"/>
        <v>0</v>
      </c>
      <c r="L15" s="555">
        <f t="shared" si="1"/>
        <v>0</v>
      </c>
      <c r="M15" s="556">
        <f t="shared" si="1"/>
        <v>0</v>
      </c>
      <c r="N15" s="556">
        <f t="shared" si="1"/>
        <v>0</v>
      </c>
    </row>
    <row r="16" spans="1:16" s="489" customFormat="1" ht="20.100000000000001" customHeight="1">
      <c r="A16" s="971"/>
      <c r="B16" s="971"/>
      <c r="C16" s="973" t="s">
        <v>99</v>
      </c>
      <c r="D16" s="972"/>
      <c r="E16" s="557">
        <f>SUM(E14:E15)</f>
        <v>0</v>
      </c>
      <c r="F16" s="557">
        <f>SUM(F13:F15)</f>
        <v>0</v>
      </c>
      <c r="G16" s="557">
        <f t="shared" ref="G16" si="2">SUM(G14:G15)</f>
        <v>0</v>
      </c>
      <c r="H16" s="557">
        <f t="shared" ref="H16" si="3">SUM(H13:H15)</f>
        <v>0</v>
      </c>
      <c r="I16" s="557">
        <f t="shared" ref="I16" si="4">SUM(I14:I15)</f>
        <v>0</v>
      </c>
      <c r="J16" s="557">
        <f t="shared" ref="J16" si="5">SUM(J13:J15)</f>
        <v>0</v>
      </c>
      <c r="K16" s="557">
        <f t="shared" ref="K16" si="6">SUM(K14:K15)</f>
        <v>0</v>
      </c>
      <c r="L16" s="557">
        <f t="shared" ref="L16" si="7">SUM(L13:L15)</f>
        <v>0</v>
      </c>
      <c r="M16" s="558">
        <f t="shared" ref="M16" si="8">SUM(M14:M15)</f>
        <v>0</v>
      </c>
      <c r="N16" s="558">
        <f t="shared" ref="N16" si="9">SUM(N13:N15)</f>
        <v>0</v>
      </c>
    </row>
    <row r="17" spans="1:14" s="482" customFormat="1" ht="20.100000000000001" customHeight="1">
      <c r="A17" s="490"/>
      <c r="B17" s="490"/>
      <c r="C17" s="491"/>
      <c r="D17" s="505"/>
      <c r="E17" s="492"/>
      <c r="F17" s="492"/>
      <c r="G17" s="492"/>
      <c r="H17" s="492"/>
      <c r="I17" s="492"/>
      <c r="J17" s="492"/>
      <c r="K17" s="492"/>
      <c r="L17" s="492"/>
      <c r="M17" s="493"/>
      <c r="N17" s="493"/>
    </row>
    <row r="18" spans="1:14" s="482" customFormat="1" ht="20.100000000000001" customHeight="1">
      <c r="A18" s="490"/>
      <c r="B18" s="490"/>
      <c r="C18" s="491"/>
      <c r="D18" s="505"/>
      <c r="E18" s="492"/>
      <c r="F18" s="492"/>
      <c r="G18" s="492"/>
      <c r="H18" s="492"/>
      <c r="I18" s="492"/>
      <c r="J18" s="492"/>
      <c r="K18" s="492"/>
      <c r="L18" s="492"/>
      <c r="M18" s="493"/>
      <c r="N18" s="493"/>
    </row>
    <row r="19" spans="1:14" s="482" customFormat="1" ht="30" customHeight="1">
      <c r="A19" s="960" t="s">
        <v>172</v>
      </c>
      <c r="B19" s="961"/>
      <c r="C19" s="961"/>
      <c r="D19" s="961"/>
      <c r="E19" s="962"/>
      <c r="F19" s="962"/>
      <c r="G19" s="962"/>
      <c r="H19" s="962"/>
      <c r="I19" s="962"/>
      <c r="J19" s="962"/>
      <c r="K19" s="962"/>
      <c r="L19" s="492"/>
      <c r="M19" s="493"/>
      <c r="N19" s="493"/>
    </row>
    <row r="20" spans="1:14" s="495" customFormat="1" ht="30" customHeight="1">
      <c r="A20" s="957" t="s">
        <v>169</v>
      </c>
      <c r="B20" s="958"/>
      <c r="C20" s="958"/>
      <c r="D20" s="865"/>
      <c r="E20" s="494"/>
      <c r="F20" s="486" t="s">
        <v>142</v>
      </c>
      <c r="G20" s="494"/>
      <c r="H20" s="486" t="s">
        <v>144</v>
      </c>
      <c r="I20" s="494"/>
      <c r="J20" s="486" t="s">
        <v>146</v>
      </c>
      <c r="K20" s="494"/>
      <c r="L20" s="486" t="s">
        <v>148</v>
      </c>
      <c r="M20" s="509"/>
      <c r="N20" s="510" t="s">
        <v>150</v>
      </c>
    </row>
    <row r="21" spans="1:14" s="482" customFormat="1" ht="20.100000000000001" customHeight="1">
      <c r="A21" s="963" t="s">
        <v>161</v>
      </c>
      <c r="B21" s="964"/>
      <c r="C21" s="890"/>
      <c r="D21" s="891"/>
      <c r="E21" s="567"/>
      <c r="F21" s="568"/>
      <c r="G21" s="567"/>
      <c r="H21" s="568"/>
      <c r="I21" s="567"/>
      <c r="J21" s="568"/>
      <c r="K21" s="567"/>
      <c r="L21" s="568"/>
      <c r="M21" s="569"/>
      <c r="N21" s="570">
        <f>+F21+H21+J21+L21</f>
        <v>0</v>
      </c>
    </row>
    <row r="22" spans="1:14" s="482" customFormat="1" ht="60" customHeight="1">
      <c r="A22" s="965" t="s">
        <v>170</v>
      </c>
      <c r="B22" s="961"/>
      <c r="C22" s="961"/>
      <c r="D22" s="961"/>
      <c r="E22" s="962"/>
      <c r="F22" s="962"/>
      <c r="G22" s="962"/>
      <c r="H22" s="962"/>
      <c r="I22" s="962"/>
      <c r="J22" s="962"/>
      <c r="K22" s="962"/>
      <c r="L22" s="885"/>
      <c r="M22" s="885"/>
      <c r="N22" s="885"/>
    </row>
    <row r="23" spans="1:14" s="495" customFormat="1" ht="30" customHeight="1">
      <c r="A23" s="957" t="s">
        <v>163</v>
      </c>
      <c r="B23" s="958"/>
      <c r="C23" s="959"/>
      <c r="D23" s="506" t="s">
        <v>153</v>
      </c>
      <c r="E23" s="486" t="s">
        <v>141</v>
      </c>
      <c r="F23" s="486" t="s">
        <v>142</v>
      </c>
      <c r="G23" s="486" t="s">
        <v>143</v>
      </c>
      <c r="H23" s="486" t="s">
        <v>144</v>
      </c>
      <c r="I23" s="486" t="s">
        <v>145</v>
      </c>
      <c r="J23" s="486" t="s">
        <v>146</v>
      </c>
      <c r="K23" s="486" t="s">
        <v>147</v>
      </c>
      <c r="L23" s="486" t="s">
        <v>148</v>
      </c>
      <c r="M23" s="510" t="s">
        <v>171</v>
      </c>
      <c r="N23" s="510" t="s">
        <v>150</v>
      </c>
    </row>
    <row r="24" spans="1:14" s="482" customFormat="1" ht="20.100000000000001" customHeight="1">
      <c r="A24" s="951"/>
      <c r="B24" s="952"/>
      <c r="C24" s="953"/>
      <c r="D24" s="507"/>
      <c r="E24" s="496"/>
      <c r="F24" s="559">
        <f>+D24*E24</f>
        <v>0</v>
      </c>
      <c r="G24" s="562"/>
      <c r="H24" s="559">
        <f>+D24*G24</f>
        <v>0</v>
      </c>
      <c r="I24" s="562"/>
      <c r="J24" s="559">
        <f>+D24*I24</f>
        <v>0</v>
      </c>
      <c r="K24" s="562"/>
      <c r="L24" s="559">
        <f>D24*K24</f>
        <v>0</v>
      </c>
      <c r="M24" s="559">
        <f>+E24+G24+I24+K24</f>
        <v>0</v>
      </c>
      <c r="N24" s="564">
        <f>+F24+H24+J24+L24</f>
        <v>0</v>
      </c>
    </row>
    <row r="25" spans="1:14" s="482" customFormat="1" ht="20.100000000000001" customHeight="1">
      <c r="A25" s="951"/>
      <c r="B25" s="952"/>
      <c r="C25" s="953"/>
      <c r="D25" s="507"/>
      <c r="E25" s="496"/>
      <c r="F25" s="560">
        <f t="shared" ref="F25:F53" si="10">+D25*E25</f>
        <v>0</v>
      </c>
      <c r="G25" s="562"/>
      <c r="H25" s="560">
        <f t="shared" ref="H25:H53" si="11">+D25*G25</f>
        <v>0</v>
      </c>
      <c r="I25" s="562"/>
      <c r="J25" s="560">
        <f t="shared" ref="J25:J53" si="12">+D25*I25</f>
        <v>0</v>
      </c>
      <c r="K25" s="562"/>
      <c r="L25" s="560">
        <f t="shared" ref="L25:L53" si="13">D25*K25</f>
        <v>0</v>
      </c>
      <c r="M25" s="560">
        <f t="shared" ref="M25:M53" si="14">+E25+G25+I25+K25</f>
        <v>0</v>
      </c>
      <c r="N25" s="565">
        <f t="shared" ref="N25:N53" si="15">+F25+H25+J25+L25</f>
        <v>0</v>
      </c>
    </row>
    <row r="26" spans="1:14" s="482" customFormat="1" ht="20.100000000000001" customHeight="1">
      <c r="A26" s="951"/>
      <c r="B26" s="952"/>
      <c r="C26" s="953"/>
      <c r="D26" s="507"/>
      <c r="E26" s="496"/>
      <c r="F26" s="560">
        <f t="shared" si="10"/>
        <v>0</v>
      </c>
      <c r="G26" s="562"/>
      <c r="H26" s="560">
        <f t="shared" si="11"/>
        <v>0</v>
      </c>
      <c r="I26" s="562"/>
      <c r="J26" s="560">
        <f t="shared" si="12"/>
        <v>0</v>
      </c>
      <c r="K26" s="562"/>
      <c r="L26" s="560">
        <f t="shared" si="13"/>
        <v>0</v>
      </c>
      <c r="M26" s="560">
        <f t="shared" si="14"/>
        <v>0</v>
      </c>
      <c r="N26" s="565">
        <f t="shared" si="15"/>
        <v>0</v>
      </c>
    </row>
    <row r="27" spans="1:14" s="482" customFormat="1" ht="20.100000000000001" customHeight="1">
      <c r="A27" s="951"/>
      <c r="B27" s="952"/>
      <c r="C27" s="953"/>
      <c r="D27" s="507"/>
      <c r="E27" s="496"/>
      <c r="F27" s="560">
        <f t="shared" si="10"/>
        <v>0</v>
      </c>
      <c r="G27" s="562"/>
      <c r="H27" s="560">
        <f t="shared" si="11"/>
        <v>0</v>
      </c>
      <c r="I27" s="562"/>
      <c r="J27" s="560">
        <f t="shared" si="12"/>
        <v>0</v>
      </c>
      <c r="K27" s="562"/>
      <c r="L27" s="560">
        <f t="shared" si="13"/>
        <v>0</v>
      </c>
      <c r="M27" s="560">
        <f t="shared" si="14"/>
        <v>0</v>
      </c>
      <c r="N27" s="565">
        <f t="shared" si="15"/>
        <v>0</v>
      </c>
    </row>
    <row r="28" spans="1:14" s="482" customFormat="1" ht="20.100000000000001" customHeight="1">
      <c r="A28" s="951"/>
      <c r="B28" s="952"/>
      <c r="C28" s="953"/>
      <c r="D28" s="507"/>
      <c r="E28" s="496"/>
      <c r="F28" s="560">
        <f t="shared" si="10"/>
        <v>0</v>
      </c>
      <c r="G28" s="562"/>
      <c r="H28" s="560">
        <f t="shared" si="11"/>
        <v>0</v>
      </c>
      <c r="I28" s="562"/>
      <c r="J28" s="560">
        <f t="shared" si="12"/>
        <v>0</v>
      </c>
      <c r="K28" s="562"/>
      <c r="L28" s="560">
        <f t="shared" si="13"/>
        <v>0</v>
      </c>
      <c r="M28" s="560">
        <f t="shared" si="14"/>
        <v>0</v>
      </c>
      <c r="N28" s="565">
        <f t="shared" si="15"/>
        <v>0</v>
      </c>
    </row>
    <row r="29" spans="1:14" s="482" customFormat="1" ht="20.100000000000001" customHeight="1">
      <c r="A29" s="951"/>
      <c r="B29" s="952"/>
      <c r="C29" s="953"/>
      <c r="D29" s="507"/>
      <c r="E29" s="496"/>
      <c r="F29" s="560">
        <f t="shared" si="10"/>
        <v>0</v>
      </c>
      <c r="G29" s="562"/>
      <c r="H29" s="560">
        <f t="shared" si="11"/>
        <v>0</v>
      </c>
      <c r="I29" s="562"/>
      <c r="J29" s="560">
        <f t="shared" si="12"/>
        <v>0</v>
      </c>
      <c r="K29" s="562"/>
      <c r="L29" s="560">
        <f t="shared" si="13"/>
        <v>0</v>
      </c>
      <c r="M29" s="560">
        <f t="shared" si="14"/>
        <v>0</v>
      </c>
      <c r="N29" s="565">
        <f t="shared" si="15"/>
        <v>0</v>
      </c>
    </row>
    <row r="30" spans="1:14" s="482" customFormat="1" ht="20.100000000000001" customHeight="1">
      <c r="A30" s="951"/>
      <c r="B30" s="952"/>
      <c r="C30" s="953"/>
      <c r="D30" s="507"/>
      <c r="E30" s="496"/>
      <c r="F30" s="560">
        <f t="shared" si="10"/>
        <v>0</v>
      </c>
      <c r="G30" s="562"/>
      <c r="H30" s="560">
        <f t="shared" si="11"/>
        <v>0</v>
      </c>
      <c r="I30" s="562"/>
      <c r="J30" s="560">
        <f t="shared" si="12"/>
        <v>0</v>
      </c>
      <c r="K30" s="562"/>
      <c r="L30" s="560">
        <f t="shared" si="13"/>
        <v>0</v>
      </c>
      <c r="M30" s="560">
        <f t="shared" si="14"/>
        <v>0</v>
      </c>
      <c r="N30" s="565">
        <f t="shared" si="15"/>
        <v>0</v>
      </c>
    </row>
    <row r="31" spans="1:14" s="482" customFormat="1" ht="20.100000000000001" customHeight="1">
      <c r="A31" s="951"/>
      <c r="B31" s="952"/>
      <c r="C31" s="953"/>
      <c r="D31" s="507"/>
      <c r="E31" s="496"/>
      <c r="F31" s="560">
        <f t="shared" si="10"/>
        <v>0</v>
      </c>
      <c r="G31" s="562"/>
      <c r="H31" s="560">
        <f t="shared" si="11"/>
        <v>0</v>
      </c>
      <c r="I31" s="562"/>
      <c r="J31" s="560">
        <f t="shared" si="12"/>
        <v>0</v>
      </c>
      <c r="K31" s="562"/>
      <c r="L31" s="560">
        <f t="shared" si="13"/>
        <v>0</v>
      </c>
      <c r="M31" s="560">
        <f t="shared" si="14"/>
        <v>0</v>
      </c>
      <c r="N31" s="565">
        <f t="shared" si="15"/>
        <v>0</v>
      </c>
    </row>
    <row r="32" spans="1:14" s="482" customFormat="1" ht="20.100000000000001" customHeight="1">
      <c r="A32" s="951"/>
      <c r="B32" s="952"/>
      <c r="C32" s="953"/>
      <c r="D32" s="507"/>
      <c r="E32" s="496"/>
      <c r="F32" s="560">
        <f t="shared" si="10"/>
        <v>0</v>
      </c>
      <c r="G32" s="562"/>
      <c r="H32" s="560">
        <f t="shared" si="11"/>
        <v>0</v>
      </c>
      <c r="I32" s="562"/>
      <c r="J32" s="560">
        <f t="shared" si="12"/>
        <v>0</v>
      </c>
      <c r="K32" s="562"/>
      <c r="L32" s="560">
        <f t="shared" si="13"/>
        <v>0</v>
      </c>
      <c r="M32" s="560">
        <f t="shared" si="14"/>
        <v>0</v>
      </c>
      <c r="N32" s="565">
        <f t="shared" si="15"/>
        <v>0</v>
      </c>
    </row>
    <row r="33" spans="1:14" s="482" customFormat="1" ht="20.100000000000001" customHeight="1">
      <c r="A33" s="951"/>
      <c r="B33" s="952"/>
      <c r="C33" s="953"/>
      <c r="D33" s="507"/>
      <c r="E33" s="496"/>
      <c r="F33" s="560">
        <f t="shared" si="10"/>
        <v>0</v>
      </c>
      <c r="G33" s="562"/>
      <c r="H33" s="560">
        <f t="shared" si="11"/>
        <v>0</v>
      </c>
      <c r="I33" s="562"/>
      <c r="J33" s="560">
        <f t="shared" si="12"/>
        <v>0</v>
      </c>
      <c r="K33" s="562"/>
      <c r="L33" s="560">
        <f t="shared" si="13"/>
        <v>0</v>
      </c>
      <c r="M33" s="560">
        <f t="shared" si="14"/>
        <v>0</v>
      </c>
      <c r="N33" s="565">
        <f t="shared" si="15"/>
        <v>0</v>
      </c>
    </row>
    <row r="34" spans="1:14" s="482" customFormat="1" ht="20.100000000000001" customHeight="1">
      <c r="A34" s="951"/>
      <c r="B34" s="952"/>
      <c r="C34" s="953"/>
      <c r="D34" s="507"/>
      <c r="E34" s="496"/>
      <c r="F34" s="560">
        <f t="shared" si="10"/>
        <v>0</v>
      </c>
      <c r="G34" s="562"/>
      <c r="H34" s="560">
        <f t="shared" si="11"/>
        <v>0</v>
      </c>
      <c r="I34" s="562"/>
      <c r="J34" s="560">
        <f t="shared" si="12"/>
        <v>0</v>
      </c>
      <c r="K34" s="562"/>
      <c r="L34" s="560">
        <f t="shared" si="13"/>
        <v>0</v>
      </c>
      <c r="M34" s="560">
        <f t="shared" si="14"/>
        <v>0</v>
      </c>
      <c r="N34" s="565">
        <f t="shared" si="15"/>
        <v>0</v>
      </c>
    </row>
    <row r="35" spans="1:14" s="482" customFormat="1" ht="20.100000000000001" customHeight="1">
      <c r="A35" s="951"/>
      <c r="B35" s="952"/>
      <c r="C35" s="953"/>
      <c r="D35" s="507"/>
      <c r="E35" s="496"/>
      <c r="F35" s="560">
        <f t="shared" si="10"/>
        <v>0</v>
      </c>
      <c r="G35" s="562"/>
      <c r="H35" s="560">
        <f t="shared" si="11"/>
        <v>0</v>
      </c>
      <c r="I35" s="562"/>
      <c r="J35" s="560">
        <f t="shared" si="12"/>
        <v>0</v>
      </c>
      <c r="K35" s="562"/>
      <c r="L35" s="560">
        <f t="shared" si="13"/>
        <v>0</v>
      </c>
      <c r="M35" s="560">
        <f t="shared" si="14"/>
        <v>0</v>
      </c>
      <c r="N35" s="565">
        <f t="shared" si="15"/>
        <v>0</v>
      </c>
    </row>
    <row r="36" spans="1:14" s="482" customFormat="1" ht="20.100000000000001" customHeight="1">
      <c r="A36" s="951"/>
      <c r="B36" s="952"/>
      <c r="C36" s="953"/>
      <c r="D36" s="507"/>
      <c r="E36" s="496"/>
      <c r="F36" s="560">
        <f t="shared" si="10"/>
        <v>0</v>
      </c>
      <c r="G36" s="562"/>
      <c r="H36" s="560">
        <f t="shared" si="11"/>
        <v>0</v>
      </c>
      <c r="I36" s="562"/>
      <c r="J36" s="560">
        <f t="shared" si="12"/>
        <v>0</v>
      </c>
      <c r="K36" s="562"/>
      <c r="L36" s="560">
        <f t="shared" si="13"/>
        <v>0</v>
      </c>
      <c r="M36" s="560">
        <f t="shared" si="14"/>
        <v>0</v>
      </c>
      <c r="N36" s="565">
        <f t="shared" si="15"/>
        <v>0</v>
      </c>
    </row>
    <row r="37" spans="1:14" s="482" customFormat="1" ht="20.100000000000001" customHeight="1">
      <c r="A37" s="951"/>
      <c r="B37" s="952"/>
      <c r="C37" s="953"/>
      <c r="D37" s="507"/>
      <c r="E37" s="496"/>
      <c r="F37" s="560">
        <f t="shared" si="10"/>
        <v>0</v>
      </c>
      <c r="G37" s="562"/>
      <c r="H37" s="560">
        <f t="shared" si="11"/>
        <v>0</v>
      </c>
      <c r="I37" s="562"/>
      <c r="J37" s="560">
        <f t="shared" si="12"/>
        <v>0</v>
      </c>
      <c r="K37" s="562"/>
      <c r="L37" s="560">
        <f t="shared" si="13"/>
        <v>0</v>
      </c>
      <c r="M37" s="560">
        <f t="shared" si="14"/>
        <v>0</v>
      </c>
      <c r="N37" s="565">
        <f t="shared" si="15"/>
        <v>0</v>
      </c>
    </row>
    <row r="38" spans="1:14" s="482" customFormat="1" ht="20.100000000000001" customHeight="1">
      <c r="A38" s="951"/>
      <c r="B38" s="952"/>
      <c r="C38" s="953"/>
      <c r="D38" s="507"/>
      <c r="E38" s="496"/>
      <c r="F38" s="560">
        <f t="shared" si="10"/>
        <v>0</v>
      </c>
      <c r="G38" s="562"/>
      <c r="H38" s="560">
        <f t="shared" si="11"/>
        <v>0</v>
      </c>
      <c r="I38" s="562"/>
      <c r="J38" s="560">
        <f t="shared" si="12"/>
        <v>0</v>
      </c>
      <c r="K38" s="562"/>
      <c r="L38" s="560">
        <f t="shared" si="13"/>
        <v>0</v>
      </c>
      <c r="M38" s="560">
        <f t="shared" si="14"/>
        <v>0</v>
      </c>
      <c r="N38" s="565">
        <f t="shared" si="15"/>
        <v>0</v>
      </c>
    </row>
    <row r="39" spans="1:14" s="482" customFormat="1" ht="20.100000000000001" customHeight="1">
      <c r="A39" s="951"/>
      <c r="B39" s="952"/>
      <c r="C39" s="953"/>
      <c r="D39" s="507"/>
      <c r="E39" s="496"/>
      <c r="F39" s="560">
        <f t="shared" si="10"/>
        <v>0</v>
      </c>
      <c r="G39" s="562"/>
      <c r="H39" s="560">
        <f t="shared" si="11"/>
        <v>0</v>
      </c>
      <c r="I39" s="562"/>
      <c r="J39" s="560">
        <f t="shared" si="12"/>
        <v>0</v>
      </c>
      <c r="K39" s="562"/>
      <c r="L39" s="560">
        <f t="shared" si="13"/>
        <v>0</v>
      </c>
      <c r="M39" s="560">
        <f t="shared" si="14"/>
        <v>0</v>
      </c>
      <c r="N39" s="565">
        <f t="shared" si="15"/>
        <v>0</v>
      </c>
    </row>
    <row r="40" spans="1:14" s="482" customFormat="1" ht="20.100000000000001" customHeight="1">
      <c r="A40" s="951"/>
      <c r="B40" s="952"/>
      <c r="C40" s="953"/>
      <c r="D40" s="507"/>
      <c r="E40" s="496"/>
      <c r="F40" s="560">
        <f t="shared" si="10"/>
        <v>0</v>
      </c>
      <c r="G40" s="562"/>
      <c r="H40" s="560">
        <f t="shared" si="11"/>
        <v>0</v>
      </c>
      <c r="I40" s="562"/>
      <c r="J40" s="560">
        <f t="shared" si="12"/>
        <v>0</v>
      </c>
      <c r="K40" s="562"/>
      <c r="L40" s="560">
        <f t="shared" si="13"/>
        <v>0</v>
      </c>
      <c r="M40" s="560">
        <f t="shared" si="14"/>
        <v>0</v>
      </c>
      <c r="N40" s="565">
        <f t="shared" si="15"/>
        <v>0</v>
      </c>
    </row>
    <row r="41" spans="1:14" s="482" customFormat="1" ht="20.100000000000001" customHeight="1">
      <c r="A41" s="951"/>
      <c r="B41" s="952"/>
      <c r="C41" s="953"/>
      <c r="D41" s="507"/>
      <c r="E41" s="496"/>
      <c r="F41" s="560">
        <f t="shared" si="10"/>
        <v>0</v>
      </c>
      <c r="G41" s="562"/>
      <c r="H41" s="560">
        <f t="shared" si="11"/>
        <v>0</v>
      </c>
      <c r="I41" s="562"/>
      <c r="J41" s="560">
        <f t="shared" si="12"/>
        <v>0</v>
      </c>
      <c r="K41" s="562"/>
      <c r="L41" s="560">
        <f t="shared" si="13"/>
        <v>0</v>
      </c>
      <c r="M41" s="560">
        <f t="shared" si="14"/>
        <v>0</v>
      </c>
      <c r="N41" s="565">
        <f t="shared" si="15"/>
        <v>0</v>
      </c>
    </row>
    <row r="42" spans="1:14" s="482" customFormat="1" ht="20.100000000000001" customHeight="1">
      <c r="A42" s="951"/>
      <c r="B42" s="952"/>
      <c r="C42" s="953"/>
      <c r="D42" s="507"/>
      <c r="E42" s="496"/>
      <c r="F42" s="560">
        <f t="shared" si="10"/>
        <v>0</v>
      </c>
      <c r="G42" s="562"/>
      <c r="H42" s="560">
        <f t="shared" si="11"/>
        <v>0</v>
      </c>
      <c r="I42" s="562"/>
      <c r="J42" s="560">
        <f t="shared" si="12"/>
        <v>0</v>
      </c>
      <c r="K42" s="562"/>
      <c r="L42" s="560">
        <f t="shared" si="13"/>
        <v>0</v>
      </c>
      <c r="M42" s="560">
        <f t="shared" si="14"/>
        <v>0</v>
      </c>
      <c r="N42" s="565">
        <f t="shared" si="15"/>
        <v>0</v>
      </c>
    </row>
    <row r="43" spans="1:14" s="482" customFormat="1" ht="20.100000000000001" customHeight="1">
      <c r="A43" s="951"/>
      <c r="B43" s="952"/>
      <c r="C43" s="953"/>
      <c r="D43" s="507"/>
      <c r="E43" s="496"/>
      <c r="F43" s="560">
        <f t="shared" si="10"/>
        <v>0</v>
      </c>
      <c r="G43" s="562"/>
      <c r="H43" s="560">
        <f t="shared" si="11"/>
        <v>0</v>
      </c>
      <c r="I43" s="562"/>
      <c r="J43" s="560">
        <f t="shared" si="12"/>
        <v>0</v>
      </c>
      <c r="K43" s="562"/>
      <c r="L43" s="560">
        <f t="shared" si="13"/>
        <v>0</v>
      </c>
      <c r="M43" s="560">
        <f t="shared" si="14"/>
        <v>0</v>
      </c>
      <c r="N43" s="565">
        <f t="shared" si="15"/>
        <v>0</v>
      </c>
    </row>
    <row r="44" spans="1:14" s="482" customFormat="1" ht="20.100000000000001" customHeight="1">
      <c r="A44" s="951"/>
      <c r="B44" s="952"/>
      <c r="C44" s="953"/>
      <c r="D44" s="507"/>
      <c r="E44" s="496"/>
      <c r="F44" s="560">
        <f t="shared" si="10"/>
        <v>0</v>
      </c>
      <c r="G44" s="562"/>
      <c r="H44" s="560">
        <f t="shared" si="11"/>
        <v>0</v>
      </c>
      <c r="I44" s="562"/>
      <c r="J44" s="560">
        <f t="shared" si="12"/>
        <v>0</v>
      </c>
      <c r="K44" s="562"/>
      <c r="L44" s="560">
        <f t="shared" si="13"/>
        <v>0</v>
      </c>
      <c r="M44" s="560">
        <f t="shared" si="14"/>
        <v>0</v>
      </c>
      <c r="N44" s="565">
        <f t="shared" si="15"/>
        <v>0</v>
      </c>
    </row>
    <row r="45" spans="1:14" s="482" customFormat="1" ht="20.100000000000001" customHeight="1">
      <c r="A45" s="951"/>
      <c r="B45" s="952"/>
      <c r="C45" s="953"/>
      <c r="D45" s="507"/>
      <c r="E45" s="496"/>
      <c r="F45" s="560">
        <f t="shared" si="10"/>
        <v>0</v>
      </c>
      <c r="G45" s="562"/>
      <c r="H45" s="560">
        <f t="shared" si="11"/>
        <v>0</v>
      </c>
      <c r="I45" s="562"/>
      <c r="J45" s="560">
        <f t="shared" si="12"/>
        <v>0</v>
      </c>
      <c r="K45" s="562"/>
      <c r="L45" s="560">
        <f t="shared" si="13"/>
        <v>0</v>
      </c>
      <c r="M45" s="560">
        <f t="shared" si="14"/>
        <v>0</v>
      </c>
      <c r="N45" s="565">
        <f t="shared" si="15"/>
        <v>0</v>
      </c>
    </row>
    <row r="46" spans="1:14" s="482" customFormat="1" ht="20.100000000000001" customHeight="1">
      <c r="A46" s="951"/>
      <c r="B46" s="952"/>
      <c r="C46" s="953"/>
      <c r="D46" s="507"/>
      <c r="E46" s="496"/>
      <c r="F46" s="560">
        <f t="shared" si="10"/>
        <v>0</v>
      </c>
      <c r="G46" s="562"/>
      <c r="H46" s="560">
        <f t="shared" si="11"/>
        <v>0</v>
      </c>
      <c r="I46" s="562"/>
      <c r="J46" s="560">
        <f t="shared" si="12"/>
        <v>0</v>
      </c>
      <c r="K46" s="562"/>
      <c r="L46" s="560">
        <f t="shared" si="13"/>
        <v>0</v>
      </c>
      <c r="M46" s="560">
        <f t="shared" si="14"/>
        <v>0</v>
      </c>
      <c r="N46" s="565">
        <f t="shared" si="15"/>
        <v>0</v>
      </c>
    </row>
    <row r="47" spans="1:14" s="482" customFormat="1" ht="20.100000000000001" customHeight="1">
      <c r="A47" s="951"/>
      <c r="B47" s="952"/>
      <c r="C47" s="953"/>
      <c r="D47" s="507"/>
      <c r="E47" s="496"/>
      <c r="F47" s="560">
        <f t="shared" si="10"/>
        <v>0</v>
      </c>
      <c r="G47" s="562"/>
      <c r="H47" s="560">
        <f t="shared" si="11"/>
        <v>0</v>
      </c>
      <c r="I47" s="562"/>
      <c r="J47" s="560">
        <f t="shared" si="12"/>
        <v>0</v>
      </c>
      <c r="K47" s="562"/>
      <c r="L47" s="560">
        <f t="shared" si="13"/>
        <v>0</v>
      </c>
      <c r="M47" s="560">
        <f t="shared" si="14"/>
        <v>0</v>
      </c>
      <c r="N47" s="565">
        <f t="shared" si="15"/>
        <v>0</v>
      </c>
    </row>
    <row r="48" spans="1:14" s="482" customFormat="1" ht="20.100000000000001" customHeight="1">
      <c r="A48" s="951"/>
      <c r="B48" s="952"/>
      <c r="C48" s="953"/>
      <c r="D48" s="507"/>
      <c r="E48" s="496"/>
      <c r="F48" s="560">
        <f t="shared" si="10"/>
        <v>0</v>
      </c>
      <c r="G48" s="562"/>
      <c r="H48" s="560">
        <f t="shared" si="11"/>
        <v>0</v>
      </c>
      <c r="I48" s="562"/>
      <c r="J48" s="560">
        <f t="shared" si="12"/>
        <v>0</v>
      </c>
      <c r="K48" s="562"/>
      <c r="L48" s="560">
        <f t="shared" si="13"/>
        <v>0</v>
      </c>
      <c r="M48" s="560">
        <f t="shared" si="14"/>
        <v>0</v>
      </c>
      <c r="N48" s="565">
        <f t="shared" si="15"/>
        <v>0</v>
      </c>
    </row>
    <row r="49" spans="1:14" s="482" customFormat="1" ht="20.100000000000001" customHeight="1">
      <c r="A49" s="951"/>
      <c r="B49" s="952"/>
      <c r="C49" s="953"/>
      <c r="D49" s="507"/>
      <c r="E49" s="496"/>
      <c r="F49" s="560">
        <f t="shared" si="10"/>
        <v>0</v>
      </c>
      <c r="G49" s="562"/>
      <c r="H49" s="560">
        <f t="shared" si="11"/>
        <v>0</v>
      </c>
      <c r="I49" s="562"/>
      <c r="J49" s="560">
        <f t="shared" si="12"/>
        <v>0</v>
      </c>
      <c r="K49" s="562"/>
      <c r="L49" s="560">
        <f t="shared" si="13"/>
        <v>0</v>
      </c>
      <c r="M49" s="560">
        <f t="shared" si="14"/>
        <v>0</v>
      </c>
      <c r="N49" s="565">
        <f t="shared" si="15"/>
        <v>0</v>
      </c>
    </row>
    <row r="50" spans="1:14" s="482" customFormat="1" ht="20.100000000000001" customHeight="1">
      <c r="A50" s="951"/>
      <c r="B50" s="952"/>
      <c r="C50" s="953"/>
      <c r="D50" s="507"/>
      <c r="E50" s="496"/>
      <c r="F50" s="560">
        <f t="shared" si="10"/>
        <v>0</v>
      </c>
      <c r="G50" s="562"/>
      <c r="H50" s="560">
        <f t="shared" si="11"/>
        <v>0</v>
      </c>
      <c r="I50" s="562"/>
      <c r="J50" s="560">
        <f t="shared" si="12"/>
        <v>0</v>
      </c>
      <c r="K50" s="562"/>
      <c r="L50" s="560">
        <f t="shared" si="13"/>
        <v>0</v>
      </c>
      <c r="M50" s="560">
        <f t="shared" si="14"/>
        <v>0</v>
      </c>
      <c r="N50" s="565">
        <f t="shared" si="15"/>
        <v>0</v>
      </c>
    </row>
    <row r="51" spans="1:14" s="482" customFormat="1" ht="20.100000000000001" customHeight="1">
      <c r="A51" s="951"/>
      <c r="B51" s="952"/>
      <c r="C51" s="953"/>
      <c r="D51" s="507"/>
      <c r="E51" s="496"/>
      <c r="F51" s="560">
        <f t="shared" si="10"/>
        <v>0</v>
      </c>
      <c r="G51" s="562"/>
      <c r="H51" s="560">
        <f t="shared" si="11"/>
        <v>0</v>
      </c>
      <c r="I51" s="562"/>
      <c r="J51" s="560">
        <f t="shared" si="12"/>
        <v>0</v>
      </c>
      <c r="K51" s="562"/>
      <c r="L51" s="560">
        <f t="shared" si="13"/>
        <v>0</v>
      </c>
      <c r="M51" s="560">
        <f t="shared" si="14"/>
        <v>0</v>
      </c>
      <c r="N51" s="565">
        <f t="shared" si="15"/>
        <v>0</v>
      </c>
    </row>
    <row r="52" spans="1:14" s="482" customFormat="1" ht="20.100000000000001" customHeight="1">
      <c r="A52" s="951"/>
      <c r="B52" s="952"/>
      <c r="C52" s="953"/>
      <c r="D52" s="507"/>
      <c r="E52" s="496"/>
      <c r="F52" s="560">
        <f t="shared" si="10"/>
        <v>0</v>
      </c>
      <c r="G52" s="562"/>
      <c r="H52" s="560">
        <f t="shared" si="11"/>
        <v>0</v>
      </c>
      <c r="I52" s="562"/>
      <c r="J52" s="560">
        <f t="shared" si="12"/>
        <v>0</v>
      </c>
      <c r="K52" s="562"/>
      <c r="L52" s="560">
        <f t="shared" si="13"/>
        <v>0</v>
      </c>
      <c r="M52" s="560">
        <f t="shared" si="14"/>
        <v>0</v>
      </c>
      <c r="N52" s="565">
        <f t="shared" si="15"/>
        <v>0</v>
      </c>
    </row>
    <row r="53" spans="1:14" s="482" customFormat="1" ht="20.100000000000001" customHeight="1">
      <c r="A53" s="954"/>
      <c r="B53" s="955"/>
      <c r="C53" s="956"/>
      <c r="D53" s="513"/>
      <c r="E53" s="514"/>
      <c r="F53" s="561">
        <f t="shared" si="10"/>
        <v>0</v>
      </c>
      <c r="G53" s="563"/>
      <c r="H53" s="561">
        <f t="shared" si="11"/>
        <v>0</v>
      </c>
      <c r="I53" s="563"/>
      <c r="J53" s="561">
        <f t="shared" si="12"/>
        <v>0</v>
      </c>
      <c r="K53" s="563"/>
      <c r="L53" s="561">
        <f t="shared" si="13"/>
        <v>0</v>
      </c>
      <c r="M53" s="561">
        <f t="shared" si="14"/>
        <v>0</v>
      </c>
      <c r="N53" s="566">
        <f t="shared" si="15"/>
        <v>0</v>
      </c>
    </row>
    <row r="54" spans="1:14" s="489" customFormat="1" ht="19.5" hidden="1" customHeight="1">
      <c r="A54" s="512" t="s">
        <v>99</v>
      </c>
      <c r="B54" s="515"/>
      <c r="C54" s="515"/>
      <c r="D54" s="515"/>
      <c r="E54" s="516">
        <f>SUM(E24:E53)</f>
        <v>0</v>
      </c>
      <c r="F54" s="516">
        <f t="shared" ref="F54:N54" si="16">SUM(F24:F53)</f>
        <v>0</v>
      </c>
      <c r="G54" s="516">
        <f t="shared" si="16"/>
        <v>0</v>
      </c>
      <c r="H54" s="516">
        <f t="shared" si="16"/>
        <v>0</v>
      </c>
      <c r="I54" s="516">
        <f t="shared" si="16"/>
        <v>0</v>
      </c>
      <c r="J54" s="516">
        <f t="shared" si="16"/>
        <v>0</v>
      </c>
      <c r="K54" s="516">
        <f t="shared" si="16"/>
        <v>0</v>
      </c>
      <c r="L54" s="516">
        <f t="shared" si="16"/>
        <v>0</v>
      </c>
      <c r="M54" s="516">
        <f t="shared" si="16"/>
        <v>0</v>
      </c>
      <c r="N54" s="516">
        <f t="shared" si="16"/>
        <v>0</v>
      </c>
    </row>
    <row r="55" spans="1:14" s="482" customFormat="1" ht="58.5" customHeight="1">
      <c r="A55" s="960" t="s">
        <v>165</v>
      </c>
      <c r="B55" s="961"/>
      <c r="C55" s="961"/>
      <c r="D55" s="961"/>
      <c r="E55" s="962"/>
      <c r="F55" s="962"/>
      <c r="G55" s="962"/>
      <c r="H55" s="962"/>
      <c r="I55" s="962"/>
      <c r="J55" s="962"/>
      <c r="K55" s="962"/>
      <c r="L55" s="885"/>
      <c r="M55" s="885"/>
      <c r="N55" s="885"/>
    </row>
    <row r="56" spans="1:14" s="495" customFormat="1" ht="30" customHeight="1">
      <c r="A56" s="957" t="s">
        <v>164</v>
      </c>
      <c r="B56" s="958"/>
      <c r="C56" s="959"/>
      <c r="D56" s="506" t="s">
        <v>153</v>
      </c>
      <c r="E56" s="486" t="s">
        <v>141</v>
      </c>
      <c r="F56" s="486" t="s">
        <v>142</v>
      </c>
      <c r="G56" s="486" t="s">
        <v>143</v>
      </c>
      <c r="H56" s="486" t="s">
        <v>144</v>
      </c>
      <c r="I56" s="486" t="s">
        <v>145</v>
      </c>
      <c r="J56" s="486" t="s">
        <v>146</v>
      </c>
      <c r="K56" s="486" t="s">
        <v>147</v>
      </c>
      <c r="L56" s="486" t="s">
        <v>148</v>
      </c>
      <c r="M56" s="510" t="s">
        <v>149</v>
      </c>
      <c r="N56" s="510" t="s">
        <v>150</v>
      </c>
    </row>
    <row r="57" spans="1:14" s="482" customFormat="1" ht="20.100000000000001" customHeight="1">
      <c r="A57" s="951"/>
      <c r="B57" s="952"/>
      <c r="C57" s="953"/>
      <c r="D57" s="507"/>
      <c r="E57" s="496"/>
      <c r="F57" s="560">
        <f t="shared" ref="F57:F76" si="17">+D57*E57</f>
        <v>0</v>
      </c>
      <c r="G57" s="562"/>
      <c r="H57" s="560">
        <f t="shared" ref="H57:H76" si="18">+D57*G57</f>
        <v>0</v>
      </c>
      <c r="I57" s="562"/>
      <c r="J57" s="560">
        <f t="shared" ref="J57:J76" si="19">+D57*I57</f>
        <v>0</v>
      </c>
      <c r="K57" s="562"/>
      <c r="L57" s="560">
        <f t="shared" ref="L57:L76" si="20">D57*K57</f>
        <v>0</v>
      </c>
      <c r="M57" s="559">
        <f>+E57+G57+I57+K57</f>
        <v>0</v>
      </c>
      <c r="N57" s="564">
        <f>+F57+H57+J57+L57</f>
        <v>0</v>
      </c>
    </row>
    <row r="58" spans="1:14" s="482" customFormat="1" ht="20.100000000000001" customHeight="1">
      <c r="A58" s="951"/>
      <c r="B58" s="952"/>
      <c r="C58" s="953"/>
      <c r="D58" s="507"/>
      <c r="E58" s="496"/>
      <c r="F58" s="560">
        <f t="shared" si="17"/>
        <v>0</v>
      </c>
      <c r="G58" s="562"/>
      <c r="H58" s="560">
        <f t="shared" si="18"/>
        <v>0</v>
      </c>
      <c r="I58" s="562"/>
      <c r="J58" s="560">
        <f t="shared" si="19"/>
        <v>0</v>
      </c>
      <c r="K58" s="562"/>
      <c r="L58" s="560">
        <f t="shared" si="20"/>
        <v>0</v>
      </c>
      <c r="M58" s="560">
        <f t="shared" ref="M58:M76" si="21">+E58+G58+I58+K58</f>
        <v>0</v>
      </c>
      <c r="N58" s="565">
        <f t="shared" ref="N58:N76" si="22">+F58+H58+J58+L58</f>
        <v>0</v>
      </c>
    </row>
    <row r="59" spans="1:14" s="482" customFormat="1" ht="20.100000000000001" customHeight="1">
      <c r="A59" s="951"/>
      <c r="B59" s="952"/>
      <c r="C59" s="953"/>
      <c r="D59" s="507"/>
      <c r="E59" s="496"/>
      <c r="F59" s="560">
        <f t="shared" si="17"/>
        <v>0</v>
      </c>
      <c r="G59" s="562"/>
      <c r="H59" s="560">
        <f t="shared" si="18"/>
        <v>0</v>
      </c>
      <c r="I59" s="562"/>
      <c r="J59" s="560">
        <f t="shared" si="19"/>
        <v>0</v>
      </c>
      <c r="K59" s="562"/>
      <c r="L59" s="560">
        <f t="shared" si="20"/>
        <v>0</v>
      </c>
      <c r="M59" s="560">
        <f t="shared" si="21"/>
        <v>0</v>
      </c>
      <c r="N59" s="565">
        <f t="shared" si="22"/>
        <v>0</v>
      </c>
    </row>
    <row r="60" spans="1:14" s="482" customFormat="1" ht="20.100000000000001" customHeight="1">
      <c r="A60" s="951"/>
      <c r="B60" s="952"/>
      <c r="C60" s="953"/>
      <c r="D60" s="507"/>
      <c r="E60" s="496"/>
      <c r="F60" s="560">
        <f t="shared" si="17"/>
        <v>0</v>
      </c>
      <c r="G60" s="562"/>
      <c r="H60" s="560">
        <f t="shared" si="18"/>
        <v>0</v>
      </c>
      <c r="I60" s="562"/>
      <c r="J60" s="560">
        <f t="shared" si="19"/>
        <v>0</v>
      </c>
      <c r="K60" s="562"/>
      <c r="L60" s="560">
        <f t="shared" si="20"/>
        <v>0</v>
      </c>
      <c r="M60" s="560">
        <f t="shared" si="21"/>
        <v>0</v>
      </c>
      <c r="N60" s="565">
        <f t="shared" si="22"/>
        <v>0</v>
      </c>
    </row>
    <row r="61" spans="1:14" s="482" customFormat="1" ht="20.100000000000001" customHeight="1">
      <c r="A61" s="951"/>
      <c r="B61" s="952"/>
      <c r="C61" s="953"/>
      <c r="D61" s="507"/>
      <c r="E61" s="496"/>
      <c r="F61" s="560">
        <f t="shared" si="17"/>
        <v>0</v>
      </c>
      <c r="G61" s="562"/>
      <c r="H61" s="560">
        <f t="shared" si="18"/>
        <v>0</v>
      </c>
      <c r="I61" s="562"/>
      <c r="J61" s="560">
        <f t="shared" si="19"/>
        <v>0</v>
      </c>
      <c r="K61" s="562"/>
      <c r="L61" s="560">
        <f t="shared" si="20"/>
        <v>0</v>
      </c>
      <c r="M61" s="560">
        <f t="shared" si="21"/>
        <v>0</v>
      </c>
      <c r="N61" s="565">
        <f t="shared" si="22"/>
        <v>0</v>
      </c>
    </row>
    <row r="62" spans="1:14" s="482" customFormat="1" ht="20.100000000000001" customHeight="1">
      <c r="A62" s="951"/>
      <c r="B62" s="952"/>
      <c r="C62" s="953"/>
      <c r="D62" s="507"/>
      <c r="E62" s="496"/>
      <c r="F62" s="560">
        <f t="shared" si="17"/>
        <v>0</v>
      </c>
      <c r="G62" s="562"/>
      <c r="H62" s="560">
        <f t="shared" si="18"/>
        <v>0</v>
      </c>
      <c r="I62" s="562"/>
      <c r="J62" s="560">
        <f t="shared" si="19"/>
        <v>0</v>
      </c>
      <c r="K62" s="562"/>
      <c r="L62" s="560">
        <f t="shared" si="20"/>
        <v>0</v>
      </c>
      <c r="M62" s="560">
        <f t="shared" si="21"/>
        <v>0</v>
      </c>
      <c r="N62" s="565">
        <f t="shared" si="22"/>
        <v>0</v>
      </c>
    </row>
    <row r="63" spans="1:14" s="482" customFormat="1" ht="20.100000000000001" customHeight="1">
      <c r="A63" s="951"/>
      <c r="B63" s="952"/>
      <c r="C63" s="953"/>
      <c r="D63" s="507"/>
      <c r="E63" s="496"/>
      <c r="F63" s="560">
        <f t="shared" si="17"/>
        <v>0</v>
      </c>
      <c r="G63" s="562"/>
      <c r="H63" s="560">
        <f t="shared" si="18"/>
        <v>0</v>
      </c>
      <c r="I63" s="562"/>
      <c r="J63" s="560">
        <f t="shared" si="19"/>
        <v>0</v>
      </c>
      <c r="K63" s="562"/>
      <c r="L63" s="560">
        <f t="shared" si="20"/>
        <v>0</v>
      </c>
      <c r="M63" s="560">
        <f t="shared" si="21"/>
        <v>0</v>
      </c>
      <c r="N63" s="565">
        <f t="shared" si="22"/>
        <v>0</v>
      </c>
    </row>
    <row r="64" spans="1:14" s="482" customFormat="1" ht="20.100000000000001" customHeight="1">
      <c r="A64" s="951"/>
      <c r="B64" s="952"/>
      <c r="C64" s="953"/>
      <c r="D64" s="507"/>
      <c r="E64" s="496"/>
      <c r="F64" s="560">
        <f t="shared" si="17"/>
        <v>0</v>
      </c>
      <c r="G64" s="562"/>
      <c r="H64" s="560">
        <f t="shared" si="18"/>
        <v>0</v>
      </c>
      <c r="I64" s="562"/>
      <c r="J64" s="560">
        <f t="shared" si="19"/>
        <v>0</v>
      </c>
      <c r="K64" s="562"/>
      <c r="L64" s="560">
        <f t="shared" si="20"/>
        <v>0</v>
      </c>
      <c r="M64" s="560">
        <f t="shared" si="21"/>
        <v>0</v>
      </c>
      <c r="N64" s="565">
        <f t="shared" si="22"/>
        <v>0</v>
      </c>
    </row>
    <row r="65" spans="1:23" s="482" customFormat="1" ht="20.100000000000001" customHeight="1">
      <c r="A65" s="951"/>
      <c r="B65" s="952"/>
      <c r="C65" s="953"/>
      <c r="D65" s="507"/>
      <c r="E65" s="496"/>
      <c r="F65" s="560">
        <f t="shared" si="17"/>
        <v>0</v>
      </c>
      <c r="G65" s="562"/>
      <c r="H65" s="560">
        <f t="shared" si="18"/>
        <v>0</v>
      </c>
      <c r="I65" s="562"/>
      <c r="J65" s="560">
        <f t="shared" si="19"/>
        <v>0</v>
      </c>
      <c r="K65" s="562"/>
      <c r="L65" s="560">
        <f t="shared" si="20"/>
        <v>0</v>
      </c>
      <c r="M65" s="560">
        <f t="shared" si="21"/>
        <v>0</v>
      </c>
      <c r="N65" s="565">
        <f t="shared" si="22"/>
        <v>0</v>
      </c>
    </row>
    <row r="66" spans="1:23" s="482" customFormat="1" ht="20.100000000000001" customHeight="1">
      <c r="A66" s="951"/>
      <c r="B66" s="952"/>
      <c r="C66" s="953"/>
      <c r="D66" s="507"/>
      <c r="E66" s="496"/>
      <c r="F66" s="560">
        <f t="shared" si="17"/>
        <v>0</v>
      </c>
      <c r="G66" s="562"/>
      <c r="H66" s="560">
        <f t="shared" si="18"/>
        <v>0</v>
      </c>
      <c r="I66" s="562"/>
      <c r="J66" s="560">
        <f t="shared" si="19"/>
        <v>0</v>
      </c>
      <c r="K66" s="562"/>
      <c r="L66" s="560">
        <f t="shared" si="20"/>
        <v>0</v>
      </c>
      <c r="M66" s="560">
        <f t="shared" si="21"/>
        <v>0</v>
      </c>
      <c r="N66" s="565">
        <f t="shared" si="22"/>
        <v>0</v>
      </c>
    </row>
    <row r="67" spans="1:23" s="482" customFormat="1" ht="20.100000000000001" customHeight="1">
      <c r="A67" s="951"/>
      <c r="B67" s="952"/>
      <c r="C67" s="953"/>
      <c r="D67" s="507"/>
      <c r="E67" s="496"/>
      <c r="F67" s="560">
        <f t="shared" si="17"/>
        <v>0</v>
      </c>
      <c r="G67" s="562"/>
      <c r="H67" s="560">
        <f t="shared" si="18"/>
        <v>0</v>
      </c>
      <c r="I67" s="562"/>
      <c r="J67" s="560">
        <f t="shared" si="19"/>
        <v>0</v>
      </c>
      <c r="K67" s="562"/>
      <c r="L67" s="560">
        <f t="shared" si="20"/>
        <v>0</v>
      </c>
      <c r="M67" s="560">
        <f t="shared" si="21"/>
        <v>0</v>
      </c>
      <c r="N67" s="565">
        <f t="shared" si="22"/>
        <v>0</v>
      </c>
    </row>
    <row r="68" spans="1:23" s="482" customFormat="1" ht="20.100000000000001" customHeight="1">
      <c r="A68" s="951"/>
      <c r="B68" s="952"/>
      <c r="C68" s="953"/>
      <c r="D68" s="507"/>
      <c r="E68" s="496"/>
      <c r="F68" s="560">
        <f t="shared" si="17"/>
        <v>0</v>
      </c>
      <c r="G68" s="562"/>
      <c r="H68" s="560">
        <f t="shared" si="18"/>
        <v>0</v>
      </c>
      <c r="I68" s="562"/>
      <c r="J68" s="560">
        <f t="shared" si="19"/>
        <v>0</v>
      </c>
      <c r="K68" s="562"/>
      <c r="L68" s="560">
        <f t="shared" si="20"/>
        <v>0</v>
      </c>
      <c r="M68" s="560">
        <f t="shared" si="21"/>
        <v>0</v>
      </c>
      <c r="N68" s="565">
        <f t="shared" si="22"/>
        <v>0</v>
      </c>
    </row>
    <row r="69" spans="1:23" s="482" customFormat="1" ht="20.100000000000001" customHeight="1">
      <c r="A69" s="951"/>
      <c r="B69" s="952"/>
      <c r="C69" s="953"/>
      <c r="D69" s="507"/>
      <c r="E69" s="496"/>
      <c r="F69" s="560">
        <f t="shared" si="17"/>
        <v>0</v>
      </c>
      <c r="G69" s="562"/>
      <c r="H69" s="560">
        <f t="shared" si="18"/>
        <v>0</v>
      </c>
      <c r="I69" s="562"/>
      <c r="J69" s="560">
        <f t="shared" si="19"/>
        <v>0</v>
      </c>
      <c r="K69" s="562"/>
      <c r="L69" s="560">
        <f t="shared" si="20"/>
        <v>0</v>
      </c>
      <c r="M69" s="560">
        <f t="shared" si="21"/>
        <v>0</v>
      </c>
      <c r="N69" s="565">
        <f t="shared" si="22"/>
        <v>0</v>
      </c>
    </row>
    <row r="70" spans="1:23" s="482" customFormat="1" ht="20.100000000000001" customHeight="1">
      <c r="A70" s="951"/>
      <c r="B70" s="952"/>
      <c r="C70" s="953"/>
      <c r="D70" s="507"/>
      <c r="E70" s="496"/>
      <c r="F70" s="560">
        <f t="shared" si="17"/>
        <v>0</v>
      </c>
      <c r="G70" s="562"/>
      <c r="H70" s="560">
        <f t="shared" si="18"/>
        <v>0</v>
      </c>
      <c r="I70" s="562"/>
      <c r="J70" s="560">
        <f t="shared" si="19"/>
        <v>0</v>
      </c>
      <c r="K70" s="562"/>
      <c r="L70" s="560">
        <f t="shared" si="20"/>
        <v>0</v>
      </c>
      <c r="M70" s="560">
        <f t="shared" si="21"/>
        <v>0</v>
      </c>
      <c r="N70" s="565">
        <f t="shared" si="22"/>
        <v>0</v>
      </c>
    </row>
    <row r="71" spans="1:23" s="482" customFormat="1" ht="20.100000000000001" customHeight="1">
      <c r="A71" s="951"/>
      <c r="B71" s="952"/>
      <c r="C71" s="953"/>
      <c r="D71" s="507"/>
      <c r="E71" s="496"/>
      <c r="F71" s="560">
        <f t="shared" si="17"/>
        <v>0</v>
      </c>
      <c r="G71" s="562"/>
      <c r="H71" s="560">
        <f t="shared" si="18"/>
        <v>0</v>
      </c>
      <c r="I71" s="562"/>
      <c r="J71" s="560">
        <f t="shared" si="19"/>
        <v>0</v>
      </c>
      <c r="K71" s="562"/>
      <c r="L71" s="560">
        <f t="shared" si="20"/>
        <v>0</v>
      </c>
      <c r="M71" s="560">
        <f t="shared" si="21"/>
        <v>0</v>
      </c>
      <c r="N71" s="565">
        <f t="shared" si="22"/>
        <v>0</v>
      </c>
    </row>
    <row r="72" spans="1:23" s="482" customFormat="1" ht="20.100000000000001" customHeight="1">
      <c r="A72" s="951"/>
      <c r="B72" s="952"/>
      <c r="C72" s="953"/>
      <c r="D72" s="507"/>
      <c r="E72" s="496"/>
      <c r="F72" s="560">
        <f t="shared" si="17"/>
        <v>0</v>
      </c>
      <c r="G72" s="562"/>
      <c r="H72" s="560">
        <f t="shared" si="18"/>
        <v>0</v>
      </c>
      <c r="I72" s="562"/>
      <c r="J72" s="560">
        <f t="shared" si="19"/>
        <v>0</v>
      </c>
      <c r="K72" s="562"/>
      <c r="L72" s="560">
        <f t="shared" si="20"/>
        <v>0</v>
      </c>
      <c r="M72" s="560">
        <f t="shared" si="21"/>
        <v>0</v>
      </c>
      <c r="N72" s="565">
        <f t="shared" si="22"/>
        <v>0</v>
      </c>
    </row>
    <row r="73" spans="1:23" s="482" customFormat="1" ht="20.100000000000001" customHeight="1">
      <c r="A73" s="951"/>
      <c r="B73" s="952"/>
      <c r="C73" s="953"/>
      <c r="D73" s="507"/>
      <c r="E73" s="496"/>
      <c r="F73" s="560">
        <f t="shared" si="17"/>
        <v>0</v>
      </c>
      <c r="G73" s="562"/>
      <c r="H73" s="560">
        <f t="shared" si="18"/>
        <v>0</v>
      </c>
      <c r="I73" s="562"/>
      <c r="J73" s="560">
        <f t="shared" si="19"/>
        <v>0</v>
      </c>
      <c r="K73" s="562"/>
      <c r="L73" s="560">
        <f t="shared" si="20"/>
        <v>0</v>
      </c>
      <c r="M73" s="560">
        <f t="shared" si="21"/>
        <v>0</v>
      </c>
      <c r="N73" s="565">
        <f t="shared" si="22"/>
        <v>0</v>
      </c>
    </row>
    <row r="74" spans="1:23" s="482" customFormat="1" ht="20.100000000000001" customHeight="1">
      <c r="A74" s="951"/>
      <c r="B74" s="952"/>
      <c r="C74" s="953"/>
      <c r="D74" s="507"/>
      <c r="E74" s="496"/>
      <c r="F74" s="560">
        <f t="shared" si="17"/>
        <v>0</v>
      </c>
      <c r="G74" s="562"/>
      <c r="H74" s="560">
        <f t="shared" si="18"/>
        <v>0</v>
      </c>
      <c r="I74" s="562"/>
      <c r="J74" s="560">
        <f t="shared" si="19"/>
        <v>0</v>
      </c>
      <c r="K74" s="562"/>
      <c r="L74" s="560">
        <f t="shared" si="20"/>
        <v>0</v>
      </c>
      <c r="M74" s="560">
        <f t="shared" si="21"/>
        <v>0</v>
      </c>
      <c r="N74" s="565">
        <f t="shared" si="22"/>
        <v>0</v>
      </c>
    </row>
    <row r="75" spans="1:23" s="482" customFormat="1" ht="20.100000000000001" customHeight="1">
      <c r="A75" s="951"/>
      <c r="B75" s="952"/>
      <c r="C75" s="953"/>
      <c r="D75" s="507"/>
      <c r="E75" s="496"/>
      <c r="F75" s="560">
        <f t="shared" si="17"/>
        <v>0</v>
      </c>
      <c r="G75" s="562"/>
      <c r="H75" s="560">
        <f t="shared" si="18"/>
        <v>0</v>
      </c>
      <c r="I75" s="562"/>
      <c r="J75" s="560">
        <f t="shared" si="19"/>
        <v>0</v>
      </c>
      <c r="K75" s="562"/>
      <c r="L75" s="560">
        <f t="shared" si="20"/>
        <v>0</v>
      </c>
      <c r="M75" s="560">
        <f t="shared" si="21"/>
        <v>0</v>
      </c>
      <c r="N75" s="565">
        <f t="shared" si="22"/>
        <v>0</v>
      </c>
    </row>
    <row r="76" spans="1:23" s="482" customFormat="1" ht="20.100000000000001" customHeight="1">
      <c r="A76" s="954"/>
      <c r="B76" s="955"/>
      <c r="C76" s="956"/>
      <c r="D76" s="513"/>
      <c r="E76" s="514"/>
      <c r="F76" s="561">
        <f t="shared" si="17"/>
        <v>0</v>
      </c>
      <c r="G76" s="563"/>
      <c r="H76" s="561">
        <f t="shared" si="18"/>
        <v>0</v>
      </c>
      <c r="I76" s="563"/>
      <c r="J76" s="561">
        <f t="shared" si="19"/>
        <v>0</v>
      </c>
      <c r="K76" s="563"/>
      <c r="L76" s="561">
        <f t="shared" si="20"/>
        <v>0</v>
      </c>
      <c r="M76" s="561">
        <f t="shared" si="21"/>
        <v>0</v>
      </c>
      <c r="N76" s="566">
        <f t="shared" si="22"/>
        <v>0</v>
      </c>
    </row>
    <row r="77" spans="1:23" s="489" customFormat="1" ht="19.5" hidden="1" customHeight="1">
      <c r="A77" s="512" t="s">
        <v>99</v>
      </c>
      <c r="B77" s="515"/>
      <c r="C77" s="515"/>
      <c r="D77" s="515"/>
      <c r="E77" s="516">
        <f>SUM(E57:E76)</f>
        <v>0</v>
      </c>
      <c r="F77" s="516">
        <f t="shared" ref="F77:N77" si="23">SUM(F57:F76)</f>
        <v>0</v>
      </c>
      <c r="G77" s="516">
        <f t="shared" si="23"/>
        <v>0</v>
      </c>
      <c r="H77" s="516">
        <f t="shared" si="23"/>
        <v>0</v>
      </c>
      <c r="I77" s="516">
        <f t="shared" si="23"/>
        <v>0</v>
      </c>
      <c r="J77" s="516">
        <f t="shared" si="23"/>
        <v>0</v>
      </c>
      <c r="K77" s="516">
        <f t="shared" si="23"/>
        <v>0</v>
      </c>
      <c r="L77" s="516">
        <f t="shared" si="23"/>
        <v>0</v>
      </c>
      <c r="M77" s="516">
        <f t="shared" si="23"/>
        <v>0</v>
      </c>
      <c r="N77" s="516">
        <f t="shared" si="23"/>
        <v>0</v>
      </c>
    </row>
    <row r="79" spans="1:23" s="55" customFormat="1">
      <c r="A79" s="536" t="s">
        <v>173</v>
      </c>
      <c r="B79" s="536"/>
      <c r="C79" s="536"/>
      <c r="D79" s="536"/>
      <c r="E79" s="537"/>
      <c r="F79" s="536"/>
      <c r="G79" s="536"/>
      <c r="H79" s="536"/>
      <c r="I79" s="536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 s="55" customFormat="1">
      <c r="A80" s="536" t="s">
        <v>177</v>
      </c>
      <c r="B80" s="536"/>
      <c r="C80" s="536"/>
      <c r="D80" s="536"/>
      <c r="E80" s="537"/>
      <c r="F80" s="536"/>
      <c r="G80" s="536"/>
      <c r="H80" s="536"/>
      <c r="I80" s="536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1:23" s="55" customFormat="1" ht="13.5" thickBot="1">
      <c r="A81" s="536"/>
      <c r="B81" s="536"/>
      <c r="C81" s="536"/>
      <c r="D81" s="536"/>
      <c r="E81" s="537"/>
      <c r="F81" s="536"/>
      <c r="G81" s="536"/>
      <c r="H81" s="536"/>
      <c r="I81" s="536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3" s="55" customFormat="1" ht="15">
      <c r="A82" s="146"/>
      <c r="B82" s="147"/>
      <c r="C82" s="147"/>
      <c r="D82" s="148"/>
      <c r="E82" s="468"/>
      <c r="F82" s="147"/>
      <c r="G82" s="149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3" s="55" customFormat="1" ht="15">
      <c r="A83" s="936" t="s">
        <v>78</v>
      </c>
      <c r="B83" s="937"/>
      <c r="C83" s="938"/>
      <c r="D83" s="938"/>
      <c r="E83" s="938"/>
      <c r="F83" s="938"/>
      <c r="G83" s="150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3" s="55" customFormat="1" ht="15">
      <c r="A84" s="151"/>
      <c r="B84" s="152"/>
      <c r="C84" s="153"/>
      <c r="D84" s="154"/>
      <c r="E84" s="469"/>
      <c r="F84" s="155"/>
      <c r="G84" s="150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3" s="55" customFormat="1" ht="15">
      <c r="A85" s="936" t="s">
        <v>79</v>
      </c>
      <c r="B85" s="937"/>
      <c r="C85" s="939">
        <f>+'Basisdaten Inst'!C21</f>
        <v>0</v>
      </c>
      <c r="D85" s="939"/>
      <c r="E85" s="939"/>
      <c r="F85" s="939"/>
      <c r="G85" s="150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3" s="55" customFormat="1" ht="15">
      <c r="A86" s="156" t="s">
        <v>174</v>
      </c>
      <c r="B86" s="157"/>
      <c r="C86" s="158"/>
      <c r="D86" s="154"/>
      <c r="E86" s="470"/>
      <c r="F86" s="159"/>
      <c r="G86" s="150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3" s="55" customFormat="1" ht="14.25">
      <c r="A87" s="156"/>
      <c r="B87" s="157"/>
      <c r="C87" s="158"/>
      <c r="D87" s="4"/>
      <c r="E87" s="940"/>
      <c r="F87" s="940"/>
      <c r="G87" s="150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1:23" s="55" customFormat="1">
      <c r="A88" s="160"/>
      <c r="B88" s="57"/>
      <c r="C88" s="57"/>
      <c r="D88" s="57"/>
      <c r="E88" s="932"/>
      <c r="F88" s="932"/>
      <c r="G88" s="150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</row>
    <row r="89" spans="1:23" s="55" customFormat="1" ht="15">
      <c r="A89" s="161"/>
      <c r="B89" s="476"/>
      <c r="C89" s="476"/>
      <c r="D89" s="154"/>
      <c r="E89" s="471"/>
      <c r="F89" s="476"/>
      <c r="G89" s="150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</row>
    <row r="90" spans="1:23" s="55" customFormat="1">
      <c r="A90" s="161"/>
      <c r="B90" s="163" t="s">
        <v>80</v>
      </c>
      <c r="C90" s="511"/>
      <c r="D90" s="163" t="s">
        <v>80</v>
      </c>
      <c r="E90" s="933"/>
      <c r="F90" s="934"/>
      <c r="G90" s="935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</row>
    <row r="91" spans="1:23" s="55" customFormat="1" ht="15.75" thickBot="1">
      <c r="A91" s="164"/>
      <c r="B91" s="165"/>
      <c r="C91" s="166"/>
      <c r="D91" s="167"/>
      <c r="E91" s="472"/>
      <c r="F91" s="168"/>
      <c r="G91" s="169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</row>
    <row r="92" spans="1:23" s="55" customFormat="1">
      <c r="A92" s="54"/>
      <c r="B92" s="54"/>
      <c r="C92" s="54"/>
      <c r="D92" s="54"/>
      <c r="E92" s="4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</row>
  </sheetData>
  <sheetProtection algorithmName="SHA-512" hashValue="UHxpeD06FwK8EsJzpIvR0/onrGksUbmqamRHbKEBYjtkSxcgHLjElSIJOSQgFj14IatF7EjcZmxi8ft0RnrsoQ==" saltValue="fxfMwJVTfVdRnUgGfSacdQ==" spinCount="100000" sheet="1" objects="1" scenarios="1"/>
  <mergeCells count="71">
    <mergeCell ref="A8:N8"/>
    <mergeCell ref="E88:F88"/>
    <mergeCell ref="E90:G90"/>
    <mergeCell ref="A83:B83"/>
    <mergeCell ref="C83:F83"/>
    <mergeCell ref="A85:B85"/>
    <mergeCell ref="C85:F85"/>
    <mergeCell ref="E87:F87"/>
    <mergeCell ref="C12:D12"/>
    <mergeCell ref="A13:B16"/>
    <mergeCell ref="C13:D13"/>
    <mergeCell ref="C14:D14"/>
    <mergeCell ref="C15:D15"/>
    <mergeCell ref="C16:D16"/>
    <mergeCell ref="A31:C31"/>
    <mergeCell ref="A19:K19"/>
    <mergeCell ref="A23:C23"/>
    <mergeCell ref="A24:C24"/>
    <mergeCell ref="A25:C25"/>
    <mergeCell ref="A21:D21"/>
    <mergeCell ref="A20:D20"/>
    <mergeCell ref="A22:N22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56:C56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N55"/>
    <mergeCell ref="A68:C68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5:C75"/>
    <mergeCell ref="A76:C76"/>
    <mergeCell ref="A69:C69"/>
    <mergeCell ref="A70:C70"/>
    <mergeCell ref="A71:C71"/>
    <mergeCell ref="A72:C72"/>
    <mergeCell ref="A73:C73"/>
    <mergeCell ref="A74:C74"/>
  </mergeCells>
  <dataValidations disablePrompts="1" count="1">
    <dataValidation allowBlank="1" showInputMessage="1" sqref="I24"/>
  </dataValidations>
  <pageMargins left="0.6692913385826772" right="0.6692913385826772" top="0.78740157480314965" bottom="0.78740157480314965" header="0.51181102362204722" footer="0.31496062992125984"/>
  <pageSetup paperSize="9" scale="60" fitToHeight="0" orientation="landscape" r:id="rId1"/>
  <headerFooter alignWithMargins="0">
    <oddFooter>&amp;L&amp;"Arial,Standard"&amp;9&amp;P von &amp;N&amp;R&amp;9Januar 2021, Version 0</oddFooter>
  </headerFooter>
  <rowBreaks count="2" manualBreakCount="2">
    <brk id="21" max="16383" man="1"/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5" tint="-0.249977111117893"/>
    <pageSetUpPr fitToPage="1"/>
  </sheetPr>
  <dimension ref="A1:X358"/>
  <sheetViews>
    <sheetView showGridLines="0" zoomScaleNormal="100" workbookViewId="0">
      <selection activeCell="F38" sqref="F38"/>
    </sheetView>
  </sheetViews>
  <sheetFormatPr baseColWidth="10" defaultColWidth="11.42578125" defaultRowHeight="12.75"/>
  <cols>
    <col min="1" max="3" width="18.7109375" style="574" customWidth="1"/>
    <col min="4" max="4" width="22.7109375" style="574" customWidth="1"/>
    <col min="5" max="5" width="20.7109375" style="574" customWidth="1"/>
    <col min="6" max="16384" width="11.42578125" style="574"/>
  </cols>
  <sheetData>
    <row r="1" spans="1:24" s="43" customFormat="1" ht="18" customHeight="1">
      <c r="A1" s="7" t="s">
        <v>228</v>
      </c>
      <c r="B1" s="44"/>
      <c r="C1" s="45"/>
      <c r="D1" s="41"/>
      <c r="E1" s="41"/>
      <c r="F1" s="41"/>
      <c r="G1" s="41"/>
      <c r="H1" s="41"/>
      <c r="I1" s="41"/>
      <c r="J1" s="41"/>
      <c r="K1" s="41"/>
      <c r="L1" s="41"/>
      <c r="M1" s="915"/>
      <c r="N1" s="915"/>
      <c r="O1" s="915"/>
      <c r="P1" s="915"/>
      <c r="Q1" s="915"/>
      <c r="R1" s="305"/>
      <c r="S1" s="572"/>
      <c r="T1" s="572"/>
      <c r="U1" s="572"/>
      <c r="V1" s="572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305"/>
      <c r="L2" s="305"/>
      <c r="M2" s="41"/>
      <c r="N2" s="41"/>
      <c r="O2" s="41"/>
      <c r="P2" s="41"/>
      <c r="Q2" s="41"/>
      <c r="R2" s="305"/>
      <c r="S2" s="572"/>
      <c r="T2" s="572"/>
      <c r="U2" s="572"/>
      <c r="V2" s="572"/>
      <c r="W2" s="114"/>
      <c r="X2" s="52"/>
    </row>
    <row r="3" spans="1:24" s="171" customForma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4" s="171" customFormat="1" ht="20.25">
      <c r="A4" s="386" t="s">
        <v>195</v>
      </c>
      <c r="B4" s="246"/>
      <c r="C4" s="246"/>
      <c r="D4" s="24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4" s="171" customFormat="1" ht="20.25">
      <c r="A5" s="48"/>
      <c r="B5" s="247"/>
      <c r="C5" s="247"/>
      <c r="D5" s="24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4" s="171" customFormat="1" ht="20.25">
      <c r="A6" s="229"/>
      <c r="B6" s="247"/>
      <c r="C6" s="1010" t="s">
        <v>255</v>
      </c>
      <c r="D6" s="101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4" s="171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4" s="309" customFormat="1" ht="27" customHeight="1">
      <c r="A8" s="431" t="s">
        <v>20</v>
      </c>
      <c r="B8" s="308"/>
      <c r="C8" s="1006">
        <f>'Basisdaten Inst'!C21</f>
        <v>0</v>
      </c>
      <c r="D8" s="10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24" s="171" customFormat="1">
      <c r="A9" s="115"/>
      <c r="B9" s="28"/>
      <c r="C9" s="1008">
        <f>'Basisdaten Inst'!C22</f>
        <v>0</v>
      </c>
      <c r="D9" s="100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4" s="171" customFormat="1">
      <c r="A10" s="28"/>
      <c r="B10" s="28"/>
      <c r="C10" s="1008">
        <f>'Basisdaten Inst'!C23</f>
        <v>0</v>
      </c>
      <c r="D10" s="100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4" s="171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4" s="171" customFormat="1">
      <c r="A12" s="229" t="s">
        <v>158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4" s="171" customFormat="1">
      <c r="A13" s="248" t="s">
        <v>21</v>
      </c>
      <c r="B13" s="991">
        <f>'Basisdaten Inst'!C26</f>
        <v>0</v>
      </c>
      <c r="C13" s="992"/>
      <c r="D13" s="99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4" s="171" customFormat="1">
      <c r="A14" s="248" t="s">
        <v>22</v>
      </c>
      <c r="B14" s="991">
        <f>'Basisdaten Inst'!C27</f>
        <v>0</v>
      </c>
      <c r="C14" s="992"/>
      <c r="D14" s="99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4" s="171" customFormat="1">
      <c r="A15" s="248" t="s">
        <v>23</v>
      </c>
      <c r="B15" s="991">
        <f>'Basisdaten Inst'!C28</f>
        <v>0</v>
      </c>
      <c r="C15" s="992"/>
      <c r="D15" s="99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24" s="171" customFormat="1">
      <c r="A16" s="248" t="s">
        <v>24</v>
      </c>
      <c r="B16" s="991">
        <f>'Basisdaten Inst'!C29</f>
        <v>0</v>
      </c>
      <c r="C16" s="992"/>
      <c r="D16" s="99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573"/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</row>
    <row r="18" spans="1:17"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</row>
    <row r="19" spans="1:17">
      <c r="A19" s="994"/>
      <c r="B19" s="995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</row>
    <row r="20" spans="1:17" ht="21" customHeight="1">
      <c r="A20" s="996" t="s">
        <v>25</v>
      </c>
      <c r="B20" s="996" t="s">
        <v>160</v>
      </c>
      <c r="C20" s="996" t="s">
        <v>159</v>
      </c>
      <c r="D20" s="989" t="s">
        <v>26</v>
      </c>
      <c r="E20" s="974" t="s">
        <v>130</v>
      </c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</row>
    <row r="21" spans="1:17" ht="21" customHeight="1">
      <c r="A21" s="997"/>
      <c r="B21" s="997"/>
      <c r="C21" s="997"/>
      <c r="D21" s="990"/>
      <c r="E21" s="975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</row>
    <row r="22" spans="1:17">
      <c r="A22" s="1003" t="s">
        <v>187</v>
      </c>
      <c r="B22" s="998" t="s">
        <v>180</v>
      </c>
      <c r="C22" s="1001" t="s">
        <v>179</v>
      </c>
      <c r="D22" s="1002" t="s">
        <v>256</v>
      </c>
      <c r="E22" s="976">
        <f>LeistungsabgeltungQ1!J24</f>
        <v>0</v>
      </c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</row>
    <row r="23" spans="1:17">
      <c r="A23" s="1004"/>
      <c r="B23" s="999"/>
      <c r="C23" s="999"/>
      <c r="D23" s="987"/>
      <c r="E23" s="977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</row>
    <row r="24" spans="1:17">
      <c r="A24" s="1005"/>
      <c r="B24" s="1000"/>
      <c r="C24" s="1000"/>
      <c r="D24" s="987"/>
      <c r="E24" s="977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</row>
    <row r="25" spans="1:17" ht="12.75" customHeight="1">
      <c r="A25" s="1003" t="s">
        <v>188</v>
      </c>
      <c r="B25" s="998" t="s">
        <v>182</v>
      </c>
      <c r="C25" s="998" t="s">
        <v>181</v>
      </c>
      <c r="D25" s="1002" t="s">
        <v>257</v>
      </c>
      <c r="E25" s="976">
        <f>LeistungsabgeltungQ1!J17</f>
        <v>0</v>
      </c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</row>
    <row r="26" spans="1:17">
      <c r="A26" s="1004"/>
      <c r="B26" s="999"/>
      <c r="C26" s="999"/>
      <c r="D26" s="987"/>
      <c r="E26" s="977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</row>
    <row r="27" spans="1:17">
      <c r="A27" s="1005"/>
      <c r="B27" s="1000"/>
      <c r="C27" s="1000"/>
      <c r="D27" s="988"/>
      <c r="E27" s="979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</row>
    <row r="28" spans="1:17">
      <c r="A28" s="1003" t="s">
        <v>189</v>
      </c>
      <c r="B28" s="998" t="s">
        <v>184</v>
      </c>
      <c r="C28" s="1001" t="s">
        <v>183</v>
      </c>
      <c r="D28" s="986" t="s">
        <v>258</v>
      </c>
      <c r="E28" s="978">
        <f>+Transportkosten!F16</f>
        <v>0</v>
      </c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</row>
    <row r="29" spans="1:17">
      <c r="A29" s="1004"/>
      <c r="B29" s="999"/>
      <c r="C29" s="999"/>
      <c r="D29" s="987"/>
      <c r="E29" s="977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</row>
    <row r="30" spans="1:17">
      <c r="A30" s="1005"/>
      <c r="B30" s="1000"/>
      <c r="C30" s="1000"/>
      <c r="D30" s="988"/>
      <c r="E30" s="979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</row>
    <row r="31" spans="1:17" ht="12.75" customHeight="1">
      <c r="A31" s="1003" t="s">
        <v>190</v>
      </c>
      <c r="B31" s="998" t="s">
        <v>186</v>
      </c>
      <c r="C31" s="998" t="s">
        <v>185</v>
      </c>
      <c r="D31" s="1002" t="s">
        <v>259</v>
      </c>
      <c r="E31" s="976">
        <f>LeistungsabgeltungQ1!J31</f>
        <v>0</v>
      </c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</row>
    <row r="32" spans="1:17">
      <c r="A32" s="1004"/>
      <c r="B32" s="999"/>
      <c r="C32" s="999"/>
      <c r="D32" s="987"/>
      <c r="E32" s="977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</row>
    <row r="33" spans="1:17">
      <c r="A33" s="1005"/>
      <c r="B33" s="1000"/>
      <c r="C33" s="1000"/>
      <c r="D33" s="988"/>
      <c r="E33" s="979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</row>
    <row r="34" spans="1:17">
      <c r="A34" s="578"/>
      <c r="B34" s="517"/>
      <c r="C34" s="517"/>
      <c r="D34" s="983" t="s">
        <v>282</v>
      </c>
      <c r="E34" s="980">
        <f>LeistungsabgeltungQ1!J111+Transportkosten!F16</f>
        <v>0</v>
      </c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</row>
    <row r="35" spans="1:17">
      <c r="A35" s="578"/>
      <c r="B35" s="517"/>
      <c r="C35" s="517"/>
      <c r="D35" s="984"/>
      <c r="E35" s="981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</row>
    <row r="36" spans="1:17">
      <c r="A36" s="578"/>
      <c r="B36" s="517"/>
      <c r="C36" s="517"/>
      <c r="D36" s="984"/>
      <c r="E36" s="981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</row>
    <row r="37" spans="1:17">
      <c r="A37" s="579"/>
      <c r="B37" s="573"/>
      <c r="C37" s="573"/>
      <c r="D37" s="985"/>
      <c r="E37" s="982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</row>
    <row r="38" spans="1:17">
      <c r="A38" s="579"/>
      <c r="B38" s="573"/>
      <c r="C38" s="573"/>
      <c r="D38" s="28"/>
      <c r="E38" s="534">
        <f>E34-E31-E28-E25-E22</f>
        <v>0</v>
      </c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</row>
    <row r="39" spans="1:17">
      <c r="A39" s="579"/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</row>
    <row r="40" spans="1:17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</row>
    <row r="41" spans="1:17" s="576" customFormat="1" ht="27" customHeight="1">
      <c r="A41" s="1012" t="s">
        <v>191</v>
      </c>
      <c r="B41" s="1012"/>
      <c r="C41" s="1012"/>
      <c r="D41" s="1012"/>
      <c r="E41" s="1012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</row>
    <row r="42" spans="1:17">
      <c r="A42" s="580"/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</row>
    <row r="43" spans="1:17">
      <c r="A43" s="580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</row>
    <row r="44" spans="1:17">
      <c r="A44" s="573"/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</row>
    <row r="45" spans="1:17">
      <c r="A45" s="577" t="s">
        <v>27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</row>
    <row r="46" spans="1:17" s="576" customFormat="1" ht="20.100000000000001" customHeight="1">
      <c r="A46" s="581" t="s">
        <v>129</v>
      </c>
      <c r="B46" s="582"/>
      <c r="C46" s="432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</row>
    <row r="47" spans="1:17" s="576" customFormat="1" ht="20.100000000000001" customHeight="1">
      <c r="A47" s="581" t="s">
        <v>128</v>
      </c>
      <c r="B47" s="583"/>
      <c r="C47" s="432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</row>
    <row r="48" spans="1:17">
      <c r="A48" s="580"/>
      <c r="B48" s="584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</row>
    <row r="49" spans="1:17">
      <c r="A49" s="573"/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</row>
    <row r="50" spans="1:17">
      <c r="A50" s="577" t="s">
        <v>28</v>
      </c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</row>
    <row r="51" spans="1:17">
      <c r="A51" s="585" t="s">
        <v>29</v>
      </c>
      <c r="B51" s="585" t="s">
        <v>19</v>
      </c>
      <c r="C51" s="585" t="s">
        <v>30</v>
      </c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</row>
    <row r="52" spans="1:17">
      <c r="A52" s="586" t="s">
        <v>31</v>
      </c>
      <c r="B52" s="587"/>
      <c r="C52" s="588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</row>
    <row r="53" spans="1:17">
      <c r="A53" s="573"/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</row>
    <row r="54" spans="1:17">
      <c r="A54" s="573"/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</row>
    <row r="55" spans="1:17">
      <c r="A55" s="573"/>
      <c r="B55" s="573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</row>
    <row r="56" spans="1:17">
      <c r="A56" s="573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</row>
    <row r="57" spans="1:17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</row>
    <row r="58" spans="1:17">
      <c r="A58" s="573"/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</row>
    <row r="59" spans="1:17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</row>
    <row r="60" spans="1:17">
      <c r="A60" s="573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</row>
    <row r="61" spans="1:17">
      <c r="A61" s="573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</row>
    <row r="62" spans="1:17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</row>
    <row r="63" spans="1:17">
      <c r="A63" s="573"/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</row>
    <row r="64" spans="1:17">
      <c r="A64" s="573"/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</row>
    <row r="65" spans="1:17">
      <c r="A65" s="573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</row>
    <row r="66" spans="1:17">
      <c r="A66" s="573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</row>
    <row r="67" spans="1:17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</row>
    <row r="68" spans="1:17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</row>
    <row r="69" spans="1:17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</row>
    <row r="70" spans="1:17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</row>
    <row r="71" spans="1:17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</row>
    <row r="72" spans="1:17">
      <c r="A72" s="573"/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</row>
    <row r="73" spans="1:17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</row>
    <row r="74" spans="1:17">
      <c r="A74" s="573"/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</row>
    <row r="75" spans="1:17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  <c r="O75" s="573"/>
      <c r="P75" s="573"/>
      <c r="Q75" s="573"/>
    </row>
    <row r="76" spans="1:17">
      <c r="A76" s="573"/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</row>
    <row r="77" spans="1:17">
      <c r="A77" s="573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</row>
    <row r="78" spans="1:17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</row>
    <row r="79" spans="1:17">
      <c r="A79" s="57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</row>
    <row r="80" spans="1:17">
      <c r="A80" s="573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</row>
    <row r="81" spans="1:17">
      <c r="A81" s="573"/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</row>
    <row r="82" spans="1:17">
      <c r="A82" s="573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</row>
    <row r="83" spans="1:17">
      <c r="A83" s="573"/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</row>
    <row r="84" spans="1:17">
      <c r="A84" s="573"/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</row>
    <row r="85" spans="1:17">
      <c r="A85" s="573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</row>
    <row r="86" spans="1:17">
      <c r="A86" s="573"/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</row>
    <row r="87" spans="1:17">
      <c r="A87" s="573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</row>
    <row r="88" spans="1:17">
      <c r="A88" s="573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</row>
    <row r="89" spans="1:17">
      <c r="A89" s="573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</row>
    <row r="90" spans="1:17">
      <c r="A90" s="573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</row>
    <row r="91" spans="1:17">
      <c r="A91" s="573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</row>
    <row r="92" spans="1:17">
      <c r="A92" s="57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</row>
    <row r="93" spans="1:17">
      <c r="A93" s="57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</row>
    <row r="94" spans="1:17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</row>
    <row r="95" spans="1:17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</row>
    <row r="96" spans="1:17">
      <c r="A96" s="573"/>
      <c r="B96" s="573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</row>
    <row r="97" spans="1:17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</row>
    <row r="98" spans="1:17">
      <c r="A98" s="573"/>
      <c r="B98" s="573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</row>
    <row r="99" spans="1:17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</row>
    <row r="100" spans="1:17">
      <c r="A100" s="573"/>
      <c r="B100" s="573"/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</row>
    <row r="101" spans="1:17">
      <c r="A101" s="573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</row>
    <row r="102" spans="1:17">
      <c r="A102" s="573"/>
      <c r="B102" s="573"/>
      <c r="C102" s="573"/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</row>
    <row r="103" spans="1:17">
      <c r="A103" s="573"/>
      <c r="B103" s="573"/>
      <c r="C103" s="573"/>
      <c r="D103" s="573"/>
      <c r="E103" s="573"/>
      <c r="F103" s="573"/>
      <c r="G103" s="573"/>
      <c r="H103" s="573"/>
      <c r="I103" s="573"/>
      <c r="J103" s="573"/>
      <c r="K103" s="573"/>
      <c r="L103" s="573"/>
      <c r="M103" s="573"/>
      <c r="N103" s="573"/>
      <c r="O103" s="573"/>
      <c r="P103" s="573"/>
      <c r="Q103" s="573"/>
    </row>
    <row r="104" spans="1:17">
      <c r="A104" s="573"/>
      <c r="B104" s="573"/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</row>
    <row r="105" spans="1:17">
      <c r="A105" s="573"/>
      <c r="B105" s="573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</row>
    <row r="106" spans="1:17">
      <c r="A106" s="573"/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</row>
    <row r="107" spans="1:17">
      <c r="A107" s="573"/>
      <c r="B107" s="573"/>
      <c r="C107" s="573"/>
      <c r="D107" s="573"/>
      <c r="E107" s="573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</row>
    <row r="108" spans="1:17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</row>
    <row r="109" spans="1:17">
      <c r="A109" s="573"/>
      <c r="B109" s="573"/>
      <c r="C109" s="573"/>
      <c r="D109" s="573"/>
      <c r="E109" s="573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</row>
    <row r="110" spans="1:17">
      <c r="A110" s="573"/>
      <c r="B110" s="573"/>
      <c r="C110" s="573"/>
      <c r="D110" s="573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</row>
    <row r="111" spans="1:17">
      <c r="A111" s="573"/>
      <c r="B111" s="573"/>
      <c r="C111" s="573"/>
      <c r="D111" s="573"/>
      <c r="E111" s="573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</row>
    <row r="112" spans="1:17">
      <c r="A112" s="573"/>
      <c r="B112" s="573"/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</row>
    <row r="113" spans="1:17">
      <c r="A113" s="573"/>
      <c r="B113" s="573"/>
      <c r="C113" s="573"/>
      <c r="D113" s="573"/>
      <c r="E113" s="573"/>
      <c r="F113" s="573"/>
      <c r="G113" s="573"/>
      <c r="H113" s="573"/>
      <c r="I113" s="573"/>
      <c r="J113" s="573"/>
      <c r="K113" s="573"/>
      <c r="L113" s="573"/>
      <c r="M113" s="573"/>
      <c r="N113" s="573"/>
      <c r="O113" s="573"/>
      <c r="P113" s="573"/>
      <c r="Q113" s="573"/>
    </row>
    <row r="114" spans="1:17">
      <c r="A114" s="573"/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</row>
    <row r="115" spans="1:17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</row>
    <row r="116" spans="1:17">
      <c r="A116" s="573"/>
      <c r="B116" s="573"/>
      <c r="C116" s="573"/>
      <c r="D116" s="573"/>
      <c r="E116" s="573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</row>
    <row r="117" spans="1:17">
      <c r="A117" s="573"/>
      <c r="B117" s="573"/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</row>
    <row r="118" spans="1:17">
      <c r="A118" s="573"/>
      <c r="B118" s="573"/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</row>
    <row r="119" spans="1:17">
      <c r="A119" s="573"/>
      <c r="B119" s="573"/>
      <c r="C119" s="573"/>
      <c r="D119" s="5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</row>
    <row r="120" spans="1:17">
      <c r="A120" s="573"/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</row>
    <row r="121" spans="1:17">
      <c r="A121" s="573"/>
      <c r="B121" s="573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</row>
    <row r="122" spans="1:17">
      <c r="A122" s="573"/>
      <c r="B122" s="573"/>
      <c r="C122" s="573"/>
      <c r="D122" s="573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</row>
    <row r="123" spans="1:17">
      <c r="A123" s="573"/>
      <c r="B123" s="573"/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</row>
    <row r="124" spans="1:17">
      <c r="A124" s="573"/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</row>
    <row r="125" spans="1:17">
      <c r="A125" s="573"/>
      <c r="B125" s="573"/>
      <c r="C125" s="573"/>
      <c r="D125" s="573"/>
      <c r="E125" s="573"/>
      <c r="F125" s="573"/>
      <c r="G125" s="573"/>
      <c r="H125" s="573"/>
      <c r="I125" s="573"/>
      <c r="J125" s="573"/>
      <c r="K125" s="573"/>
      <c r="L125" s="573"/>
      <c r="M125" s="573"/>
      <c r="N125" s="573"/>
      <c r="O125" s="573"/>
      <c r="P125" s="573"/>
      <c r="Q125" s="573"/>
    </row>
    <row r="126" spans="1:17">
      <c r="A126" s="573"/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</row>
    <row r="127" spans="1:17">
      <c r="A127" s="573"/>
      <c r="B127" s="573"/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3"/>
      <c r="P127" s="573"/>
      <c r="Q127" s="573"/>
    </row>
    <row r="128" spans="1:17">
      <c r="A128" s="573"/>
      <c r="B128" s="573"/>
      <c r="C128" s="573"/>
      <c r="D128" s="573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</row>
    <row r="129" spans="1:17">
      <c r="A129" s="573"/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</row>
    <row r="130" spans="1:17">
      <c r="A130" s="573"/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</row>
    <row r="131" spans="1:17">
      <c r="A131" s="573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</row>
    <row r="132" spans="1:17">
      <c r="A132" s="573"/>
      <c r="B132" s="573"/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</row>
    <row r="133" spans="1:17">
      <c r="A133" s="573"/>
      <c r="B133" s="573"/>
      <c r="C133" s="573"/>
      <c r="D133" s="573"/>
      <c r="E133" s="573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  <c r="Q133" s="573"/>
    </row>
    <row r="134" spans="1:17">
      <c r="A134" s="573"/>
      <c r="B134" s="573"/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573"/>
      <c r="P134" s="573"/>
      <c r="Q134" s="573"/>
    </row>
    <row r="135" spans="1:17">
      <c r="A135" s="573"/>
      <c r="B135" s="573"/>
      <c r="C135" s="573"/>
      <c r="D135" s="573"/>
      <c r="E135" s="573"/>
      <c r="F135" s="573"/>
      <c r="G135" s="573"/>
      <c r="H135" s="573"/>
      <c r="I135" s="573"/>
      <c r="J135" s="573"/>
      <c r="K135" s="573"/>
      <c r="L135" s="573"/>
      <c r="M135" s="573"/>
      <c r="N135" s="573"/>
      <c r="O135" s="573"/>
      <c r="P135" s="573"/>
      <c r="Q135" s="573"/>
    </row>
    <row r="136" spans="1:17">
      <c r="A136" s="573"/>
      <c r="B136" s="573"/>
      <c r="C136" s="573"/>
      <c r="D136" s="573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</row>
    <row r="137" spans="1:17">
      <c r="A137" s="573"/>
      <c r="B137" s="573"/>
      <c r="C137" s="573"/>
      <c r="D137" s="573"/>
      <c r="E137" s="573"/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</row>
    <row r="138" spans="1:17">
      <c r="A138" s="573"/>
      <c r="B138" s="573"/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</row>
    <row r="139" spans="1:17">
      <c r="A139" s="573"/>
      <c r="B139" s="573"/>
      <c r="C139" s="573"/>
      <c r="D139" s="57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</row>
    <row r="140" spans="1:17">
      <c r="A140" s="573"/>
      <c r="B140" s="573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</row>
    <row r="141" spans="1:17">
      <c r="A141" s="573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</row>
    <row r="142" spans="1:17">
      <c r="A142" s="573"/>
      <c r="B142" s="573"/>
      <c r="C142" s="573"/>
      <c r="D142" s="573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</row>
    <row r="143" spans="1:17">
      <c r="A143" s="573"/>
      <c r="B143" s="573"/>
      <c r="C143" s="573"/>
      <c r="D143" s="573"/>
      <c r="E143" s="573"/>
      <c r="F143" s="573"/>
      <c r="G143" s="573"/>
      <c r="H143" s="573"/>
      <c r="I143" s="573"/>
      <c r="J143" s="573"/>
      <c r="K143" s="573"/>
      <c r="L143" s="573"/>
      <c r="M143" s="573"/>
      <c r="N143" s="573"/>
      <c r="O143" s="573"/>
      <c r="P143" s="573"/>
      <c r="Q143" s="573"/>
    </row>
    <row r="144" spans="1:17">
      <c r="A144" s="573"/>
      <c r="B144" s="573"/>
      <c r="C144" s="573"/>
      <c r="D144" s="573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</row>
    <row r="145" spans="1:17">
      <c r="A145" s="573"/>
      <c r="B145" s="573"/>
      <c r="C145" s="573"/>
      <c r="D145" s="573"/>
      <c r="E145" s="573"/>
      <c r="F145" s="57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  <c r="Q145" s="573"/>
    </row>
    <row r="146" spans="1:17">
      <c r="A146" s="573"/>
      <c r="B146" s="573"/>
      <c r="C146" s="573"/>
      <c r="D146" s="573"/>
      <c r="E146" s="573"/>
      <c r="F146" s="573"/>
      <c r="G146" s="573"/>
      <c r="H146" s="573"/>
      <c r="I146" s="573"/>
      <c r="J146" s="573"/>
      <c r="K146" s="573"/>
      <c r="L146" s="573"/>
      <c r="M146" s="573"/>
      <c r="N146" s="573"/>
      <c r="O146" s="573"/>
      <c r="P146" s="573"/>
      <c r="Q146" s="573"/>
    </row>
    <row r="147" spans="1:17">
      <c r="A147" s="573"/>
      <c r="B147" s="573"/>
      <c r="C147" s="573"/>
      <c r="D147" s="573"/>
      <c r="E147" s="573"/>
      <c r="F147" s="57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  <c r="Q147" s="573"/>
    </row>
    <row r="148" spans="1:17">
      <c r="A148" s="573"/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</row>
    <row r="149" spans="1:17">
      <c r="A149" s="573"/>
      <c r="B149" s="573"/>
      <c r="C149" s="573"/>
      <c r="D149" s="573"/>
      <c r="E149" s="573"/>
      <c r="F149" s="573"/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  <c r="Q149" s="573"/>
    </row>
    <row r="150" spans="1:17">
      <c r="A150" s="573"/>
      <c r="B150" s="573"/>
      <c r="C150" s="573"/>
      <c r="D150" s="573"/>
      <c r="E150" s="573"/>
      <c r="F150" s="57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  <c r="Q150" s="573"/>
    </row>
    <row r="151" spans="1:17">
      <c r="A151" s="573"/>
      <c r="B151" s="573"/>
      <c r="C151" s="573"/>
      <c r="D151" s="573"/>
      <c r="E151" s="573"/>
      <c r="F151" s="573"/>
      <c r="G151" s="573"/>
      <c r="H151" s="573"/>
      <c r="I151" s="573"/>
      <c r="J151" s="573"/>
      <c r="K151" s="573"/>
      <c r="L151" s="573"/>
      <c r="M151" s="573"/>
      <c r="N151" s="573"/>
      <c r="O151" s="573"/>
      <c r="P151" s="573"/>
      <c r="Q151" s="573"/>
    </row>
    <row r="152" spans="1:17">
      <c r="A152" s="573"/>
      <c r="B152" s="573"/>
      <c r="C152" s="573"/>
      <c r="D152" s="573"/>
      <c r="E152" s="573"/>
      <c r="F152" s="573"/>
      <c r="G152" s="573"/>
      <c r="H152" s="573"/>
      <c r="I152" s="573"/>
      <c r="J152" s="573"/>
      <c r="K152" s="573"/>
      <c r="L152" s="573"/>
      <c r="M152" s="573"/>
      <c r="N152" s="573"/>
      <c r="O152" s="573"/>
      <c r="P152" s="573"/>
      <c r="Q152" s="573"/>
    </row>
    <row r="153" spans="1:17">
      <c r="A153" s="573"/>
      <c r="B153" s="573"/>
      <c r="C153" s="573"/>
      <c r="D153" s="573"/>
      <c r="E153" s="573"/>
      <c r="F153" s="573"/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</row>
    <row r="154" spans="1:17">
      <c r="A154" s="573"/>
      <c r="B154" s="573"/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</row>
    <row r="155" spans="1:17">
      <c r="A155" s="573"/>
      <c r="B155" s="573"/>
      <c r="C155" s="573"/>
      <c r="D155" s="573"/>
      <c r="E155" s="573"/>
      <c r="F155" s="573"/>
      <c r="G155" s="573"/>
      <c r="H155" s="573"/>
      <c r="I155" s="573"/>
      <c r="J155" s="573"/>
      <c r="K155" s="573"/>
      <c r="L155" s="573"/>
      <c r="M155" s="573"/>
      <c r="N155" s="573"/>
      <c r="O155" s="573"/>
      <c r="P155" s="573"/>
      <c r="Q155" s="573"/>
    </row>
    <row r="156" spans="1:17">
      <c r="A156" s="573"/>
      <c r="B156" s="573"/>
      <c r="C156" s="573"/>
      <c r="D156" s="573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</row>
    <row r="157" spans="1:17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</row>
    <row r="158" spans="1:17">
      <c r="A158" s="573"/>
      <c r="B158" s="573"/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</row>
    <row r="159" spans="1:17">
      <c r="A159" s="573"/>
      <c r="B159" s="573"/>
      <c r="C159" s="573"/>
      <c r="D159" s="573"/>
      <c r="E159" s="573"/>
      <c r="F159" s="573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  <c r="Q159" s="573"/>
    </row>
    <row r="160" spans="1:17">
      <c r="A160" s="573"/>
      <c r="B160" s="573"/>
      <c r="C160" s="573"/>
      <c r="D160" s="573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</row>
    <row r="161" spans="1:17">
      <c r="A161" s="573"/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</row>
    <row r="162" spans="1:17">
      <c r="A162" s="573"/>
      <c r="B162" s="573"/>
      <c r="C162" s="573"/>
      <c r="D162" s="573"/>
      <c r="E162" s="573"/>
      <c r="F162" s="573"/>
      <c r="G162" s="573"/>
      <c r="H162" s="573"/>
      <c r="I162" s="573"/>
      <c r="J162" s="573"/>
      <c r="K162" s="573"/>
      <c r="L162" s="573"/>
      <c r="M162" s="573"/>
      <c r="N162" s="573"/>
      <c r="O162" s="573"/>
      <c r="P162" s="573"/>
      <c r="Q162" s="573"/>
    </row>
    <row r="163" spans="1:17">
      <c r="A163" s="573"/>
      <c r="B163" s="573"/>
      <c r="C163" s="573"/>
      <c r="D163" s="573"/>
      <c r="E163" s="573"/>
      <c r="F163" s="573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  <c r="Q163" s="573"/>
    </row>
    <row r="164" spans="1:17">
      <c r="A164" s="573"/>
      <c r="B164" s="573"/>
      <c r="C164" s="573"/>
      <c r="D164" s="573"/>
      <c r="E164" s="573"/>
      <c r="F164" s="573"/>
      <c r="G164" s="573"/>
      <c r="H164" s="573"/>
      <c r="I164" s="573"/>
      <c r="J164" s="573"/>
      <c r="K164" s="573"/>
      <c r="L164" s="573"/>
      <c r="M164" s="573"/>
      <c r="N164" s="573"/>
      <c r="O164" s="573"/>
      <c r="P164" s="573"/>
      <c r="Q164" s="573"/>
    </row>
    <row r="165" spans="1:17">
      <c r="A165" s="573"/>
      <c r="B165" s="573"/>
      <c r="C165" s="573"/>
      <c r="D165" s="573"/>
      <c r="E165" s="573"/>
      <c r="F165" s="57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  <c r="Q165" s="573"/>
    </row>
    <row r="166" spans="1:17">
      <c r="A166" s="573"/>
      <c r="B166" s="573"/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</row>
    <row r="167" spans="1:17">
      <c r="A167" s="573"/>
      <c r="B167" s="573"/>
      <c r="C167" s="573"/>
      <c r="D167" s="573"/>
      <c r="E167" s="573"/>
      <c r="F167" s="573"/>
      <c r="G167" s="573"/>
      <c r="H167" s="573"/>
      <c r="I167" s="573"/>
      <c r="J167" s="573"/>
      <c r="K167" s="573"/>
      <c r="L167" s="573"/>
      <c r="M167" s="573"/>
      <c r="N167" s="573"/>
      <c r="O167" s="573"/>
      <c r="P167" s="573"/>
      <c r="Q167" s="573"/>
    </row>
    <row r="168" spans="1:17">
      <c r="A168" s="573"/>
      <c r="B168" s="573"/>
      <c r="C168" s="573"/>
      <c r="D168" s="573"/>
      <c r="E168" s="573"/>
      <c r="F168" s="57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  <c r="Q168" s="573"/>
    </row>
    <row r="169" spans="1:17">
      <c r="A169" s="573"/>
      <c r="B169" s="573"/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</row>
    <row r="170" spans="1:17">
      <c r="A170" s="573"/>
      <c r="B170" s="573"/>
      <c r="C170" s="573"/>
      <c r="D170" s="573"/>
      <c r="E170" s="573"/>
      <c r="F170" s="573"/>
      <c r="G170" s="573"/>
      <c r="H170" s="573"/>
      <c r="I170" s="573"/>
      <c r="J170" s="573"/>
      <c r="K170" s="573"/>
      <c r="L170" s="573"/>
      <c r="M170" s="573"/>
      <c r="N170" s="573"/>
      <c r="O170" s="573"/>
      <c r="P170" s="573"/>
      <c r="Q170" s="573"/>
    </row>
    <row r="171" spans="1:17">
      <c r="A171" s="573"/>
      <c r="B171" s="573"/>
      <c r="C171" s="573"/>
      <c r="D171" s="573"/>
      <c r="E171" s="573"/>
      <c r="F171" s="573"/>
      <c r="G171" s="573"/>
      <c r="H171" s="573"/>
      <c r="I171" s="573"/>
      <c r="J171" s="573"/>
      <c r="K171" s="573"/>
      <c r="L171" s="573"/>
      <c r="M171" s="573"/>
      <c r="N171" s="573"/>
      <c r="O171" s="573"/>
      <c r="P171" s="573"/>
      <c r="Q171" s="573"/>
    </row>
    <row r="172" spans="1:17">
      <c r="A172" s="573"/>
      <c r="B172" s="573"/>
      <c r="C172" s="573"/>
      <c r="D172" s="573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</row>
    <row r="173" spans="1:17">
      <c r="A173" s="573"/>
      <c r="B173" s="573"/>
      <c r="C173" s="573"/>
      <c r="D173" s="573"/>
      <c r="E173" s="573"/>
      <c r="F173" s="573"/>
      <c r="G173" s="573"/>
      <c r="H173" s="573"/>
      <c r="I173" s="573"/>
      <c r="J173" s="573"/>
      <c r="K173" s="573"/>
      <c r="L173" s="573"/>
      <c r="M173" s="573"/>
      <c r="N173" s="573"/>
      <c r="O173" s="573"/>
      <c r="P173" s="573"/>
      <c r="Q173" s="573"/>
    </row>
    <row r="174" spans="1:17">
      <c r="A174" s="573"/>
      <c r="B174" s="573"/>
      <c r="C174" s="573"/>
      <c r="D174" s="573"/>
      <c r="E174" s="573"/>
      <c r="F174" s="573"/>
      <c r="G174" s="573"/>
      <c r="H174" s="573"/>
      <c r="I174" s="573"/>
      <c r="J174" s="573"/>
      <c r="K174" s="573"/>
      <c r="L174" s="573"/>
      <c r="M174" s="573"/>
      <c r="N174" s="573"/>
      <c r="O174" s="573"/>
      <c r="P174" s="573"/>
      <c r="Q174" s="573"/>
    </row>
    <row r="175" spans="1:17">
      <c r="A175" s="573"/>
      <c r="B175" s="573"/>
      <c r="C175" s="573"/>
      <c r="D175" s="573"/>
      <c r="E175" s="573"/>
      <c r="F175" s="573"/>
      <c r="G175" s="573"/>
      <c r="H175" s="573"/>
      <c r="I175" s="573"/>
      <c r="J175" s="573"/>
      <c r="K175" s="573"/>
      <c r="L175" s="573"/>
      <c r="M175" s="573"/>
      <c r="N175" s="573"/>
      <c r="O175" s="573"/>
      <c r="P175" s="573"/>
      <c r="Q175" s="573"/>
    </row>
    <row r="176" spans="1:17">
      <c r="A176" s="573"/>
      <c r="B176" s="573"/>
      <c r="C176" s="573"/>
      <c r="D176" s="573"/>
      <c r="E176" s="573"/>
      <c r="F176" s="573"/>
      <c r="G176" s="573"/>
      <c r="H176" s="573"/>
      <c r="I176" s="573"/>
      <c r="J176" s="573"/>
      <c r="K176" s="573"/>
      <c r="L176" s="573"/>
      <c r="M176" s="573"/>
      <c r="N176" s="573"/>
      <c r="O176" s="573"/>
      <c r="P176" s="573"/>
      <c r="Q176" s="573"/>
    </row>
    <row r="177" spans="1:17">
      <c r="A177" s="573"/>
      <c r="B177" s="573"/>
      <c r="C177" s="573"/>
      <c r="D177" s="573"/>
      <c r="E177" s="573"/>
      <c r="F177" s="573"/>
      <c r="G177" s="573"/>
      <c r="H177" s="573"/>
      <c r="I177" s="573"/>
      <c r="J177" s="573"/>
      <c r="K177" s="573"/>
      <c r="L177" s="573"/>
      <c r="M177" s="573"/>
      <c r="N177" s="573"/>
      <c r="O177" s="573"/>
      <c r="P177" s="573"/>
      <c r="Q177" s="573"/>
    </row>
    <row r="178" spans="1:17">
      <c r="A178" s="573"/>
      <c r="B178" s="573"/>
      <c r="C178" s="573"/>
      <c r="D178" s="573"/>
      <c r="E178" s="573"/>
      <c r="F178" s="573"/>
      <c r="G178" s="573"/>
      <c r="H178" s="573"/>
      <c r="I178" s="573"/>
      <c r="J178" s="573"/>
      <c r="K178" s="573"/>
      <c r="L178" s="573"/>
      <c r="M178" s="573"/>
      <c r="N178" s="573"/>
      <c r="O178" s="573"/>
      <c r="P178" s="573"/>
      <c r="Q178" s="573"/>
    </row>
    <row r="179" spans="1:17">
      <c r="A179" s="573"/>
      <c r="B179" s="573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</row>
    <row r="180" spans="1:17">
      <c r="A180" s="573"/>
      <c r="B180" s="573"/>
      <c r="C180" s="573"/>
      <c r="D180" s="573"/>
      <c r="E180" s="573"/>
      <c r="F180" s="573"/>
      <c r="G180" s="573"/>
      <c r="H180" s="573"/>
      <c r="I180" s="573"/>
      <c r="J180" s="573"/>
      <c r="K180" s="573"/>
      <c r="L180" s="573"/>
      <c r="M180" s="573"/>
      <c r="N180" s="573"/>
      <c r="O180" s="573"/>
      <c r="P180" s="573"/>
      <c r="Q180" s="573"/>
    </row>
    <row r="181" spans="1:17">
      <c r="A181" s="573"/>
      <c r="B181" s="573"/>
      <c r="C181" s="573"/>
      <c r="D181" s="573"/>
      <c r="E181" s="573"/>
      <c r="F181" s="573"/>
      <c r="G181" s="573"/>
      <c r="H181" s="573"/>
      <c r="I181" s="573"/>
      <c r="J181" s="573"/>
      <c r="K181" s="573"/>
      <c r="L181" s="573"/>
      <c r="M181" s="573"/>
      <c r="N181" s="573"/>
      <c r="O181" s="573"/>
      <c r="P181" s="573"/>
      <c r="Q181" s="573"/>
    </row>
    <row r="182" spans="1:17">
      <c r="A182" s="573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</row>
    <row r="183" spans="1:17">
      <c r="A183" s="573"/>
      <c r="B183" s="573"/>
      <c r="C183" s="573"/>
      <c r="D183" s="573"/>
      <c r="E183" s="573"/>
      <c r="F183" s="573"/>
      <c r="G183" s="573"/>
      <c r="H183" s="573"/>
      <c r="I183" s="573"/>
      <c r="J183" s="573"/>
      <c r="K183" s="573"/>
      <c r="L183" s="573"/>
      <c r="M183" s="573"/>
      <c r="N183" s="573"/>
      <c r="O183" s="573"/>
      <c r="P183" s="573"/>
      <c r="Q183" s="573"/>
    </row>
    <row r="184" spans="1:17">
      <c r="A184" s="573"/>
      <c r="B184" s="573"/>
      <c r="C184" s="573"/>
      <c r="D184" s="573"/>
      <c r="E184" s="573"/>
      <c r="F184" s="573"/>
      <c r="G184" s="573"/>
      <c r="H184" s="573"/>
      <c r="I184" s="573"/>
      <c r="J184" s="573"/>
      <c r="K184" s="573"/>
      <c r="L184" s="573"/>
      <c r="M184" s="573"/>
      <c r="N184" s="573"/>
      <c r="O184" s="573"/>
      <c r="P184" s="573"/>
      <c r="Q184" s="573"/>
    </row>
    <row r="185" spans="1:17">
      <c r="A185" s="573"/>
      <c r="B185" s="573"/>
      <c r="C185" s="573"/>
      <c r="D185" s="573"/>
      <c r="E185" s="573"/>
      <c r="F185" s="573"/>
      <c r="G185" s="573"/>
      <c r="H185" s="573"/>
      <c r="I185" s="573"/>
      <c r="J185" s="573"/>
      <c r="K185" s="573"/>
      <c r="L185" s="573"/>
      <c r="M185" s="573"/>
      <c r="N185" s="573"/>
      <c r="O185" s="573"/>
      <c r="P185" s="573"/>
      <c r="Q185" s="573"/>
    </row>
    <row r="186" spans="1:17">
      <c r="A186" s="573"/>
      <c r="B186" s="573"/>
      <c r="C186" s="573"/>
      <c r="D186" s="573"/>
      <c r="E186" s="573"/>
      <c r="F186" s="573"/>
      <c r="G186" s="573"/>
      <c r="H186" s="573"/>
      <c r="I186" s="573"/>
      <c r="J186" s="573"/>
      <c r="K186" s="573"/>
      <c r="L186" s="573"/>
      <c r="M186" s="573"/>
      <c r="N186" s="573"/>
      <c r="O186" s="573"/>
      <c r="P186" s="573"/>
      <c r="Q186" s="573"/>
    </row>
    <row r="187" spans="1:17">
      <c r="A187" s="573"/>
      <c r="B187" s="573"/>
      <c r="C187" s="573"/>
      <c r="D187" s="573"/>
      <c r="E187" s="573"/>
      <c r="F187" s="573"/>
      <c r="G187" s="573"/>
      <c r="H187" s="573"/>
      <c r="I187" s="573"/>
      <c r="J187" s="573"/>
      <c r="K187" s="573"/>
      <c r="L187" s="573"/>
      <c r="M187" s="573"/>
      <c r="N187" s="573"/>
      <c r="O187" s="573"/>
      <c r="P187" s="573"/>
      <c r="Q187" s="573"/>
    </row>
    <row r="188" spans="1:17">
      <c r="A188" s="573"/>
      <c r="B188" s="573"/>
      <c r="C188" s="573"/>
      <c r="D188" s="573"/>
      <c r="E188" s="573"/>
      <c r="F188" s="573"/>
      <c r="G188" s="573"/>
      <c r="H188" s="573"/>
      <c r="I188" s="573"/>
      <c r="J188" s="573"/>
      <c r="K188" s="573"/>
      <c r="L188" s="573"/>
      <c r="M188" s="573"/>
      <c r="N188" s="573"/>
      <c r="O188" s="573"/>
      <c r="P188" s="573"/>
      <c r="Q188" s="573"/>
    </row>
    <row r="189" spans="1:17">
      <c r="A189" s="573"/>
      <c r="B189" s="573"/>
      <c r="C189" s="573"/>
      <c r="D189" s="573"/>
      <c r="E189" s="573"/>
      <c r="F189" s="573"/>
      <c r="G189" s="573"/>
      <c r="H189" s="573"/>
      <c r="I189" s="573"/>
      <c r="J189" s="573"/>
      <c r="K189" s="573"/>
      <c r="L189" s="573"/>
      <c r="M189" s="573"/>
      <c r="N189" s="573"/>
      <c r="O189" s="573"/>
      <c r="P189" s="573"/>
      <c r="Q189" s="573"/>
    </row>
    <row r="190" spans="1:17">
      <c r="A190" s="573"/>
      <c r="B190" s="573"/>
      <c r="C190" s="573"/>
      <c r="D190" s="573"/>
      <c r="E190" s="573"/>
      <c r="F190" s="573"/>
      <c r="G190" s="573"/>
      <c r="H190" s="573"/>
      <c r="I190" s="573"/>
      <c r="J190" s="573"/>
      <c r="K190" s="573"/>
      <c r="L190" s="573"/>
      <c r="M190" s="573"/>
      <c r="N190" s="573"/>
      <c r="O190" s="573"/>
      <c r="P190" s="573"/>
      <c r="Q190" s="573"/>
    </row>
    <row r="191" spans="1:17">
      <c r="A191" s="573"/>
      <c r="B191" s="573"/>
      <c r="C191" s="573"/>
      <c r="D191" s="573"/>
      <c r="E191" s="573"/>
      <c r="F191" s="573"/>
      <c r="G191" s="573"/>
      <c r="H191" s="573"/>
      <c r="I191" s="573"/>
      <c r="J191" s="573"/>
      <c r="K191" s="573"/>
      <c r="L191" s="573"/>
      <c r="M191" s="573"/>
      <c r="N191" s="573"/>
      <c r="O191" s="573"/>
      <c r="P191" s="573"/>
      <c r="Q191" s="573"/>
    </row>
    <row r="192" spans="1:17">
      <c r="A192" s="573"/>
      <c r="B192" s="573"/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</row>
    <row r="193" spans="1:17">
      <c r="A193" s="573"/>
      <c r="B193" s="573"/>
      <c r="C193" s="573"/>
      <c r="D193" s="573"/>
      <c r="E193" s="573"/>
      <c r="F193" s="573"/>
      <c r="G193" s="573"/>
      <c r="H193" s="573"/>
      <c r="I193" s="573"/>
      <c r="J193" s="573"/>
      <c r="K193" s="573"/>
      <c r="L193" s="573"/>
      <c r="M193" s="573"/>
      <c r="N193" s="573"/>
      <c r="O193" s="573"/>
      <c r="P193" s="573"/>
      <c r="Q193" s="573"/>
    </row>
    <row r="194" spans="1:17">
      <c r="A194" s="573"/>
      <c r="B194" s="573"/>
      <c r="C194" s="573"/>
      <c r="D194" s="573"/>
      <c r="E194" s="573"/>
      <c r="F194" s="573"/>
      <c r="G194" s="573"/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</row>
    <row r="195" spans="1:17">
      <c r="A195" s="573"/>
      <c r="B195" s="573"/>
      <c r="C195" s="573"/>
      <c r="D195" s="573"/>
      <c r="E195" s="573"/>
      <c r="F195" s="573"/>
      <c r="G195" s="573"/>
      <c r="H195" s="573"/>
      <c r="I195" s="573"/>
      <c r="J195" s="573"/>
      <c r="K195" s="573"/>
      <c r="L195" s="573"/>
      <c r="M195" s="573"/>
      <c r="N195" s="573"/>
      <c r="O195" s="573"/>
      <c r="P195" s="573"/>
      <c r="Q195" s="573"/>
    </row>
    <row r="196" spans="1:17">
      <c r="A196" s="573"/>
      <c r="B196" s="573"/>
      <c r="C196" s="573"/>
      <c r="D196" s="573"/>
      <c r="E196" s="573"/>
      <c r="F196" s="573"/>
      <c r="G196" s="573"/>
      <c r="H196" s="573"/>
      <c r="I196" s="573"/>
      <c r="J196" s="573"/>
      <c r="K196" s="573"/>
      <c r="L196" s="573"/>
      <c r="M196" s="573"/>
      <c r="N196" s="573"/>
      <c r="O196" s="573"/>
      <c r="P196" s="573"/>
      <c r="Q196" s="573"/>
    </row>
    <row r="197" spans="1:17">
      <c r="A197" s="573"/>
      <c r="B197" s="573"/>
      <c r="C197" s="573"/>
      <c r="D197" s="573"/>
      <c r="E197" s="573"/>
      <c r="F197" s="573"/>
      <c r="G197" s="573"/>
      <c r="H197" s="573"/>
      <c r="I197" s="573"/>
      <c r="J197" s="573"/>
      <c r="K197" s="573"/>
      <c r="L197" s="573"/>
      <c r="M197" s="573"/>
      <c r="N197" s="573"/>
      <c r="O197" s="573"/>
      <c r="P197" s="573"/>
      <c r="Q197" s="573"/>
    </row>
    <row r="198" spans="1:17">
      <c r="A198" s="573"/>
      <c r="B198" s="573"/>
      <c r="C198" s="573"/>
      <c r="D198" s="573"/>
      <c r="E198" s="573"/>
      <c r="F198" s="573"/>
      <c r="G198" s="573"/>
      <c r="H198" s="573"/>
      <c r="I198" s="573"/>
      <c r="J198" s="573"/>
      <c r="K198" s="573"/>
      <c r="L198" s="573"/>
      <c r="M198" s="573"/>
      <c r="N198" s="573"/>
      <c r="O198" s="573"/>
      <c r="P198" s="573"/>
      <c r="Q198" s="573"/>
    </row>
    <row r="199" spans="1:17">
      <c r="A199" s="573"/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</row>
    <row r="200" spans="1:17">
      <c r="A200" s="573"/>
      <c r="B200" s="573"/>
      <c r="C200" s="573"/>
      <c r="D200" s="573"/>
      <c r="E200" s="573"/>
      <c r="F200" s="573"/>
      <c r="G200" s="573"/>
      <c r="H200" s="573"/>
      <c r="I200" s="573"/>
      <c r="J200" s="573"/>
      <c r="K200" s="573"/>
      <c r="L200" s="573"/>
      <c r="M200" s="573"/>
      <c r="N200" s="573"/>
      <c r="O200" s="573"/>
      <c r="P200" s="573"/>
      <c r="Q200" s="573"/>
    </row>
    <row r="201" spans="1:17">
      <c r="A201" s="573"/>
      <c r="B201" s="573"/>
      <c r="C201" s="573"/>
      <c r="D201" s="573"/>
      <c r="E201" s="573"/>
      <c r="F201" s="573"/>
      <c r="G201" s="573"/>
      <c r="H201" s="573"/>
      <c r="I201" s="573"/>
      <c r="J201" s="573"/>
      <c r="K201" s="573"/>
      <c r="L201" s="573"/>
      <c r="M201" s="573"/>
      <c r="N201" s="573"/>
      <c r="O201" s="573"/>
      <c r="P201" s="573"/>
      <c r="Q201" s="573"/>
    </row>
    <row r="202" spans="1:17">
      <c r="A202" s="573"/>
      <c r="B202" s="573"/>
      <c r="C202" s="573"/>
      <c r="D202" s="573"/>
      <c r="E202" s="573"/>
      <c r="F202" s="573"/>
      <c r="G202" s="573"/>
      <c r="H202" s="573"/>
      <c r="I202" s="573"/>
      <c r="J202" s="573"/>
      <c r="K202" s="573"/>
      <c r="L202" s="573"/>
      <c r="M202" s="573"/>
      <c r="N202" s="573"/>
      <c r="O202" s="573"/>
      <c r="P202" s="573"/>
      <c r="Q202" s="573"/>
    </row>
    <row r="203" spans="1:17">
      <c r="A203" s="573"/>
      <c r="B203" s="573"/>
      <c r="C203" s="573"/>
      <c r="D203" s="573"/>
      <c r="E203" s="573"/>
      <c r="F203" s="573"/>
      <c r="G203" s="573"/>
      <c r="H203" s="573"/>
      <c r="I203" s="573"/>
      <c r="J203" s="573"/>
      <c r="K203" s="573"/>
      <c r="L203" s="573"/>
      <c r="M203" s="573"/>
      <c r="N203" s="573"/>
      <c r="O203" s="573"/>
      <c r="P203" s="573"/>
      <c r="Q203" s="573"/>
    </row>
    <row r="204" spans="1:17">
      <c r="A204" s="573"/>
      <c r="B204" s="573"/>
      <c r="C204" s="573"/>
      <c r="D204" s="573"/>
      <c r="E204" s="573"/>
      <c r="F204" s="573"/>
      <c r="G204" s="573"/>
      <c r="H204" s="573"/>
      <c r="I204" s="573"/>
      <c r="J204" s="573"/>
      <c r="K204" s="573"/>
      <c r="L204" s="573"/>
      <c r="M204" s="573"/>
      <c r="N204" s="573"/>
      <c r="O204" s="573"/>
      <c r="P204" s="573"/>
      <c r="Q204" s="573"/>
    </row>
    <row r="205" spans="1:17">
      <c r="A205" s="573"/>
      <c r="B205" s="573"/>
      <c r="C205" s="573"/>
      <c r="D205" s="573"/>
      <c r="E205" s="573"/>
      <c r="F205" s="573"/>
      <c r="G205" s="573"/>
      <c r="H205" s="573"/>
      <c r="I205" s="573"/>
      <c r="J205" s="573"/>
      <c r="K205" s="573"/>
      <c r="L205" s="573"/>
      <c r="M205" s="573"/>
      <c r="N205" s="573"/>
      <c r="O205" s="573"/>
      <c r="P205" s="573"/>
      <c r="Q205" s="573"/>
    </row>
    <row r="206" spans="1:17">
      <c r="A206" s="573"/>
      <c r="B206" s="573"/>
      <c r="C206" s="573"/>
      <c r="D206" s="573"/>
      <c r="E206" s="573"/>
      <c r="F206" s="573"/>
      <c r="G206" s="573"/>
      <c r="H206" s="573"/>
      <c r="I206" s="573"/>
      <c r="J206" s="573"/>
      <c r="K206" s="573"/>
      <c r="L206" s="573"/>
      <c r="M206" s="573"/>
      <c r="N206" s="573"/>
      <c r="O206" s="573"/>
      <c r="P206" s="573"/>
      <c r="Q206" s="573"/>
    </row>
    <row r="207" spans="1:17">
      <c r="A207" s="573"/>
      <c r="B207" s="573"/>
      <c r="C207" s="573"/>
      <c r="D207" s="573"/>
      <c r="E207" s="573"/>
      <c r="F207" s="573"/>
      <c r="G207" s="573"/>
      <c r="H207" s="573"/>
      <c r="I207" s="573"/>
      <c r="J207" s="573"/>
      <c r="K207" s="573"/>
      <c r="L207" s="573"/>
      <c r="M207" s="573"/>
      <c r="N207" s="573"/>
      <c r="O207" s="573"/>
      <c r="P207" s="573"/>
      <c r="Q207" s="573"/>
    </row>
    <row r="208" spans="1:17">
      <c r="A208" s="573"/>
      <c r="B208" s="573"/>
      <c r="C208" s="573"/>
      <c r="D208" s="573"/>
      <c r="E208" s="573"/>
      <c r="F208" s="573"/>
      <c r="G208" s="573"/>
      <c r="H208" s="573"/>
      <c r="I208" s="573"/>
      <c r="J208" s="573"/>
      <c r="K208" s="573"/>
      <c r="L208" s="573"/>
      <c r="M208" s="573"/>
      <c r="N208" s="573"/>
      <c r="O208" s="573"/>
      <c r="P208" s="573"/>
      <c r="Q208" s="573"/>
    </row>
    <row r="209" spans="1:17">
      <c r="A209" s="573"/>
      <c r="B209" s="573"/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</row>
    <row r="210" spans="1:17">
      <c r="A210" s="573"/>
      <c r="B210" s="573"/>
      <c r="C210" s="573"/>
      <c r="D210" s="573"/>
      <c r="E210" s="573"/>
      <c r="F210" s="573"/>
      <c r="G210" s="573"/>
      <c r="H210" s="573"/>
      <c r="I210" s="573"/>
      <c r="J210" s="573"/>
      <c r="K210" s="573"/>
      <c r="L210" s="573"/>
      <c r="M210" s="573"/>
      <c r="N210" s="573"/>
      <c r="O210" s="573"/>
      <c r="P210" s="573"/>
      <c r="Q210" s="573"/>
    </row>
    <row r="211" spans="1:17">
      <c r="A211" s="573"/>
      <c r="B211" s="573"/>
      <c r="C211" s="573"/>
      <c r="D211" s="573"/>
      <c r="E211" s="573"/>
      <c r="F211" s="573"/>
      <c r="G211" s="573"/>
      <c r="H211" s="573"/>
      <c r="I211" s="573"/>
      <c r="J211" s="573"/>
      <c r="K211" s="573"/>
      <c r="L211" s="573"/>
      <c r="M211" s="573"/>
      <c r="N211" s="573"/>
      <c r="O211" s="573"/>
      <c r="P211" s="573"/>
      <c r="Q211" s="573"/>
    </row>
    <row r="212" spans="1:17">
      <c r="A212" s="573"/>
      <c r="B212" s="573"/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</row>
    <row r="213" spans="1:17">
      <c r="A213" s="573"/>
      <c r="B213" s="573"/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</row>
    <row r="214" spans="1:17">
      <c r="A214" s="573"/>
      <c r="B214" s="573"/>
      <c r="C214" s="573"/>
      <c r="D214" s="573"/>
      <c r="E214" s="573"/>
      <c r="F214" s="573"/>
      <c r="G214" s="573"/>
      <c r="H214" s="573"/>
      <c r="I214" s="573"/>
      <c r="J214" s="573"/>
      <c r="K214" s="573"/>
      <c r="L214" s="573"/>
      <c r="M214" s="573"/>
      <c r="N214" s="573"/>
      <c r="O214" s="573"/>
      <c r="P214" s="573"/>
      <c r="Q214" s="573"/>
    </row>
    <row r="215" spans="1:17">
      <c r="A215" s="573"/>
      <c r="B215" s="573"/>
      <c r="C215" s="573"/>
      <c r="D215" s="573"/>
      <c r="E215" s="573"/>
      <c r="F215" s="573"/>
      <c r="G215" s="573"/>
      <c r="H215" s="573"/>
      <c r="I215" s="573"/>
      <c r="J215" s="573"/>
      <c r="K215" s="573"/>
      <c r="L215" s="573"/>
      <c r="M215" s="573"/>
      <c r="N215" s="573"/>
      <c r="O215" s="573"/>
      <c r="P215" s="573"/>
      <c r="Q215" s="573"/>
    </row>
    <row r="216" spans="1:17">
      <c r="A216" s="573"/>
      <c r="B216" s="573"/>
      <c r="C216" s="573"/>
      <c r="D216" s="573"/>
      <c r="E216" s="573"/>
      <c r="F216" s="573"/>
      <c r="G216" s="573"/>
      <c r="H216" s="573"/>
      <c r="I216" s="573"/>
      <c r="J216" s="573"/>
      <c r="K216" s="573"/>
      <c r="L216" s="573"/>
      <c r="M216" s="573"/>
      <c r="N216" s="573"/>
      <c r="O216" s="573"/>
      <c r="P216" s="573"/>
      <c r="Q216" s="573"/>
    </row>
    <row r="217" spans="1:17">
      <c r="A217" s="573"/>
      <c r="B217" s="573"/>
      <c r="C217" s="573"/>
      <c r="D217" s="573"/>
      <c r="E217" s="573"/>
      <c r="F217" s="573"/>
      <c r="G217" s="573"/>
      <c r="H217" s="573"/>
      <c r="I217" s="573"/>
      <c r="J217" s="573"/>
      <c r="K217" s="573"/>
      <c r="L217" s="573"/>
      <c r="M217" s="573"/>
      <c r="N217" s="573"/>
      <c r="O217" s="573"/>
      <c r="P217" s="573"/>
      <c r="Q217" s="573"/>
    </row>
    <row r="218" spans="1:17">
      <c r="A218" s="573"/>
      <c r="B218" s="573"/>
      <c r="C218" s="573"/>
      <c r="D218" s="573"/>
      <c r="E218" s="573"/>
      <c r="F218" s="573"/>
      <c r="G218" s="573"/>
      <c r="H218" s="573"/>
      <c r="I218" s="573"/>
      <c r="J218" s="573"/>
      <c r="K218" s="573"/>
      <c r="L218" s="573"/>
      <c r="M218" s="573"/>
      <c r="N218" s="573"/>
      <c r="O218" s="573"/>
      <c r="P218" s="573"/>
      <c r="Q218" s="573"/>
    </row>
    <row r="219" spans="1:17">
      <c r="A219" s="573"/>
      <c r="B219" s="573"/>
      <c r="C219" s="573"/>
      <c r="D219" s="573"/>
      <c r="E219" s="573"/>
      <c r="F219" s="573"/>
      <c r="G219" s="573"/>
      <c r="H219" s="573"/>
      <c r="I219" s="573"/>
      <c r="J219" s="573"/>
      <c r="K219" s="573"/>
      <c r="L219" s="573"/>
      <c r="M219" s="573"/>
      <c r="N219" s="573"/>
      <c r="O219" s="573"/>
      <c r="P219" s="573"/>
      <c r="Q219" s="573"/>
    </row>
    <row r="220" spans="1:17">
      <c r="A220" s="573"/>
      <c r="B220" s="573"/>
      <c r="C220" s="573"/>
      <c r="D220" s="573"/>
      <c r="E220" s="573"/>
      <c r="F220" s="573"/>
      <c r="G220" s="573"/>
      <c r="H220" s="573"/>
      <c r="I220" s="573"/>
      <c r="J220" s="573"/>
      <c r="K220" s="573"/>
      <c r="L220" s="573"/>
      <c r="M220" s="573"/>
      <c r="N220" s="573"/>
      <c r="O220" s="573"/>
      <c r="P220" s="573"/>
      <c r="Q220" s="573"/>
    </row>
    <row r="221" spans="1:17">
      <c r="A221" s="573"/>
      <c r="B221" s="573"/>
      <c r="C221" s="573"/>
      <c r="D221" s="573"/>
      <c r="E221" s="573"/>
      <c r="F221" s="573"/>
      <c r="G221" s="573"/>
      <c r="H221" s="573"/>
      <c r="I221" s="573"/>
      <c r="J221" s="573"/>
      <c r="K221" s="573"/>
      <c r="L221" s="573"/>
      <c r="M221" s="573"/>
      <c r="N221" s="573"/>
      <c r="O221" s="573"/>
      <c r="P221" s="573"/>
      <c r="Q221" s="573"/>
    </row>
    <row r="222" spans="1:17">
      <c r="A222" s="573"/>
      <c r="B222" s="573"/>
      <c r="C222" s="573"/>
      <c r="D222" s="573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</row>
    <row r="223" spans="1:17">
      <c r="A223" s="573"/>
      <c r="B223" s="573"/>
      <c r="C223" s="573"/>
      <c r="D223" s="573"/>
      <c r="E223" s="573"/>
      <c r="F223" s="573"/>
      <c r="G223" s="573"/>
      <c r="H223" s="573"/>
      <c r="I223" s="573"/>
      <c r="J223" s="573"/>
      <c r="K223" s="573"/>
      <c r="L223" s="573"/>
      <c r="M223" s="573"/>
      <c r="N223" s="573"/>
      <c r="O223" s="573"/>
      <c r="P223" s="573"/>
      <c r="Q223" s="573"/>
    </row>
    <row r="224" spans="1:17">
      <c r="A224" s="573"/>
      <c r="B224" s="573"/>
      <c r="C224" s="573"/>
      <c r="D224" s="573"/>
      <c r="E224" s="573"/>
      <c r="F224" s="573"/>
      <c r="G224" s="573"/>
      <c r="H224" s="573"/>
      <c r="I224" s="573"/>
      <c r="J224" s="573"/>
      <c r="K224" s="573"/>
      <c r="L224" s="573"/>
      <c r="M224" s="573"/>
      <c r="N224" s="573"/>
      <c r="O224" s="573"/>
      <c r="P224" s="573"/>
      <c r="Q224" s="573"/>
    </row>
    <row r="225" spans="1:17">
      <c r="A225" s="573"/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</row>
    <row r="226" spans="1:17">
      <c r="A226" s="573"/>
      <c r="B226" s="573"/>
      <c r="C226" s="573"/>
      <c r="D226" s="573"/>
      <c r="E226" s="573"/>
      <c r="F226" s="573"/>
      <c r="G226" s="573"/>
      <c r="H226" s="573"/>
      <c r="I226" s="573"/>
      <c r="J226" s="573"/>
      <c r="K226" s="573"/>
      <c r="L226" s="573"/>
      <c r="M226" s="573"/>
      <c r="N226" s="573"/>
      <c r="O226" s="573"/>
      <c r="P226" s="573"/>
      <c r="Q226" s="573"/>
    </row>
    <row r="227" spans="1:17">
      <c r="A227" s="573"/>
      <c r="B227" s="573"/>
      <c r="C227" s="573"/>
      <c r="D227" s="573"/>
      <c r="E227" s="573"/>
      <c r="F227" s="573"/>
      <c r="G227" s="573"/>
      <c r="H227" s="573"/>
      <c r="I227" s="573"/>
      <c r="J227" s="573"/>
      <c r="K227" s="573"/>
      <c r="L227" s="573"/>
      <c r="M227" s="573"/>
      <c r="N227" s="573"/>
      <c r="O227" s="573"/>
      <c r="P227" s="573"/>
      <c r="Q227" s="573"/>
    </row>
    <row r="228" spans="1:17">
      <c r="A228" s="573"/>
      <c r="B228" s="573"/>
      <c r="C228" s="573"/>
      <c r="D228" s="573"/>
      <c r="E228" s="573"/>
      <c r="F228" s="573"/>
      <c r="G228" s="573"/>
      <c r="H228" s="573"/>
      <c r="I228" s="573"/>
      <c r="J228" s="573"/>
      <c r="K228" s="573"/>
      <c r="L228" s="573"/>
      <c r="M228" s="573"/>
      <c r="N228" s="573"/>
      <c r="O228" s="573"/>
      <c r="P228" s="573"/>
      <c r="Q228" s="573"/>
    </row>
    <row r="229" spans="1:17">
      <c r="A229" s="573"/>
      <c r="B229" s="573"/>
      <c r="C229" s="573"/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</row>
    <row r="230" spans="1:17">
      <c r="A230" s="573"/>
      <c r="B230" s="573"/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</row>
    <row r="231" spans="1:17">
      <c r="A231" s="573"/>
      <c r="B231" s="573"/>
      <c r="C231" s="573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</row>
    <row r="232" spans="1:17">
      <c r="A232" s="573"/>
      <c r="B232" s="573"/>
      <c r="C232" s="573"/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</row>
    <row r="233" spans="1:17">
      <c r="A233" s="573"/>
      <c r="B233" s="573"/>
      <c r="C233" s="573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</row>
    <row r="234" spans="1:17">
      <c r="A234" s="573"/>
      <c r="B234" s="573"/>
      <c r="C234" s="573"/>
      <c r="D234" s="573"/>
      <c r="E234" s="573"/>
      <c r="F234" s="573"/>
      <c r="G234" s="573"/>
      <c r="H234" s="573"/>
      <c r="I234" s="573"/>
      <c r="J234" s="573"/>
      <c r="K234" s="573"/>
      <c r="L234" s="573"/>
      <c r="M234" s="573"/>
      <c r="N234" s="573"/>
      <c r="O234" s="573"/>
      <c r="P234" s="573"/>
      <c r="Q234" s="573"/>
    </row>
    <row r="235" spans="1:17">
      <c r="A235" s="573"/>
      <c r="B235" s="573"/>
      <c r="C235" s="573"/>
      <c r="D235" s="573"/>
      <c r="E235" s="573"/>
      <c r="F235" s="573"/>
      <c r="G235" s="573"/>
      <c r="H235" s="573"/>
      <c r="I235" s="573"/>
      <c r="J235" s="573"/>
      <c r="K235" s="573"/>
      <c r="L235" s="573"/>
      <c r="M235" s="573"/>
      <c r="N235" s="573"/>
      <c r="O235" s="573"/>
      <c r="P235" s="573"/>
      <c r="Q235" s="573"/>
    </row>
    <row r="236" spans="1:17">
      <c r="A236" s="573"/>
      <c r="B236" s="573"/>
      <c r="C236" s="573"/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  <c r="P236" s="573"/>
      <c r="Q236" s="573"/>
    </row>
    <row r="237" spans="1:17">
      <c r="A237" s="573"/>
      <c r="B237" s="573"/>
      <c r="C237" s="573"/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</row>
    <row r="238" spans="1:17">
      <c r="A238" s="573"/>
      <c r="B238" s="573"/>
      <c r="C238" s="573"/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</row>
    <row r="239" spans="1:17">
      <c r="A239" s="573"/>
      <c r="B239" s="573"/>
      <c r="C239" s="573"/>
      <c r="D239" s="573"/>
      <c r="E239" s="573"/>
      <c r="F239" s="573"/>
      <c r="G239" s="573"/>
      <c r="H239" s="573"/>
      <c r="I239" s="573"/>
      <c r="J239" s="573"/>
      <c r="K239" s="573"/>
      <c r="L239" s="573"/>
      <c r="M239" s="573"/>
      <c r="N239" s="573"/>
      <c r="O239" s="573"/>
      <c r="P239" s="573"/>
      <c r="Q239" s="573"/>
    </row>
    <row r="240" spans="1:17">
      <c r="A240" s="573"/>
      <c r="B240" s="573"/>
      <c r="C240" s="573"/>
      <c r="D240" s="573"/>
      <c r="E240" s="573"/>
      <c r="F240" s="573"/>
      <c r="G240" s="573"/>
      <c r="H240" s="573"/>
      <c r="I240" s="573"/>
      <c r="J240" s="573"/>
      <c r="K240" s="573"/>
      <c r="L240" s="573"/>
      <c r="M240" s="573"/>
      <c r="N240" s="573"/>
      <c r="O240" s="573"/>
      <c r="P240" s="573"/>
      <c r="Q240" s="573"/>
    </row>
    <row r="241" spans="1:17">
      <c r="A241" s="573"/>
      <c r="B241" s="573"/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73"/>
      <c r="P241" s="573"/>
      <c r="Q241" s="573"/>
    </row>
    <row r="242" spans="1:17">
      <c r="A242" s="573"/>
      <c r="B242" s="573"/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73"/>
      <c r="P242" s="573"/>
      <c r="Q242" s="573"/>
    </row>
    <row r="243" spans="1:17">
      <c r="A243" s="573"/>
      <c r="B243" s="573"/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73"/>
      <c r="P243" s="573"/>
      <c r="Q243" s="573"/>
    </row>
    <row r="244" spans="1:17">
      <c r="A244" s="573"/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</row>
    <row r="245" spans="1:17">
      <c r="A245" s="573"/>
      <c r="B245" s="573"/>
      <c r="C245" s="573"/>
      <c r="D245" s="573"/>
      <c r="E245" s="573"/>
      <c r="F245" s="573"/>
      <c r="G245" s="573"/>
      <c r="H245" s="573"/>
      <c r="I245" s="573"/>
      <c r="J245" s="573"/>
      <c r="K245" s="573"/>
      <c r="L245" s="573"/>
      <c r="M245" s="573"/>
      <c r="N245" s="573"/>
      <c r="O245" s="573"/>
      <c r="P245" s="573"/>
      <c r="Q245" s="573"/>
    </row>
    <row r="246" spans="1:17">
      <c r="A246" s="573"/>
      <c r="B246" s="573"/>
      <c r="C246" s="573"/>
      <c r="D246" s="573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73"/>
      <c r="P246" s="573"/>
      <c r="Q246" s="573"/>
    </row>
    <row r="247" spans="1:17">
      <c r="A247" s="573"/>
      <c r="B247" s="573"/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</row>
    <row r="248" spans="1:17">
      <c r="A248" s="573"/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</row>
    <row r="249" spans="1:17">
      <c r="A249" s="573"/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  <c r="P249" s="573"/>
      <c r="Q249" s="573"/>
    </row>
    <row r="250" spans="1:17">
      <c r="A250" s="573"/>
      <c r="B250" s="573"/>
      <c r="C250" s="573"/>
      <c r="D250" s="573"/>
      <c r="E250" s="573"/>
      <c r="F250" s="573"/>
      <c r="G250" s="573"/>
      <c r="H250" s="573"/>
      <c r="I250" s="573"/>
      <c r="J250" s="573"/>
      <c r="K250" s="573"/>
      <c r="L250" s="573"/>
      <c r="M250" s="573"/>
      <c r="N250" s="573"/>
      <c r="O250" s="573"/>
      <c r="P250" s="573"/>
      <c r="Q250" s="573"/>
    </row>
    <row r="251" spans="1:17">
      <c r="A251" s="573"/>
      <c r="B251" s="573"/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73"/>
      <c r="P251" s="573"/>
      <c r="Q251" s="573"/>
    </row>
    <row r="252" spans="1:17">
      <c r="A252" s="573"/>
      <c r="B252" s="573"/>
      <c r="C252" s="573"/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573"/>
      <c r="O252" s="573"/>
      <c r="P252" s="573"/>
      <c r="Q252" s="573"/>
    </row>
    <row r="253" spans="1:17">
      <c r="A253" s="573"/>
      <c r="B253" s="573"/>
      <c r="C253" s="573"/>
      <c r="D253" s="573"/>
      <c r="E253" s="573"/>
      <c r="F253" s="573"/>
      <c r="G253" s="573"/>
      <c r="H253" s="573"/>
      <c r="I253" s="573"/>
      <c r="J253" s="573"/>
      <c r="K253" s="573"/>
      <c r="L253" s="573"/>
      <c r="M253" s="573"/>
      <c r="N253" s="573"/>
      <c r="O253" s="573"/>
      <c r="P253" s="573"/>
      <c r="Q253" s="573"/>
    </row>
    <row r="254" spans="1:17">
      <c r="A254" s="573"/>
      <c r="B254" s="573"/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</row>
    <row r="255" spans="1:17">
      <c r="A255" s="573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</row>
    <row r="256" spans="1:17">
      <c r="A256" s="573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</row>
    <row r="257" spans="1:17">
      <c r="A257" s="573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</row>
    <row r="258" spans="1:17">
      <c r="A258" s="573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</row>
    <row r="259" spans="1:17">
      <c r="A259" s="573"/>
      <c r="B259" s="573"/>
      <c r="C259" s="573"/>
      <c r="D259" s="573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  <c r="P259" s="573"/>
      <c r="Q259" s="573"/>
    </row>
    <row r="260" spans="1:17">
      <c r="A260" s="573"/>
      <c r="B260" s="573"/>
      <c r="C260" s="573"/>
      <c r="D260" s="573"/>
      <c r="E260" s="573"/>
      <c r="F260" s="573"/>
      <c r="G260" s="573"/>
      <c r="H260" s="573"/>
      <c r="I260" s="573"/>
      <c r="J260" s="573"/>
      <c r="K260" s="573"/>
      <c r="L260" s="573"/>
      <c r="M260" s="573"/>
      <c r="N260" s="573"/>
      <c r="O260" s="573"/>
      <c r="P260" s="573"/>
      <c r="Q260" s="573"/>
    </row>
    <row r="261" spans="1:17">
      <c r="A261" s="573"/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573"/>
      <c r="N261" s="573"/>
      <c r="O261" s="573"/>
      <c r="P261" s="573"/>
      <c r="Q261" s="573"/>
    </row>
    <row r="262" spans="1:17">
      <c r="A262" s="573"/>
      <c r="B262" s="573"/>
      <c r="C262" s="573"/>
      <c r="D262" s="573"/>
      <c r="E262" s="573"/>
      <c r="F262" s="573"/>
      <c r="G262" s="573"/>
      <c r="H262" s="573"/>
      <c r="I262" s="573"/>
      <c r="J262" s="573"/>
      <c r="K262" s="573"/>
      <c r="L262" s="573"/>
      <c r="M262" s="573"/>
      <c r="N262" s="573"/>
      <c r="O262" s="573"/>
      <c r="P262" s="573"/>
      <c r="Q262" s="573"/>
    </row>
    <row r="263" spans="1:17">
      <c r="A263" s="573"/>
      <c r="B263" s="573"/>
      <c r="C263" s="573"/>
      <c r="D263" s="573"/>
      <c r="E263" s="573"/>
      <c r="F263" s="573"/>
      <c r="G263" s="573"/>
      <c r="H263" s="573"/>
      <c r="I263" s="573"/>
      <c r="J263" s="573"/>
      <c r="K263" s="573"/>
      <c r="L263" s="573"/>
      <c r="M263" s="573"/>
      <c r="N263" s="573"/>
      <c r="O263" s="573"/>
      <c r="P263" s="573"/>
      <c r="Q263" s="573"/>
    </row>
    <row r="264" spans="1:17">
      <c r="A264" s="573"/>
      <c r="B264" s="573"/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573"/>
      <c r="N264" s="573"/>
      <c r="O264" s="573"/>
      <c r="P264" s="573"/>
      <c r="Q264" s="573"/>
    </row>
    <row r="265" spans="1:17">
      <c r="A265" s="573"/>
      <c r="B265" s="573"/>
      <c r="C265" s="573"/>
      <c r="D265" s="573"/>
      <c r="E265" s="573"/>
      <c r="F265" s="573"/>
      <c r="G265" s="573"/>
      <c r="H265" s="573"/>
      <c r="I265" s="573"/>
      <c r="J265" s="573"/>
      <c r="K265" s="573"/>
      <c r="L265" s="573"/>
      <c r="M265" s="573"/>
      <c r="N265" s="573"/>
      <c r="O265" s="573"/>
      <c r="P265" s="573"/>
      <c r="Q265" s="573"/>
    </row>
    <row r="266" spans="1:17">
      <c r="A266" s="573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573"/>
      <c r="N266" s="573"/>
      <c r="O266" s="573"/>
      <c r="P266" s="573"/>
      <c r="Q266" s="573"/>
    </row>
    <row r="267" spans="1:17">
      <c r="A267" s="573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</row>
    <row r="268" spans="1:17">
      <c r="A268" s="573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</row>
    <row r="269" spans="1:17">
      <c r="A269" s="57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573"/>
      <c r="N269" s="573"/>
      <c r="O269" s="573"/>
      <c r="P269" s="573"/>
      <c r="Q269" s="573"/>
    </row>
    <row r="270" spans="1:17">
      <c r="A270" s="573"/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</row>
    <row r="271" spans="1:17">
      <c r="A271" s="573"/>
      <c r="B271" s="573"/>
      <c r="C271" s="573"/>
      <c r="D271" s="573"/>
      <c r="E271" s="573"/>
      <c r="F271" s="573"/>
      <c r="G271" s="573"/>
      <c r="H271" s="573"/>
      <c r="I271" s="573"/>
      <c r="J271" s="573"/>
      <c r="K271" s="573"/>
      <c r="L271" s="573"/>
      <c r="M271" s="573"/>
      <c r="N271" s="573"/>
      <c r="O271" s="573"/>
      <c r="P271" s="573"/>
      <c r="Q271" s="573"/>
    </row>
    <row r="272" spans="1:17">
      <c r="A272" s="573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</row>
    <row r="273" spans="1:17">
      <c r="A273" s="573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573"/>
      <c r="N273" s="573"/>
      <c r="O273" s="573"/>
      <c r="P273" s="573"/>
      <c r="Q273" s="573"/>
    </row>
    <row r="274" spans="1:17">
      <c r="A274" s="573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573"/>
      <c r="N274" s="573"/>
      <c r="O274" s="573"/>
      <c r="P274" s="573"/>
      <c r="Q274" s="573"/>
    </row>
    <row r="275" spans="1:17">
      <c r="A275" s="573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573"/>
      <c r="N275" s="573"/>
      <c r="O275" s="573"/>
      <c r="P275" s="573"/>
      <c r="Q275" s="573"/>
    </row>
    <row r="276" spans="1:17">
      <c r="A276" s="573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573"/>
      <c r="N276" s="573"/>
      <c r="O276" s="573"/>
      <c r="P276" s="573"/>
      <c r="Q276" s="573"/>
    </row>
    <row r="277" spans="1:17">
      <c r="A277" s="573"/>
      <c r="B277" s="573"/>
      <c r="C277" s="573"/>
      <c r="D277" s="573"/>
      <c r="E277" s="573"/>
      <c r="F277" s="573"/>
      <c r="G277" s="573"/>
      <c r="H277" s="573"/>
      <c r="I277" s="573"/>
      <c r="J277" s="573"/>
      <c r="K277" s="573"/>
      <c r="L277" s="573"/>
      <c r="M277" s="573"/>
      <c r="N277" s="573"/>
      <c r="O277" s="573"/>
      <c r="P277" s="573"/>
      <c r="Q277" s="573"/>
    </row>
    <row r="278" spans="1:17">
      <c r="A278" s="573"/>
      <c r="B278" s="573"/>
      <c r="C278" s="573"/>
      <c r="D278" s="573"/>
      <c r="E278" s="573"/>
      <c r="F278" s="573"/>
      <c r="G278" s="573"/>
      <c r="H278" s="573"/>
      <c r="I278" s="573"/>
      <c r="J278" s="573"/>
      <c r="K278" s="573"/>
      <c r="L278" s="573"/>
      <c r="M278" s="573"/>
      <c r="N278" s="573"/>
      <c r="O278" s="573"/>
      <c r="P278" s="573"/>
      <c r="Q278" s="573"/>
    </row>
    <row r="279" spans="1:17">
      <c r="A279" s="573"/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573"/>
      <c r="N279" s="573"/>
      <c r="O279" s="573"/>
      <c r="P279" s="573"/>
      <c r="Q279" s="573"/>
    </row>
    <row r="280" spans="1:17">
      <c r="A280" s="573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573"/>
      <c r="N280" s="573"/>
      <c r="O280" s="573"/>
      <c r="P280" s="573"/>
      <c r="Q280" s="573"/>
    </row>
    <row r="281" spans="1:17">
      <c r="A281" s="573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  <c r="P281" s="573"/>
      <c r="Q281" s="573"/>
    </row>
    <row r="282" spans="1:17">
      <c r="A282" s="573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573"/>
      <c r="N282" s="573"/>
      <c r="O282" s="573"/>
      <c r="P282" s="573"/>
      <c r="Q282" s="573"/>
    </row>
    <row r="283" spans="1:17">
      <c r="A283" s="573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573"/>
      <c r="N283" s="573"/>
      <c r="O283" s="573"/>
      <c r="P283" s="573"/>
      <c r="Q283" s="573"/>
    </row>
    <row r="284" spans="1:17">
      <c r="A284" s="573"/>
      <c r="B284" s="573"/>
      <c r="C284" s="573"/>
      <c r="D284" s="573"/>
      <c r="E284" s="573"/>
      <c r="F284" s="573"/>
      <c r="G284" s="573"/>
      <c r="H284" s="573"/>
      <c r="I284" s="573"/>
      <c r="J284" s="573"/>
      <c r="K284" s="573"/>
      <c r="L284" s="573"/>
      <c r="M284" s="573"/>
      <c r="N284" s="573"/>
      <c r="O284" s="573"/>
      <c r="P284" s="573"/>
      <c r="Q284" s="573"/>
    </row>
    <row r="285" spans="1:17">
      <c r="A285" s="573"/>
      <c r="B285" s="573"/>
      <c r="C285" s="573"/>
      <c r="D285" s="573"/>
      <c r="E285" s="573"/>
      <c r="F285" s="573"/>
      <c r="G285" s="573"/>
      <c r="H285" s="573"/>
      <c r="I285" s="573"/>
      <c r="J285" s="573"/>
      <c r="K285" s="573"/>
      <c r="L285" s="573"/>
      <c r="M285" s="573"/>
      <c r="N285" s="573"/>
      <c r="O285" s="573"/>
      <c r="P285" s="573"/>
      <c r="Q285" s="573"/>
    </row>
    <row r="286" spans="1:17">
      <c r="A286" s="573"/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</row>
    <row r="287" spans="1:17">
      <c r="A287" s="573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  <c r="P287" s="573"/>
      <c r="Q287" s="573"/>
    </row>
    <row r="288" spans="1:17">
      <c r="A288" s="573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573"/>
      <c r="N288" s="573"/>
      <c r="O288" s="573"/>
      <c r="P288" s="573"/>
      <c r="Q288" s="573"/>
    </row>
    <row r="289" spans="1:17">
      <c r="A289" s="573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573"/>
      <c r="N289" s="573"/>
      <c r="O289" s="573"/>
      <c r="P289" s="573"/>
      <c r="Q289" s="573"/>
    </row>
    <row r="290" spans="1:17">
      <c r="A290" s="573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573"/>
      <c r="N290" s="573"/>
      <c r="O290" s="573"/>
      <c r="P290" s="573"/>
      <c r="Q290" s="573"/>
    </row>
    <row r="291" spans="1:17">
      <c r="A291" s="573"/>
      <c r="B291" s="573"/>
      <c r="C291" s="573"/>
      <c r="D291" s="573"/>
      <c r="E291" s="573"/>
      <c r="F291" s="573"/>
      <c r="G291" s="573"/>
      <c r="H291" s="573"/>
      <c r="I291" s="573"/>
      <c r="J291" s="573"/>
      <c r="K291" s="573"/>
      <c r="L291" s="573"/>
      <c r="M291" s="573"/>
      <c r="N291" s="573"/>
      <c r="O291" s="573"/>
      <c r="P291" s="573"/>
      <c r="Q291" s="573"/>
    </row>
    <row r="292" spans="1:17">
      <c r="A292" s="573"/>
      <c r="B292" s="573"/>
      <c r="C292" s="573"/>
      <c r="D292" s="573"/>
      <c r="E292" s="573"/>
      <c r="F292" s="573"/>
      <c r="G292" s="573"/>
      <c r="H292" s="573"/>
      <c r="I292" s="573"/>
      <c r="J292" s="573"/>
      <c r="K292" s="573"/>
      <c r="L292" s="573"/>
      <c r="M292" s="573"/>
      <c r="N292" s="573"/>
      <c r="O292" s="573"/>
      <c r="P292" s="573"/>
      <c r="Q292" s="573"/>
    </row>
    <row r="293" spans="1:17">
      <c r="A293" s="573"/>
      <c r="B293" s="573"/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573"/>
      <c r="N293" s="573"/>
      <c r="O293" s="573"/>
      <c r="P293" s="573"/>
      <c r="Q293" s="573"/>
    </row>
    <row r="294" spans="1:17">
      <c r="A294" s="573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573"/>
      <c r="N294" s="573"/>
      <c r="O294" s="573"/>
      <c r="P294" s="573"/>
      <c r="Q294" s="573"/>
    </row>
    <row r="295" spans="1:17">
      <c r="A295" s="573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573"/>
      <c r="N295" s="573"/>
      <c r="O295" s="573"/>
      <c r="P295" s="573"/>
      <c r="Q295" s="573"/>
    </row>
    <row r="296" spans="1:17">
      <c r="A296" s="573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573"/>
      <c r="N296" s="573"/>
      <c r="O296" s="573"/>
      <c r="P296" s="573"/>
      <c r="Q296" s="573"/>
    </row>
    <row r="297" spans="1:17">
      <c r="A297" s="573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</row>
    <row r="298" spans="1:17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</row>
    <row r="299" spans="1:17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573"/>
      <c r="N299" s="573"/>
      <c r="O299" s="573"/>
      <c r="P299" s="573"/>
      <c r="Q299" s="573"/>
    </row>
    <row r="300" spans="1:17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573"/>
      <c r="N300" s="573"/>
      <c r="O300" s="573"/>
      <c r="P300" s="573"/>
      <c r="Q300" s="573"/>
    </row>
    <row r="301" spans="1:17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573"/>
      <c r="N301" s="573"/>
      <c r="O301" s="573"/>
      <c r="P301" s="573"/>
      <c r="Q301" s="573"/>
    </row>
    <row r="302" spans="1:17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</row>
    <row r="303" spans="1:17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573"/>
      <c r="N303" s="573"/>
      <c r="O303" s="573"/>
      <c r="P303" s="573"/>
      <c r="Q303" s="573"/>
    </row>
    <row r="304" spans="1:17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573"/>
      <c r="N304" s="573"/>
      <c r="O304" s="573"/>
      <c r="P304" s="573"/>
      <c r="Q304" s="573"/>
    </row>
    <row r="305" spans="1:17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573"/>
      <c r="N305" s="573"/>
      <c r="O305" s="573"/>
      <c r="P305" s="573"/>
      <c r="Q305" s="573"/>
    </row>
    <row r="306" spans="1:17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573"/>
      <c r="N306" s="573"/>
      <c r="O306" s="573"/>
      <c r="P306" s="573"/>
      <c r="Q306" s="573"/>
    </row>
    <row r="307" spans="1:17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573"/>
      <c r="N307" s="573"/>
      <c r="O307" s="573"/>
      <c r="P307" s="573"/>
      <c r="Q307" s="573"/>
    </row>
    <row r="308" spans="1:17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573"/>
      <c r="O308" s="573"/>
      <c r="P308" s="573"/>
      <c r="Q308" s="573"/>
    </row>
    <row r="309" spans="1:17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573"/>
      <c r="N309" s="573"/>
      <c r="O309" s="573"/>
      <c r="P309" s="573"/>
      <c r="Q309" s="573"/>
    </row>
    <row r="310" spans="1:17">
      <c r="A310" s="573"/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</row>
    <row r="311" spans="1:17">
      <c r="A311" s="573"/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573"/>
      <c r="N311" s="573"/>
      <c r="O311" s="573"/>
      <c r="P311" s="573"/>
      <c r="Q311" s="573"/>
    </row>
    <row r="312" spans="1:17">
      <c r="A312" s="573"/>
      <c r="B312" s="573"/>
      <c r="C312" s="573"/>
      <c r="D312" s="573"/>
      <c r="E312" s="573"/>
      <c r="F312" s="573"/>
      <c r="G312" s="573"/>
      <c r="H312" s="573"/>
      <c r="I312" s="573"/>
      <c r="J312" s="573"/>
      <c r="K312" s="573"/>
      <c r="L312" s="573"/>
      <c r="M312" s="573"/>
      <c r="N312" s="573"/>
      <c r="O312" s="573"/>
      <c r="P312" s="573"/>
      <c r="Q312" s="573"/>
    </row>
    <row r="313" spans="1:17">
      <c r="A313" s="573"/>
      <c r="B313" s="573"/>
      <c r="C313" s="573"/>
      <c r="D313" s="573"/>
      <c r="E313" s="573"/>
      <c r="F313" s="573"/>
      <c r="G313" s="573"/>
      <c r="H313" s="573"/>
      <c r="I313" s="573"/>
      <c r="J313" s="573"/>
      <c r="K313" s="573"/>
      <c r="L313" s="573"/>
      <c r="M313" s="573"/>
      <c r="N313" s="573"/>
      <c r="O313" s="573"/>
      <c r="P313" s="573"/>
      <c r="Q313" s="573"/>
    </row>
    <row r="314" spans="1:17">
      <c r="A314" s="573"/>
      <c r="B314" s="573"/>
      <c r="C314" s="573"/>
      <c r="D314" s="573"/>
      <c r="E314" s="573"/>
      <c r="F314" s="573"/>
      <c r="G314" s="573"/>
      <c r="H314" s="573"/>
      <c r="I314" s="573"/>
      <c r="J314" s="573"/>
      <c r="K314" s="573"/>
      <c r="L314" s="573"/>
      <c r="M314" s="573"/>
      <c r="N314" s="573"/>
      <c r="O314" s="573"/>
      <c r="P314" s="573"/>
      <c r="Q314" s="573"/>
    </row>
    <row r="315" spans="1:17">
      <c r="A315" s="573"/>
      <c r="B315" s="573"/>
      <c r="C315" s="573"/>
      <c r="D315" s="573"/>
      <c r="E315" s="573"/>
      <c r="F315" s="573"/>
      <c r="G315" s="573"/>
      <c r="H315" s="573"/>
      <c r="I315" s="573"/>
      <c r="J315" s="573"/>
      <c r="K315" s="573"/>
      <c r="L315" s="573"/>
      <c r="M315" s="573"/>
      <c r="N315" s="573"/>
      <c r="O315" s="573"/>
      <c r="P315" s="573"/>
      <c r="Q315" s="573"/>
    </row>
    <row r="316" spans="1:17">
      <c r="A316" s="573"/>
      <c r="B316" s="573"/>
      <c r="C316" s="573"/>
      <c r="D316" s="573"/>
      <c r="E316" s="573"/>
      <c r="F316" s="573"/>
      <c r="G316" s="573"/>
      <c r="H316" s="573"/>
      <c r="I316" s="573"/>
      <c r="J316" s="573"/>
      <c r="K316" s="573"/>
      <c r="L316" s="573"/>
      <c r="M316" s="573"/>
      <c r="N316" s="573"/>
      <c r="O316" s="573"/>
      <c r="P316" s="573"/>
      <c r="Q316" s="573"/>
    </row>
    <row r="317" spans="1:17">
      <c r="A317" s="573"/>
      <c r="B317" s="573"/>
      <c r="C317" s="573"/>
      <c r="D317" s="573"/>
      <c r="E317" s="573"/>
      <c r="F317" s="573"/>
      <c r="G317" s="573"/>
      <c r="H317" s="573"/>
      <c r="I317" s="573"/>
      <c r="J317" s="573"/>
      <c r="K317" s="573"/>
      <c r="L317" s="573"/>
      <c r="M317" s="573"/>
      <c r="N317" s="573"/>
      <c r="O317" s="573"/>
      <c r="P317" s="573"/>
      <c r="Q317" s="573"/>
    </row>
    <row r="318" spans="1:17">
      <c r="A318" s="573"/>
      <c r="B318" s="573"/>
      <c r="C318" s="573"/>
      <c r="D318" s="573"/>
      <c r="E318" s="573"/>
      <c r="F318" s="573"/>
      <c r="G318" s="573"/>
      <c r="H318" s="573"/>
      <c r="I318" s="573"/>
      <c r="J318" s="573"/>
      <c r="K318" s="573"/>
      <c r="L318" s="573"/>
      <c r="M318" s="573"/>
      <c r="N318" s="573"/>
      <c r="O318" s="573"/>
      <c r="P318" s="573"/>
      <c r="Q318" s="573"/>
    </row>
    <row r="319" spans="1:17">
      <c r="A319" s="573"/>
      <c r="B319" s="573"/>
      <c r="C319" s="573"/>
      <c r="D319" s="573"/>
      <c r="E319" s="573"/>
      <c r="F319" s="573"/>
      <c r="G319" s="573"/>
      <c r="H319" s="573"/>
      <c r="I319" s="573"/>
      <c r="J319" s="573"/>
      <c r="K319" s="573"/>
      <c r="L319" s="573"/>
      <c r="M319" s="573"/>
      <c r="N319" s="573"/>
      <c r="O319" s="573"/>
      <c r="P319" s="573"/>
      <c r="Q319" s="573"/>
    </row>
    <row r="320" spans="1:17">
      <c r="A320" s="573"/>
      <c r="B320" s="573"/>
      <c r="C320" s="573"/>
      <c r="D320" s="573"/>
      <c r="E320" s="573"/>
      <c r="F320" s="573"/>
      <c r="G320" s="573"/>
      <c r="H320" s="573"/>
      <c r="I320" s="573"/>
      <c r="J320" s="573"/>
      <c r="K320" s="573"/>
      <c r="L320" s="573"/>
      <c r="M320" s="573"/>
      <c r="N320" s="573"/>
      <c r="O320" s="573"/>
      <c r="P320" s="573"/>
      <c r="Q320" s="573"/>
    </row>
    <row r="321" spans="1:17">
      <c r="A321" s="573"/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3"/>
    </row>
    <row r="322" spans="1:17">
      <c r="A322" s="573"/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3"/>
    </row>
    <row r="323" spans="1:17">
      <c r="A323" s="573"/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3"/>
    </row>
    <row r="324" spans="1:17">
      <c r="A324" s="573"/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3"/>
    </row>
    <row r="325" spans="1:17">
      <c r="A325" s="573"/>
      <c r="B325" s="573"/>
      <c r="C325" s="573"/>
      <c r="D325" s="573"/>
      <c r="E325" s="573"/>
      <c r="F325" s="573"/>
      <c r="G325" s="573"/>
      <c r="H325" s="573"/>
      <c r="I325" s="573"/>
      <c r="J325" s="573"/>
      <c r="K325" s="573"/>
      <c r="L325" s="573"/>
      <c r="M325" s="573"/>
      <c r="N325" s="573"/>
      <c r="O325" s="573"/>
      <c r="P325" s="573"/>
      <c r="Q325" s="573"/>
    </row>
    <row r="326" spans="1:17">
      <c r="A326" s="573"/>
      <c r="B326" s="573"/>
      <c r="C326" s="573"/>
      <c r="D326" s="573"/>
      <c r="E326" s="573"/>
      <c r="F326" s="573"/>
      <c r="G326" s="573"/>
      <c r="H326" s="573"/>
      <c r="I326" s="573"/>
      <c r="J326" s="573"/>
      <c r="K326" s="573"/>
      <c r="L326" s="573"/>
      <c r="M326" s="573"/>
      <c r="N326" s="573"/>
      <c r="O326" s="573"/>
      <c r="P326" s="573"/>
      <c r="Q326" s="573"/>
    </row>
    <row r="327" spans="1:17">
      <c r="A327" s="573"/>
      <c r="B327" s="573"/>
      <c r="C327" s="573"/>
      <c r="D327" s="573"/>
      <c r="E327" s="573"/>
      <c r="F327" s="573"/>
      <c r="G327" s="573"/>
      <c r="H327" s="573"/>
      <c r="I327" s="573"/>
      <c r="J327" s="573"/>
      <c r="K327" s="573"/>
      <c r="L327" s="573"/>
      <c r="M327" s="573"/>
      <c r="N327" s="573"/>
      <c r="O327" s="573"/>
      <c r="P327" s="573"/>
      <c r="Q327" s="573"/>
    </row>
    <row r="328" spans="1:17">
      <c r="A328" s="573"/>
      <c r="B328" s="573"/>
      <c r="C328" s="573"/>
      <c r="D328" s="573"/>
      <c r="E328" s="573"/>
      <c r="F328" s="573"/>
      <c r="G328" s="573"/>
      <c r="H328" s="573"/>
      <c r="I328" s="573"/>
      <c r="J328" s="573"/>
      <c r="K328" s="573"/>
      <c r="L328" s="573"/>
      <c r="M328" s="573"/>
      <c r="N328" s="573"/>
      <c r="O328" s="573"/>
      <c r="P328" s="573"/>
      <c r="Q328" s="573"/>
    </row>
    <row r="329" spans="1:17">
      <c r="A329" s="573"/>
      <c r="B329" s="573"/>
      <c r="C329" s="573"/>
      <c r="D329" s="573"/>
      <c r="E329" s="573"/>
      <c r="F329" s="573"/>
      <c r="G329" s="573"/>
      <c r="H329" s="573"/>
      <c r="I329" s="573"/>
      <c r="J329" s="573"/>
      <c r="K329" s="573"/>
      <c r="L329" s="573"/>
      <c r="M329" s="573"/>
      <c r="N329" s="573"/>
      <c r="O329" s="573"/>
      <c r="P329" s="573"/>
      <c r="Q329" s="573"/>
    </row>
    <row r="330" spans="1:17">
      <c r="A330" s="573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573"/>
      <c r="N330" s="573"/>
      <c r="O330" s="573"/>
      <c r="P330" s="573"/>
      <c r="Q330" s="573"/>
    </row>
    <row r="331" spans="1:17">
      <c r="A331" s="573"/>
      <c r="B331" s="573"/>
      <c r="C331" s="573"/>
      <c r="D331" s="573"/>
      <c r="E331" s="573"/>
      <c r="F331" s="573"/>
      <c r="G331" s="573"/>
      <c r="H331" s="573"/>
      <c r="I331" s="573"/>
      <c r="J331" s="573"/>
      <c r="K331" s="573"/>
      <c r="L331" s="573"/>
      <c r="M331" s="573"/>
      <c r="N331" s="573"/>
      <c r="O331" s="573"/>
      <c r="P331" s="573"/>
      <c r="Q331" s="573"/>
    </row>
    <row r="332" spans="1:17">
      <c r="A332" s="573"/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573"/>
      <c r="N332" s="573"/>
      <c r="O332" s="573"/>
      <c r="P332" s="573"/>
      <c r="Q332" s="573"/>
    </row>
    <row r="333" spans="1:17">
      <c r="A333" s="573"/>
      <c r="B333" s="573"/>
      <c r="C333" s="573"/>
      <c r="D333" s="573"/>
      <c r="E333" s="573"/>
      <c r="F333" s="573"/>
      <c r="G333" s="573"/>
      <c r="H333" s="573"/>
      <c r="I333" s="573"/>
      <c r="J333" s="573"/>
      <c r="K333" s="573"/>
      <c r="L333" s="573"/>
      <c r="M333" s="573"/>
      <c r="N333" s="573"/>
      <c r="O333" s="573"/>
      <c r="P333" s="573"/>
      <c r="Q333" s="573"/>
    </row>
    <row r="334" spans="1:17">
      <c r="A334" s="573"/>
      <c r="B334" s="573"/>
      <c r="C334" s="573"/>
      <c r="D334" s="573"/>
      <c r="E334" s="573"/>
      <c r="F334" s="573"/>
      <c r="G334" s="573"/>
      <c r="H334" s="573"/>
      <c r="I334" s="573"/>
      <c r="J334" s="573"/>
      <c r="K334" s="573"/>
      <c r="L334" s="573"/>
      <c r="M334" s="573"/>
      <c r="N334" s="573"/>
      <c r="O334" s="573"/>
      <c r="P334" s="573"/>
      <c r="Q334" s="573"/>
    </row>
    <row r="335" spans="1:17">
      <c r="A335" s="573"/>
      <c r="B335" s="573"/>
      <c r="C335" s="573"/>
      <c r="D335" s="573"/>
      <c r="E335" s="573"/>
      <c r="F335" s="573"/>
      <c r="G335" s="573"/>
      <c r="H335" s="573"/>
      <c r="I335" s="573"/>
      <c r="J335" s="573"/>
      <c r="K335" s="573"/>
      <c r="L335" s="573"/>
      <c r="M335" s="573"/>
      <c r="N335" s="573"/>
      <c r="O335" s="573"/>
      <c r="P335" s="573"/>
      <c r="Q335" s="573"/>
    </row>
    <row r="336" spans="1:17">
      <c r="A336" s="573"/>
      <c r="B336" s="573"/>
      <c r="C336" s="573"/>
      <c r="D336" s="573"/>
      <c r="E336" s="573"/>
      <c r="F336" s="573"/>
      <c r="G336" s="573"/>
      <c r="H336" s="573"/>
      <c r="I336" s="573"/>
      <c r="J336" s="573"/>
      <c r="K336" s="573"/>
      <c r="L336" s="573"/>
      <c r="M336" s="573"/>
      <c r="N336" s="573"/>
      <c r="O336" s="573"/>
      <c r="P336" s="573"/>
      <c r="Q336" s="573"/>
    </row>
    <row r="337" spans="1:17">
      <c r="A337" s="573"/>
      <c r="B337" s="573"/>
      <c r="C337" s="573"/>
      <c r="D337" s="573"/>
      <c r="E337" s="573"/>
      <c r="F337" s="573"/>
      <c r="G337" s="573"/>
      <c r="H337" s="573"/>
      <c r="I337" s="573"/>
      <c r="J337" s="573"/>
      <c r="K337" s="573"/>
      <c r="L337" s="573"/>
      <c r="M337" s="573"/>
      <c r="N337" s="573"/>
      <c r="O337" s="573"/>
      <c r="P337" s="573"/>
      <c r="Q337" s="573"/>
    </row>
    <row r="338" spans="1:17">
      <c r="A338" s="573"/>
      <c r="B338" s="573"/>
      <c r="C338" s="573"/>
      <c r="D338" s="573"/>
      <c r="E338" s="573"/>
      <c r="F338" s="573"/>
      <c r="G338" s="573"/>
      <c r="H338" s="573"/>
      <c r="I338" s="573"/>
      <c r="J338" s="573"/>
      <c r="K338" s="573"/>
      <c r="L338" s="573"/>
      <c r="M338" s="573"/>
      <c r="N338" s="573"/>
      <c r="O338" s="573"/>
      <c r="P338" s="573"/>
      <c r="Q338" s="573"/>
    </row>
    <row r="339" spans="1:17">
      <c r="A339" s="573"/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573"/>
      <c r="N339" s="573"/>
      <c r="O339" s="573"/>
      <c r="P339" s="573"/>
      <c r="Q339" s="573"/>
    </row>
    <row r="340" spans="1:17">
      <c r="A340" s="573"/>
      <c r="B340" s="573"/>
      <c r="C340" s="573"/>
      <c r="D340" s="573"/>
      <c r="E340" s="573"/>
      <c r="F340" s="573"/>
      <c r="G340" s="573"/>
      <c r="H340" s="573"/>
      <c r="I340" s="573"/>
      <c r="J340" s="573"/>
      <c r="K340" s="573"/>
      <c r="L340" s="573"/>
      <c r="M340" s="573"/>
      <c r="N340" s="573"/>
      <c r="O340" s="573"/>
      <c r="P340" s="573"/>
      <c r="Q340" s="573"/>
    </row>
    <row r="341" spans="1:17">
      <c r="A341" s="573"/>
      <c r="B341" s="573"/>
      <c r="C341" s="573"/>
      <c r="D341" s="573"/>
      <c r="E341" s="573"/>
      <c r="F341" s="573"/>
      <c r="G341" s="573"/>
      <c r="H341" s="573"/>
      <c r="I341" s="573"/>
      <c r="J341" s="573"/>
      <c r="K341" s="573"/>
      <c r="L341" s="573"/>
      <c r="M341" s="573"/>
      <c r="N341" s="573"/>
      <c r="O341" s="573"/>
      <c r="P341" s="573"/>
      <c r="Q341" s="573"/>
    </row>
    <row r="342" spans="1:17">
      <c r="A342" s="573"/>
      <c r="B342" s="573"/>
      <c r="C342" s="573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73"/>
      <c r="O342" s="573"/>
      <c r="P342" s="573"/>
      <c r="Q342" s="573"/>
    </row>
    <row r="343" spans="1:17">
      <c r="A343" s="573"/>
      <c r="B343" s="573"/>
      <c r="C343" s="573"/>
      <c r="D343" s="573"/>
      <c r="E343" s="573"/>
      <c r="F343" s="573"/>
      <c r="G343" s="573"/>
      <c r="H343" s="573"/>
      <c r="I343" s="573"/>
      <c r="J343" s="573"/>
      <c r="K343" s="573"/>
      <c r="L343" s="573"/>
      <c r="M343" s="573"/>
      <c r="N343" s="573"/>
      <c r="O343" s="573"/>
      <c r="P343" s="573"/>
      <c r="Q343" s="573"/>
    </row>
    <row r="344" spans="1:17">
      <c r="A344" s="573"/>
      <c r="B344" s="573"/>
      <c r="C344" s="573"/>
      <c r="D344" s="573"/>
      <c r="E344" s="573"/>
      <c r="F344" s="573"/>
      <c r="G344" s="573"/>
      <c r="H344" s="573"/>
      <c r="I344" s="573"/>
      <c r="J344" s="573"/>
      <c r="K344" s="573"/>
      <c r="L344" s="573"/>
      <c r="M344" s="573"/>
      <c r="N344" s="573"/>
      <c r="O344" s="573"/>
      <c r="P344" s="573"/>
      <c r="Q344" s="573"/>
    </row>
    <row r="345" spans="1:17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  <c r="L345" s="573"/>
      <c r="M345" s="573"/>
      <c r="N345" s="573"/>
      <c r="O345" s="573"/>
      <c r="P345" s="573"/>
      <c r="Q345" s="573"/>
    </row>
    <row r="346" spans="1:17">
      <c r="A346" s="573"/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</row>
    <row r="347" spans="1:17">
      <c r="A347" s="573"/>
      <c r="B347" s="573"/>
      <c r="C347" s="573"/>
      <c r="D347" s="573"/>
      <c r="E347" s="573"/>
      <c r="F347" s="573"/>
      <c r="G347" s="573"/>
      <c r="H347" s="573"/>
      <c r="I347" s="573"/>
      <c r="J347" s="573"/>
      <c r="K347" s="573"/>
      <c r="L347" s="573"/>
      <c r="M347" s="573"/>
      <c r="N347" s="573"/>
      <c r="O347" s="573"/>
      <c r="P347" s="573"/>
      <c r="Q347" s="573"/>
    </row>
    <row r="348" spans="1:17">
      <c r="A348" s="573"/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  <c r="L348" s="573"/>
      <c r="M348" s="573"/>
      <c r="N348" s="573"/>
      <c r="O348" s="573"/>
      <c r="P348" s="573"/>
      <c r="Q348" s="573"/>
    </row>
    <row r="349" spans="1:17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  <c r="L349" s="573"/>
      <c r="M349" s="573"/>
      <c r="N349" s="573"/>
      <c r="O349" s="573"/>
      <c r="P349" s="573"/>
      <c r="Q349" s="573"/>
    </row>
    <row r="350" spans="1:17">
      <c r="A350" s="573"/>
      <c r="B350" s="573"/>
      <c r="C350" s="573"/>
      <c r="D350" s="573"/>
      <c r="E350" s="573"/>
      <c r="F350" s="573"/>
      <c r="G350" s="573"/>
      <c r="H350" s="573"/>
      <c r="I350" s="573"/>
      <c r="J350" s="573"/>
      <c r="K350" s="573"/>
      <c r="L350" s="573"/>
      <c r="M350" s="573"/>
      <c r="N350" s="573"/>
      <c r="O350" s="573"/>
      <c r="P350" s="573"/>
      <c r="Q350" s="573"/>
    </row>
    <row r="351" spans="1:17">
      <c r="E351" s="573"/>
      <c r="F351" s="573"/>
      <c r="G351" s="573"/>
      <c r="H351" s="573"/>
      <c r="I351" s="573"/>
      <c r="J351" s="573"/>
      <c r="K351" s="573"/>
      <c r="L351" s="573"/>
      <c r="M351" s="573"/>
      <c r="N351" s="573"/>
      <c r="O351" s="573"/>
      <c r="P351" s="573"/>
      <c r="Q351" s="573"/>
    </row>
    <row r="352" spans="1:17">
      <c r="E352" s="573"/>
      <c r="F352" s="573"/>
      <c r="G352" s="573"/>
      <c r="H352" s="573"/>
      <c r="I352" s="573"/>
      <c r="J352" s="573"/>
      <c r="K352" s="573"/>
      <c r="L352" s="573"/>
      <c r="M352" s="573"/>
      <c r="N352" s="573"/>
      <c r="O352" s="573"/>
      <c r="P352" s="573"/>
      <c r="Q352" s="573"/>
    </row>
    <row r="353" spans="5:17">
      <c r="E353" s="573"/>
      <c r="F353" s="573"/>
      <c r="G353" s="573"/>
      <c r="H353" s="573"/>
      <c r="I353" s="573"/>
      <c r="J353" s="573"/>
      <c r="K353" s="573"/>
      <c r="L353" s="573"/>
      <c r="M353" s="573"/>
      <c r="N353" s="573"/>
      <c r="O353" s="573"/>
      <c r="P353" s="573"/>
      <c r="Q353" s="573"/>
    </row>
    <row r="354" spans="5:17">
      <c r="E354" s="573"/>
      <c r="F354" s="573"/>
      <c r="G354" s="573"/>
      <c r="H354" s="573"/>
      <c r="I354" s="573"/>
      <c r="J354" s="573"/>
      <c r="K354" s="573"/>
      <c r="L354" s="573"/>
      <c r="M354" s="573"/>
      <c r="N354" s="573"/>
      <c r="O354" s="573"/>
      <c r="P354" s="573"/>
      <c r="Q354" s="573"/>
    </row>
    <row r="355" spans="5:17">
      <c r="E355" s="573"/>
      <c r="F355" s="573"/>
      <c r="G355" s="573"/>
      <c r="H355" s="573"/>
      <c r="I355" s="573"/>
      <c r="J355" s="573"/>
      <c r="K355" s="573"/>
      <c r="L355" s="573"/>
      <c r="M355" s="573"/>
      <c r="N355" s="573"/>
      <c r="O355" s="573"/>
      <c r="P355" s="573"/>
      <c r="Q355" s="573"/>
    </row>
    <row r="356" spans="5:17">
      <c r="E356" s="573"/>
      <c r="F356" s="573"/>
      <c r="G356" s="573"/>
      <c r="H356" s="573"/>
      <c r="I356" s="573"/>
      <c r="J356" s="573"/>
      <c r="K356" s="573"/>
      <c r="L356" s="573"/>
      <c r="M356" s="573"/>
      <c r="N356" s="573"/>
      <c r="O356" s="573"/>
      <c r="P356" s="573"/>
      <c r="Q356" s="573"/>
    </row>
    <row r="357" spans="5:17">
      <c r="E357" s="573"/>
      <c r="F357" s="573"/>
      <c r="G357" s="573"/>
      <c r="H357" s="573"/>
      <c r="I357" s="573"/>
      <c r="J357" s="573"/>
      <c r="K357" s="573"/>
      <c r="L357" s="573"/>
      <c r="M357" s="573"/>
      <c r="N357" s="573"/>
      <c r="O357" s="573"/>
      <c r="P357" s="573"/>
      <c r="Q357" s="573"/>
    </row>
    <row r="358" spans="5:17">
      <c r="E358" s="573"/>
      <c r="F358" s="573"/>
      <c r="G358" s="573"/>
      <c r="H358" s="573"/>
      <c r="I358" s="573"/>
      <c r="J358" s="573"/>
      <c r="K358" s="573"/>
      <c r="L358" s="573"/>
      <c r="M358" s="573"/>
      <c r="N358" s="573"/>
      <c r="O358" s="573"/>
      <c r="P358" s="573"/>
      <c r="Q358" s="573"/>
    </row>
  </sheetData>
  <sheetProtection algorithmName="SHA-512" hashValue="QXaNR3tD1T7BcgUiraLhahmfsfu09l3Pu3wKsE0L1MLq//a9Sg/MHveGahPiJLAjFu4YaF3F2syKAdCXigrZLg==" saltValue="Q6LvLoBxmVRI5gHdI2L1+g==" spinCount="100000" sheet="1" objects="1" scenarios="1" selectLockedCells="1"/>
  <mergeCells count="38">
    <mergeCell ref="A41:E41"/>
    <mergeCell ref="C25:C27"/>
    <mergeCell ref="D25:D27"/>
    <mergeCell ref="E25:E27"/>
    <mergeCell ref="A31:A33"/>
    <mergeCell ref="B31:B33"/>
    <mergeCell ref="C31:C33"/>
    <mergeCell ref="D31:D33"/>
    <mergeCell ref="E31:E33"/>
    <mergeCell ref="A28:A30"/>
    <mergeCell ref="B28:B30"/>
    <mergeCell ref="C28:C30"/>
    <mergeCell ref="A25:A27"/>
    <mergeCell ref="B25:B27"/>
    <mergeCell ref="M1:Q1"/>
    <mergeCell ref="B14:D14"/>
    <mergeCell ref="C8:D8"/>
    <mergeCell ref="C9:D9"/>
    <mergeCell ref="C10:D10"/>
    <mergeCell ref="B13:D13"/>
    <mergeCell ref="C6:D6"/>
    <mergeCell ref="B15:D15"/>
    <mergeCell ref="B16:D16"/>
    <mergeCell ref="A19:B19"/>
    <mergeCell ref="A20:A21"/>
    <mergeCell ref="B22:B24"/>
    <mergeCell ref="C22:C24"/>
    <mergeCell ref="D22:D24"/>
    <mergeCell ref="A22:A24"/>
    <mergeCell ref="B20:B21"/>
    <mergeCell ref="C20:C21"/>
    <mergeCell ref="E20:E21"/>
    <mergeCell ref="E22:E24"/>
    <mergeCell ref="E28:E30"/>
    <mergeCell ref="E34:E37"/>
    <mergeCell ref="D34:D37"/>
    <mergeCell ref="D28:D30"/>
    <mergeCell ref="D20:D21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  <headerFooter>
    <oddFooter>&amp;R&amp;9Januar 2019, Version 0</oddFooter>
  </headerFooter>
  <ignoredErrors>
    <ignoredError sqref="C9:D10 B13:D16 D8 E22:E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21</xdr:row>
                    <xdr:rowOff>152400</xdr:rowOff>
                  </from>
                  <to>
                    <xdr:col>1</xdr:col>
                    <xdr:colOff>400050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2</xdr:col>
                    <xdr:colOff>361950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6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133350</xdr:rowOff>
                  </from>
                  <to>
                    <xdr:col>1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7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133350</xdr:rowOff>
                  </from>
                  <to>
                    <xdr:col>2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8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24</xdr:row>
                    <xdr:rowOff>152400</xdr:rowOff>
                  </from>
                  <to>
                    <xdr:col>1</xdr:col>
                    <xdr:colOff>400050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9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24</xdr:row>
                    <xdr:rowOff>133350</xdr:rowOff>
                  </from>
                  <to>
                    <xdr:col>2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0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30</xdr:row>
                    <xdr:rowOff>114300</xdr:rowOff>
                  </from>
                  <to>
                    <xdr:col>1</xdr:col>
                    <xdr:colOff>419100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1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30</xdr:row>
                    <xdr:rowOff>114300</xdr:rowOff>
                  </from>
                  <to>
                    <xdr:col>2</xdr:col>
                    <xdr:colOff>352425</xdr:colOff>
                    <xdr:row>31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5" tint="-0.249977111117893"/>
    <pageSetUpPr fitToPage="1"/>
  </sheetPr>
  <dimension ref="A1:X361"/>
  <sheetViews>
    <sheetView showGridLines="0" zoomScaleNormal="100" workbookViewId="0">
      <selection activeCell="F41" sqref="F41"/>
    </sheetView>
  </sheetViews>
  <sheetFormatPr baseColWidth="10" defaultColWidth="11.42578125" defaultRowHeight="12.75"/>
  <cols>
    <col min="1" max="3" width="18.7109375" style="574" customWidth="1"/>
    <col min="4" max="4" width="22.7109375" style="574" customWidth="1"/>
    <col min="5" max="5" width="20.7109375" style="574" customWidth="1"/>
    <col min="6" max="16384" width="11.42578125" style="574"/>
  </cols>
  <sheetData>
    <row r="1" spans="1:24" s="43" customFormat="1" ht="18" customHeight="1">
      <c r="A1" s="7" t="s">
        <v>228</v>
      </c>
      <c r="B1" s="44"/>
      <c r="C1" s="45"/>
      <c r="D1" s="41"/>
      <c r="E1" s="41"/>
      <c r="F1" s="41"/>
      <c r="G1" s="41"/>
      <c r="H1" s="41"/>
      <c r="I1" s="41"/>
      <c r="J1" s="41"/>
      <c r="K1" s="41"/>
      <c r="L1" s="41"/>
      <c r="M1" s="915"/>
      <c r="N1" s="915"/>
      <c r="O1" s="915"/>
      <c r="P1" s="915"/>
      <c r="Q1" s="915"/>
      <c r="R1" s="305"/>
      <c r="S1" s="572"/>
      <c r="T1" s="572"/>
      <c r="U1" s="572"/>
      <c r="V1" s="572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305"/>
      <c r="L2" s="305"/>
      <c r="M2" s="41"/>
      <c r="N2" s="41"/>
      <c r="O2" s="41"/>
      <c r="P2" s="41"/>
      <c r="Q2" s="41"/>
      <c r="R2" s="305"/>
      <c r="S2" s="572"/>
      <c r="T2" s="572"/>
      <c r="U2" s="572"/>
      <c r="V2" s="572"/>
      <c r="W2" s="114"/>
      <c r="X2" s="52"/>
    </row>
    <row r="3" spans="1:24" s="171" customForma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4" s="171" customFormat="1" ht="20.25">
      <c r="A4" s="386" t="s">
        <v>195</v>
      </c>
      <c r="B4" s="246"/>
      <c r="C4" s="246"/>
      <c r="D4" s="24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4" s="171" customFormat="1" ht="20.25">
      <c r="A5" s="48"/>
      <c r="B5" s="247"/>
      <c r="C5" s="247"/>
      <c r="D5" s="24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4" s="171" customFormat="1" ht="20.25">
      <c r="A6" s="229"/>
      <c r="B6" s="247"/>
      <c r="C6" s="1010" t="s">
        <v>260</v>
      </c>
      <c r="D6" s="101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4" s="171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4" s="309" customFormat="1" ht="27" customHeight="1">
      <c r="A8" s="431" t="s">
        <v>20</v>
      </c>
      <c r="B8" s="308"/>
      <c r="C8" s="1006">
        <f>'Basisdaten Inst'!C21</f>
        <v>0</v>
      </c>
      <c r="D8" s="10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24" s="171" customFormat="1">
      <c r="A9" s="115"/>
      <c r="B9" s="28"/>
      <c r="C9" s="1008">
        <f>'Basisdaten Inst'!C22</f>
        <v>0</v>
      </c>
      <c r="D9" s="100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4" s="171" customFormat="1">
      <c r="A10" s="28"/>
      <c r="B10" s="28"/>
      <c r="C10" s="1008">
        <f>'Basisdaten Inst'!C23</f>
        <v>0</v>
      </c>
      <c r="D10" s="100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4" s="171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4" s="171" customFormat="1">
      <c r="A12" s="229" t="s">
        <v>158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4" s="171" customFormat="1">
      <c r="A13" s="248" t="s">
        <v>21</v>
      </c>
      <c r="B13" s="991">
        <f>'Basisdaten Inst'!C26</f>
        <v>0</v>
      </c>
      <c r="C13" s="992"/>
      <c r="D13" s="99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4" s="171" customFormat="1">
      <c r="A14" s="248" t="s">
        <v>22</v>
      </c>
      <c r="B14" s="991">
        <f>'Basisdaten Inst'!C27</f>
        <v>0</v>
      </c>
      <c r="C14" s="992"/>
      <c r="D14" s="99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4" s="171" customFormat="1">
      <c r="A15" s="248" t="s">
        <v>23</v>
      </c>
      <c r="B15" s="991">
        <f>'Basisdaten Inst'!C28</f>
        <v>0</v>
      </c>
      <c r="C15" s="992"/>
      <c r="D15" s="99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24" s="171" customFormat="1">
      <c r="A16" s="248" t="s">
        <v>24</v>
      </c>
      <c r="B16" s="991">
        <f>'Basisdaten Inst'!C29</f>
        <v>0</v>
      </c>
      <c r="C16" s="992"/>
      <c r="D16" s="99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573"/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</row>
    <row r="18" spans="1:17"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</row>
    <row r="19" spans="1:17">
      <c r="A19" s="994"/>
      <c r="B19" s="995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</row>
    <row r="20" spans="1:17" ht="21" customHeight="1">
      <c r="A20" s="996" t="s">
        <v>25</v>
      </c>
      <c r="B20" s="996" t="s">
        <v>160</v>
      </c>
      <c r="C20" s="996" t="s">
        <v>159</v>
      </c>
      <c r="D20" s="989" t="s">
        <v>26</v>
      </c>
      <c r="E20" s="974" t="s">
        <v>130</v>
      </c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</row>
    <row r="21" spans="1:17" ht="21" customHeight="1">
      <c r="A21" s="997"/>
      <c r="B21" s="997"/>
      <c r="C21" s="997"/>
      <c r="D21" s="990"/>
      <c r="E21" s="975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</row>
    <row r="22" spans="1:17" ht="13.5" customHeight="1">
      <c r="A22" s="1003" t="s">
        <v>187</v>
      </c>
      <c r="B22" s="998" t="s">
        <v>180</v>
      </c>
      <c r="C22" s="998" t="s">
        <v>179</v>
      </c>
      <c r="D22" s="1002" t="s">
        <v>265</v>
      </c>
      <c r="E22" s="1018">
        <f>LeistungsabgeltungQ2!J112</f>
        <v>0</v>
      </c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</row>
    <row r="23" spans="1:17" ht="13.5" customHeight="1">
      <c r="A23" s="1004"/>
      <c r="B23" s="1016"/>
      <c r="C23" s="1016"/>
      <c r="D23" s="987"/>
      <c r="E23" s="1019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</row>
    <row r="24" spans="1:17" ht="13.5" customHeight="1">
      <c r="A24" s="1005"/>
      <c r="B24" s="1017"/>
      <c r="C24" s="1017"/>
      <c r="D24" s="987"/>
      <c r="E24" s="1020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</row>
    <row r="25" spans="1:17" ht="12.75" customHeight="1">
      <c r="A25" s="1003" t="s">
        <v>187</v>
      </c>
      <c r="B25" s="998" t="s">
        <v>180</v>
      </c>
      <c r="C25" s="998" t="s">
        <v>179</v>
      </c>
      <c r="D25" s="1002" t="s">
        <v>261</v>
      </c>
      <c r="E25" s="1018">
        <f>LeistungsabgeltungQ2!J24</f>
        <v>0</v>
      </c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</row>
    <row r="26" spans="1:17">
      <c r="A26" s="1004"/>
      <c r="B26" s="1016"/>
      <c r="C26" s="1016"/>
      <c r="D26" s="987"/>
      <c r="E26" s="1019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</row>
    <row r="27" spans="1:17">
      <c r="A27" s="1005"/>
      <c r="B27" s="1017"/>
      <c r="C27" s="1017"/>
      <c r="D27" s="987"/>
      <c r="E27" s="1020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</row>
    <row r="28" spans="1:17" ht="12.75" customHeight="1">
      <c r="A28" s="1003" t="s">
        <v>188</v>
      </c>
      <c r="B28" s="998" t="s">
        <v>182</v>
      </c>
      <c r="C28" s="998" t="s">
        <v>181</v>
      </c>
      <c r="D28" s="1002" t="s">
        <v>262</v>
      </c>
      <c r="E28" s="976">
        <f>LeistungsabgeltungQ2!J17</f>
        <v>0</v>
      </c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</row>
    <row r="29" spans="1:17">
      <c r="A29" s="1004"/>
      <c r="B29" s="999"/>
      <c r="C29" s="999"/>
      <c r="D29" s="987"/>
      <c r="E29" s="977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</row>
    <row r="30" spans="1:17">
      <c r="A30" s="1005"/>
      <c r="B30" s="1000"/>
      <c r="C30" s="1000"/>
      <c r="D30" s="988"/>
      <c r="E30" s="979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</row>
    <row r="31" spans="1:17" ht="12.75" customHeight="1">
      <c r="A31" s="1003" t="s">
        <v>189</v>
      </c>
      <c r="B31" s="998" t="s">
        <v>184</v>
      </c>
      <c r="C31" s="1001" t="s">
        <v>183</v>
      </c>
      <c r="D31" s="986" t="s">
        <v>263</v>
      </c>
      <c r="E31" s="978">
        <f>Transportkosten!H16</f>
        <v>0</v>
      </c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</row>
    <row r="32" spans="1:17">
      <c r="A32" s="1004"/>
      <c r="B32" s="999"/>
      <c r="C32" s="999"/>
      <c r="D32" s="987"/>
      <c r="E32" s="977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</row>
    <row r="33" spans="1:17">
      <c r="A33" s="1005"/>
      <c r="B33" s="1000"/>
      <c r="C33" s="1000"/>
      <c r="D33" s="988"/>
      <c r="E33" s="979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</row>
    <row r="34" spans="1:17" ht="12.75" customHeight="1">
      <c r="A34" s="1003" t="s">
        <v>190</v>
      </c>
      <c r="B34" s="998" t="s">
        <v>186</v>
      </c>
      <c r="C34" s="998" t="s">
        <v>185</v>
      </c>
      <c r="D34" s="1013" t="s">
        <v>264</v>
      </c>
      <c r="E34" s="1021">
        <f>LeistungsabgeltungQ2!J31</f>
        <v>0</v>
      </c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</row>
    <row r="35" spans="1:17">
      <c r="A35" s="1004"/>
      <c r="B35" s="1016"/>
      <c r="C35" s="1016"/>
      <c r="D35" s="1014"/>
      <c r="E35" s="1019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</row>
    <row r="36" spans="1:17">
      <c r="A36" s="1005"/>
      <c r="B36" s="1017"/>
      <c r="C36" s="1017"/>
      <c r="D36" s="1015"/>
      <c r="E36" s="1022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</row>
    <row r="37" spans="1:17">
      <c r="A37" s="578"/>
      <c r="B37" s="517"/>
      <c r="C37" s="517"/>
      <c r="D37" s="983" t="s">
        <v>266</v>
      </c>
      <c r="E37" s="980">
        <f>LeistungsabgeltungQ2!J114+Transportkosten!H16</f>
        <v>0</v>
      </c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</row>
    <row r="38" spans="1:17">
      <c r="A38" s="578"/>
      <c r="B38" s="517"/>
      <c r="C38" s="517"/>
      <c r="D38" s="984"/>
      <c r="E38" s="981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</row>
    <row r="39" spans="1:17">
      <c r="A39" s="578"/>
      <c r="B39" s="517"/>
      <c r="C39" s="517"/>
      <c r="D39" s="984"/>
      <c r="E39" s="981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</row>
    <row r="40" spans="1:17">
      <c r="A40" s="579"/>
      <c r="B40" s="573"/>
      <c r="C40" s="573"/>
      <c r="D40" s="985"/>
      <c r="E40" s="982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</row>
    <row r="41" spans="1:17">
      <c r="A41" s="579"/>
      <c r="B41" s="573"/>
      <c r="C41" s="573"/>
      <c r="D41" s="28"/>
      <c r="E41" s="534">
        <f>E37-E34-E31-E28-E25</f>
        <v>0</v>
      </c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</row>
    <row r="42" spans="1:17">
      <c r="A42" s="579"/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</row>
    <row r="43" spans="1:17">
      <c r="A43" s="573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</row>
    <row r="44" spans="1:17" s="576" customFormat="1" ht="27" customHeight="1">
      <c r="A44" s="1012" t="s">
        <v>191</v>
      </c>
      <c r="B44" s="1012"/>
      <c r="C44" s="1012"/>
      <c r="D44" s="1012"/>
      <c r="E44" s="1012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</row>
    <row r="45" spans="1:17">
      <c r="A45" s="580"/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</row>
    <row r="46" spans="1:17">
      <c r="A46" s="580"/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</row>
    <row r="47" spans="1:17">
      <c r="A47" s="573"/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</row>
    <row r="48" spans="1:17">
      <c r="A48" s="577" t="s">
        <v>27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</row>
    <row r="49" spans="1:17" s="576" customFormat="1" ht="20.100000000000001" customHeight="1">
      <c r="A49" s="581" t="s">
        <v>129</v>
      </c>
      <c r="B49" s="582"/>
      <c r="C49" s="432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</row>
    <row r="50" spans="1:17" s="576" customFormat="1" ht="20.100000000000001" customHeight="1">
      <c r="A50" s="581" t="s">
        <v>128</v>
      </c>
      <c r="B50" s="583"/>
      <c r="C50" s="432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</row>
    <row r="51" spans="1:17">
      <c r="A51" s="580"/>
      <c r="B51" s="584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</row>
    <row r="52" spans="1:17">
      <c r="A52" s="573"/>
      <c r="B52" s="573"/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</row>
    <row r="53" spans="1:17">
      <c r="A53" s="577" t="s">
        <v>28</v>
      </c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</row>
    <row r="54" spans="1:17">
      <c r="A54" s="585" t="s">
        <v>29</v>
      </c>
      <c r="B54" s="585" t="s">
        <v>19</v>
      </c>
      <c r="C54" s="585" t="s">
        <v>30</v>
      </c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</row>
    <row r="55" spans="1:17">
      <c r="A55" s="586" t="s">
        <v>31</v>
      </c>
      <c r="B55" s="587"/>
      <c r="C55" s="588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</row>
    <row r="56" spans="1:17">
      <c r="A56" s="573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</row>
    <row r="57" spans="1:17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</row>
    <row r="58" spans="1:17">
      <c r="A58" s="573"/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</row>
    <row r="59" spans="1:17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</row>
    <row r="60" spans="1:17">
      <c r="A60" s="573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</row>
    <row r="61" spans="1:17">
      <c r="A61" s="573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</row>
    <row r="62" spans="1:17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</row>
    <row r="63" spans="1:17">
      <c r="A63" s="573"/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</row>
    <row r="64" spans="1:17">
      <c r="A64" s="573"/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</row>
    <row r="65" spans="1:17">
      <c r="A65" s="573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</row>
    <row r="66" spans="1:17">
      <c r="A66" s="573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</row>
    <row r="67" spans="1:17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</row>
    <row r="68" spans="1:17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</row>
    <row r="69" spans="1:17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</row>
    <row r="70" spans="1:17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</row>
    <row r="71" spans="1:17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</row>
    <row r="72" spans="1:17">
      <c r="A72" s="573"/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</row>
    <row r="73" spans="1:17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</row>
    <row r="74" spans="1:17">
      <c r="A74" s="573"/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</row>
    <row r="75" spans="1:17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  <c r="O75" s="573"/>
      <c r="P75" s="573"/>
      <c r="Q75" s="573"/>
    </row>
    <row r="76" spans="1:17">
      <c r="A76" s="573"/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</row>
    <row r="77" spans="1:17">
      <c r="A77" s="573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</row>
    <row r="78" spans="1:17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</row>
    <row r="79" spans="1:17">
      <c r="A79" s="57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</row>
    <row r="80" spans="1:17">
      <c r="A80" s="573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</row>
    <row r="81" spans="1:17">
      <c r="A81" s="573"/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</row>
    <row r="82" spans="1:17">
      <c r="A82" s="573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</row>
    <row r="83" spans="1:17">
      <c r="A83" s="573"/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</row>
    <row r="84" spans="1:17">
      <c r="A84" s="573"/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</row>
    <row r="85" spans="1:17">
      <c r="A85" s="573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</row>
    <row r="86" spans="1:17">
      <c r="A86" s="573"/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</row>
    <row r="87" spans="1:17">
      <c r="A87" s="573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</row>
    <row r="88" spans="1:17">
      <c r="A88" s="573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</row>
    <row r="89" spans="1:17">
      <c r="A89" s="573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</row>
    <row r="90" spans="1:17">
      <c r="A90" s="573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</row>
    <row r="91" spans="1:17">
      <c r="A91" s="573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</row>
    <row r="92" spans="1:17">
      <c r="A92" s="57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</row>
    <row r="93" spans="1:17">
      <c r="A93" s="57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</row>
    <row r="94" spans="1:17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</row>
    <row r="95" spans="1:17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</row>
    <row r="96" spans="1:17">
      <c r="A96" s="573"/>
      <c r="B96" s="573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</row>
    <row r="97" spans="1:17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</row>
    <row r="98" spans="1:17">
      <c r="A98" s="573"/>
      <c r="B98" s="573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</row>
    <row r="99" spans="1:17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</row>
    <row r="100" spans="1:17">
      <c r="A100" s="573"/>
      <c r="B100" s="573"/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</row>
    <row r="101" spans="1:17">
      <c r="A101" s="573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</row>
    <row r="102" spans="1:17">
      <c r="A102" s="573"/>
      <c r="B102" s="573"/>
      <c r="C102" s="573"/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</row>
    <row r="103" spans="1:17">
      <c r="A103" s="573"/>
      <c r="B103" s="573"/>
      <c r="C103" s="573"/>
      <c r="D103" s="573"/>
      <c r="E103" s="573"/>
      <c r="F103" s="573"/>
      <c r="G103" s="573"/>
      <c r="H103" s="573"/>
      <c r="I103" s="573"/>
      <c r="J103" s="573"/>
      <c r="K103" s="573"/>
      <c r="L103" s="573"/>
      <c r="M103" s="573"/>
      <c r="N103" s="573"/>
      <c r="O103" s="573"/>
      <c r="P103" s="573"/>
      <c r="Q103" s="573"/>
    </row>
    <row r="104" spans="1:17">
      <c r="A104" s="573"/>
      <c r="B104" s="573"/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</row>
    <row r="105" spans="1:17">
      <c r="A105" s="573"/>
      <c r="B105" s="573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</row>
    <row r="106" spans="1:17">
      <c r="A106" s="573"/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</row>
    <row r="107" spans="1:17">
      <c r="A107" s="573"/>
      <c r="B107" s="573"/>
      <c r="C107" s="573"/>
      <c r="D107" s="573"/>
      <c r="E107" s="573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</row>
    <row r="108" spans="1:17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</row>
    <row r="109" spans="1:17">
      <c r="A109" s="573"/>
      <c r="B109" s="573"/>
      <c r="C109" s="573"/>
      <c r="D109" s="573"/>
      <c r="E109" s="573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</row>
    <row r="110" spans="1:17">
      <c r="A110" s="573"/>
      <c r="B110" s="573"/>
      <c r="C110" s="573"/>
      <c r="D110" s="573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</row>
    <row r="111" spans="1:17">
      <c r="A111" s="573"/>
      <c r="B111" s="573"/>
      <c r="C111" s="573"/>
      <c r="D111" s="573"/>
      <c r="E111" s="573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</row>
    <row r="112" spans="1:17">
      <c r="A112" s="573"/>
      <c r="B112" s="573"/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</row>
    <row r="113" spans="1:17">
      <c r="A113" s="573"/>
      <c r="B113" s="573"/>
      <c r="C113" s="573"/>
      <c r="D113" s="573"/>
      <c r="E113" s="573"/>
      <c r="F113" s="573"/>
      <c r="G113" s="573"/>
      <c r="H113" s="573"/>
      <c r="I113" s="573"/>
      <c r="J113" s="573"/>
      <c r="K113" s="573"/>
      <c r="L113" s="573"/>
      <c r="M113" s="573"/>
      <c r="N113" s="573"/>
      <c r="O113" s="573"/>
      <c r="P113" s="573"/>
      <c r="Q113" s="573"/>
    </row>
    <row r="114" spans="1:17">
      <c r="A114" s="573"/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</row>
    <row r="115" spans="1:17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</row>
    <row r="116" spans="1:17">
      <c r="A116" s="573"/>
      <c r="B116" s="573"/>
      <c r="C116" s="573"/>
      <c r="D116" s="573"/>
      <c r="E116" s="573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</row>
    <row r="117" spans="1:17">
      <c r="A117" s="573"/>
      <c r="B117" s="573"/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</row>
    <row r="118" spans="1:17">
      <c r="A118" s="573"/>
      <c r="B118" s="573"/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</row>
    <row r="119" spans="1:17">
      <c r="A119" s="573"/>
      <c r="B119" s="573"/>
      <c r="C119" s="573"/>
      <c r="D119" s="5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</row>
    <row r="120" spans="1:17">
      <c r="A120" s="573"/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</row>
    <row r="121" spans="1:17">
      <c r="A121" s="573"/>
      <c r="B121" s="573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</row>
    <row r="122" spans="1:17">
      <c r="A122" s="573"/>
      <c r="B122" s="573"/>
      <c r="C122" s="573"/>
      <c r="D122" s="573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</row>
    <row r="123" spans="1:17">
      <c r="A123" s="573"/>
      <c r="B123" s="573"/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</row>
    <row r="124" spans="1:17">
      <c r="A124" s="573"/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</row>
    <row r="125" spans="1:17">
      <c r="A125" s="573"/>
      <c r="B125" s="573"/>
      <c r="C125" s="573"/>
      <c r="D125" s="573"/>
      <c r="E125" s="573"/>
      <c r="F125" s="573"/>
      <c r="G125" s="573"/>
      <c r="H125" s="573"/>
      <c r="I125" s="573"/>
      <c r="J125" s="573"/>
      <c r="K125" s="573"/>
      <c r="L125" s="573"/>
      <c r="M125" s="573"/>
      <c r="N125" s="573"/>
      <c r="O125" s="573"/>
      <c r="P125" s="573"/>
      <c r="Q125" s="573"/>
    </row>
    <row r="126" spans="1:17">
      <c r="A126" s="573"/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</row>
    <row r="127" spans="1:17">
      <c r="A127" s="573"/>
      <c r="B127" s="573"/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3"/>
      <c r="P127" s="573"/>
      <c r="Q127" s="573"/>
    </row>
    <row r="128" spans="1:17">
      <c r="A128" s="573"/>
      <c r="B128" s="573"/>
      <c r="C128" s="573"/>
      <c r="D128" s="573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</row>
    <row r="129" spans="1:17">
      <c r="A129" s="573"/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</row>
    <row r="130" spans="1:17">
      <c r="A130" s="573"/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</row>
    <row r="131" spans="1:17">
      <c r="A131" s="573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</row>
    <row r="132" spans="1:17">
      <c r="A132" s="573"/>
      <c r="B132" s="573"/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</row>
    <row r="133" spans="1:17">
      <c r="A133" s="573"/>
      <c r="B133" s="573"/>
      <c r="C133" s="573"/>
      <c r="D133" s="573"/>
      <c r="E133" s="573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  <c r="Q133" s="573"/>
    </row>
    <row r="134" spans="1:17">
      <c r="A134" s="573"/>
      <c r="B134" s="573"/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573"/>
      <c r="P134" s="573"/>
      <c r="Q134" s="573"/>
    </row>
    <row r="135" spans="1:17">
      <c r="A135" s="573"/>
      <c r="B135" s="573"/>
      <c r="C135" s="573"/>
      <c r="D135" s="573"/>
      <c r="E135" s="573"/>
      <c r="F135" s="573"/>
      <c r="G135" s="573"/>
      <c r="H135" s="573"/>
      <c r="I135" s="573"/>
      <c r="J135" s="573"/>
      <c r="K135" s="573"/>
      <c r="L135" s="573"/>
      <c r="M135" s="573"/>
      <c r="N135" s="573"/>
      <c r="O135" s="573"/>
      <c r="P135" s="573"/>
      <c r="Q135" s="573"/>
    </row>
    <row r="136" spans="1:17">
      <c r="A136" s="573"/>
      <c r="B136" s="573"/>
      <c r="C136" s="573"/>
      <c r="D136" s="573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</row>
    <row r="137" spans="1:17">
      <c r="A137" s="573"/>
      <c r="B137" s="573"/>
      <c r="C137" s="573"/>
      <c r="D137" s="573"/>
      <c r="E137" s="573"/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</row>
    <row r="138" spans="1:17">
      <c r="A138" s="573"/>
      <c r="B138" s="573"/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</row>
    <row r="139" spans="1:17">
      <c r="A139" s="573"/>
      <c r="B139" s="573"/>
      <c r="C139" s="573"/>
      <c r="D139" s="57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</row>
    <row r="140" spans="1:17">
      <c r="A140" s="573"/>
      <c r="B140" s="573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</row>
    <row r="141" spans="1:17">
      <c r="A141" s="573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</row>
    <row r="142" spans="1:17">
      <c r="A142" s="573"/>
      <c r="B142" s="573"/>
      <c r="C142" s="573"/>
      <c r="D142" s="573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</row>
    <row r="143" spans="1:17">
      <c r="A143" s="573"/>
      <c r="B143" s="573"/>
      <c r="C143" s="573"/>
      <c r="D143" s="573"/>
      <c r="E143" s="573"/>
      <c r="F143" s="573"/>
      <c r="G143" s="573"/>
      <c r="H143" s="573"/>
      <c r="I143" s="573"/>
      <c r="J143" s="573"/>
      <c r="K143" s="573"/>
      <c r="L143" s="573"/>
      <c r="M143" s="573"/>
      <c r="N143" s="573"/>
      <c r="O143" s="573"/>
      <c r="P143" s="573"/>
      <c r="Q143" s="573"/>
    </row>
    <row r="144" spans="1:17">
      <c r="A144" s="573"/>
      <c r="B144" s="573"/>
      <c r="C144" s="573"/>
      <c r="D144" s="573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</row>
    <row r="145" spans="1:17">
      <c r="A145" s="573"/>
      <c r="B145" s="573"/>
      <c r="C145" s="573"/>
      <c r="D145" s="573"/>
      <c r="E145" s="573"/>
      <c r="F145" s="57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  <c r="Q145" s="573"/>
    </row>
    <row r="146" spans="1:17">
      <c r="A146" s="573"/>
      <c r="B146" s="573"/>
      <c r="C146" s="573"/>
      <c r="D146" s="573"/>
      <c r="E146" s="573"/>
      <c r="F146" s="573"/>
      <c r="G146" s="573"/>
      <c r="H146" s="573"/>
      <c r="I146" s="573"/>
      <c r="J146" s="573"/>
      <c r="K146" s="573"/>
      <c r="L146" s="573"/>
      <c r="M146" s="573"/>
      <c r="N146" s="573"/>
      <c r="O146" s="573"/>
      <c r="P146" s="573"/>
      <c r="Q146" s="573"/>
    </row>
    <row r="147" spans="1:17">
      <c r="A147" s="573"/>
      <c r="B147" s="573"/>
      <c r="C147" s="573"/>
      <c r="D147" s="573"/>
      <c r="E147" s="573"/>
      <c r="F147" s="57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  <c r="Q147" s="573"/>
    </row>
    <row r="148" spans="1:17">
      <c r="A148" s="573"/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</row>
    <row r="149" spans="1:17">
      <c r="A149" s="573"/>
      <c r="B149" s="573"/>
      <c r="C149" s="573"/>
      <c r="D149" s="573"/>
      <c r="E149" s="573"/>
      <c r="F149" s="573"/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  <c r="Q149" s="573"/>
    </row>
    <row r="150" spans="1:17">
      <c r="A150" s="573"/>
      <c r="B150" s="573"/>
      <c r="C150" s="573"/>
      <c r="D150" s="573"/>
      <c r="E150" s="573"/>
      <c r="F150" s="57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  <c r="Q150" s="573"/>
    </row>
    <row r="151" spans="1:17">
      <c r="A151" s="573"/>
      <c r="B151" s="573"/>
      <c r="C151" s="573"/>
      <c r="D151" s="573"/>
      <c r="E151" s="573"/>
      <c r="F151" s="573"/>
      <c r="G151" s="573"/>
      <c r="H151" s="573"/>
      <c r="I151" s="573"/>
      <c r="J151" s="573"/>
      <c r="K151" s="573"/>
      <c r="L151" s="573"/>
      <c r="M151" s="573"/>
      <c r="N151" s="573"/>
      <c r="O151" s="573"/>
      <c r="P151" s="573"/>
      <c r="Q151" s="573"/>
    </row>
    <row r="152" spans="1:17">
      <c r="A152" s="573"/>
      <c r="B152" s="573"/>
      <c r="C152" s="573"/>
      <c r="D152" s="573"/>
      <c r="E152" s="573"/>
      <c r="F152" s="573"/>
      <c r="G152" s="573"/>
      <c r="H152" s="573"/>
      <c r="I152" s="573"/>
      <c r="J152" s="573"/>
      <c r="K152" s="573"/>
      <c r="L152" s="573"/>
      <c r="M152" s="573"/>
      <c r="N152" s="573"/>
      <c r="O152" s="573"/>
      <c r="P152" s="573"/>
      <c r="Q152" s="573"/>
    </row>
    <row r="153" spans="1:17">
      <c r="A153" s="573"/>
      <c r="B153" s="573"/>
      <c r="C153" s="573"/>
      <c r="D153" s="573"/>
      <c r="E153" s="573"/>
      <c r="F153" s="573"/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</row>
    <row r="154" spans="1:17">
      <c r="A154" s="573"/>
      <c r="B154" s="573"/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</row>
    <row r="155" spans="1:17">
      <c r="A155" s="573"/>
      <c r="B155" s="573"/>
      <c r="C155" s="573"/>
      <c r="D155" s="573"/>
      <c r="E155" s="573"/>
      <c r="F155" s="573"/>
      <c r="G155" s="573"/>
      <c r="H155" s="573"/>
      <c r="I155" s="573"/>
      <c r="J155" s="573"/>
      <c r="K155" s="573"/>
      <c r="L155" s="573"/>
      <c r="M155" s="573"/>
      <c r="N155" s="573"/>
      <c r="O155" s="573"/>
      <c r="P155" s="573"/>
      <c r="Q155" s="573"/>
    </row>
    <row r="156" spans="1:17">
      <c r="A156" s="573"/>
      <c r="B156" s="573"/>
      <c r="C156" s="573"/>
      <c r="D156" s="573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</row>
    <row r="157" spans="1:17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</row>
    <row r="158" spans="1:17">
      <c r="A158" s="573"/>
      <c r="B158" s="573"/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</row>
    <row r="159" spans="1:17">
      <c r="A159" s="573"/>
      <c r="B159" s="573"/>
      <c r="C159" s="573"/>
      <c r="D159" s="573"/>
      <c r="E159" s="573"/>
      <c r="F159" s="573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  <c r="Q159" s="573"/>
    </row>
    <row r="160" spans="1:17">
      <c r="A160" s="573"/>
      <c r="B160" s="573"/>
      <c r="C160" s="573"/>
      <c r="D160" s="573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</row>
    <row r="161" spans="1:17">
      <c r="A161" s="573"/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</row>
    <row r="162" spans="1:17">
      <c r="A162" s="573"/>
      <c r="B162" s="573"/>
      <c r="C162" s="573"/>
      <c r="D162" s="573"/>
      <c r="E162" s="573"/>
      <c r="F162" s="573"/>
      <c r="G162" s="573"/>
      <c r="H162" s="573"/>
      <c r="I162" s="573"/>
      <c r="J162" s="573"/>
      <c r="K162" s="573"/>
      <c r="L162" s="573"/>
      <c r="M162" s="573"/>
      <c r="N162" s="573"/>
      <c r="O162" s="573"/>
      <c r="P162" s="573"/>
      <c r="Q162" s="573"/>
    </row>
    <row r="163" spans="1:17">
      <c r="A163" s="573"/>
      <c r="B163" s="573"/>
      <c r="C163" s="573"/>
      <c r="D163" s="573"/>
      <c r="E163" s="573"/>
      <c r="F163" s="573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  <c r="Q163" s="573"/>
    </row>
    <row r="164" spans="1:17">
      <c r="A164" s="573"/>
      <c r="B164" s="573"/>
      <c r="C164" s="573"/>
      <c r="D164" s="573"/>
      <c r="E164" s="573"/>
      <c r="F164" s="573"/>
      <c r="G164" s="573"/>
      <c r="H164" s="573"/>
      <c r="I164" s="573"/>
      <c r="J164" s="573"/>
      <c r="K164" s="573"/>
      <c r="L164" s="573"/>
      <c r="M164" s="573"/>
      <c r="N164" s="573"/>
      <c r="O164" s="573"/>
      <c r="P164" s="573"/>
      <c r="Q164" s="573"/>
    </row>
    <row r="165" spans="1:17">
      <c r="A165" s="573"/>
      <c r="B165" s="573"/>
      <c r="C165" s="573"/>
      <c r="D165" s="573"/>
      <c r="E165" s="573"/>
      <c r="F165" s="57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  <c r="Q165" s="573"/>
    </row>
    <row r="166" spans="1:17">
      <c r="A166" s="573"/>
      <c r="B166" s="573"/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</row>
    <row r="167" spans="1:17">
      <c r="A167" s="573"/>
      <c r="B167" s="573"/>
      <c r="C167" s="573"/>
      <c r="D167" s="573"/>
      <c r="E167" s="573"/>
      <c r="F167" s="573"/>
      <c r="G167" s="573"/>
      <c r="H167" s="573"/>
      <c r="I167" s="573"/>
      <c r="J167" s="573"/>
      <c r="K167" s="573"/>
      <c r="L167" s="573"/>
      <c r="M167" s="573"/>
      <c r="N167" s="573"/>
      <c r="O167" s="573"/>
      <c r="P167" s="573"/>
      <c r="Q167" s="573"/>
    </row>
    <row r="168" spans="1:17">
      <c r="A168" s="573"/>
      <c r="B168" s="573"/>
      <c r="C168" s="573"/>
      <c r="D168" s="573"/>
      <c r="E168" s="573"/>
      <c r="F168" s="57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  <c r="Q168" s="573"/>
    </row>
    <row r="169" spans="1:17">
      <c r="A169" s="573"/>
      <c r="B169" s="573"/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</row>
    <row r="170" spans="1:17">
      <c r="A170" s="573"/>
      <c r="B170" s="573"/>
      <c r="C170" s="573"/>
      <c r="D170" s="573"/>
      <c r="E170" s="573"/>
      <c r="F170" s="573"/>
      <c r="G170" s="573"/>
      <c r="H170" s="573"/>
      <c r="I170" s="573"/>
      <c r="J170" s="573"/>
      <c r="K170" s="573"/>
      <c r="L170" s="573"/>
      <c r="M170" s="573"/>
      <c r="N170" s="573"/>
      <c r="O170" s="573"/>
      <c r="P170" s="573"/>
      <c r="Q170" s="573"/>
    </row>
    <row r="171" spans="1:17">
      <c r="A171" s="573"/>
      <c r="B171" s="573"/>
      <c r="C171" s="573"/>
      <c r="D171" s="573"/>
      <c r="E171" s="573"/>
      <c r="F171" s="573"/>
      <c r="G171" s="573"/>
      <c r="H171" s="573"/>
      <c r="I171" s="573"/>
      <c r="J171" s="573"/>
      <c r="K171" s="573"/>
      <c r="L171" s="573"/>
      <c r="M171" s="573"/>
      <c r="N171" s="573"/>
      <c r="O171" s="573"/>
      <c r="P171" s="573"/>
      <c r="Q171" s="573"/>
    </row>
    <row r="172" spans="1:17">
      <c r="A172" s="573"/>
      <c r="B172" s="573"/>
      <c r="C172" s="573"/>
      <c r="D172" s="573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</row>
    <row r="173" spans="1:17">
      <c r="A173" s="573"/>
      <c r="B173" s="573"/>
      <c r="C173" s="573"/>
      <c r="D173" s="573"/>
      <c r="E173" s="573"/>
      <c r="F173" s="573"/>
      <c r="G173" s="573"/>
      <c r="H173" s="573"/>
      <c r="I173" s="573"/>
      <c r="J173" s="573"/>
      <c r="K173" s="573"/>
      <c r="L173" s="573"/>
      <c r="M173" s="573"/>
      <c r="N173" s="573"/>
      <c r="O173" s="573"/>
      <c r="P173" s="573"/>
      <c r="Q173" s="573"/>
    </row>
    <row r="174" spans="1:17">
      <c r="A174" s="573"/>
      <c r="B174" s="573"/>
      <c r="C174" s="573"/>
      <c r="D174" s="573"/>
      <c r="E174" s="573"/>
      <c r="F174" s="573"/>
      <c r="G174" s="573"/>
      <c r="H174" s="573"/>
      <c r="I174" s="573"/>
      <c r="J174" s="573"/>
      <c r="K174" s="573"/>
      <c r="L174" s="573"/>
      <c r="M174" s="573"/>
      <c r="N174" s="573"/>
      <c r="O174" s="573"/>
      <c r="P174" s="573"/>
      <c r="Q174" s="573"/>
    </row>
    <row r="175" spans="1:17">
      <c r="A175" s="573"/>
      <c r="B175" s="573"/>
      <c r="C175" s="573"/>
      <c r="D175" s="573"/>
      <c r="E175" s="573"/>
      <c r="F175" s="573"/>
      <c r="G175" s="573"/>
      <c r="H175" s="573"/>
      <c r="I175" s="573"/>
      <c r="J175" s="573"/>
      <c r="K175" s="573"/>
      <c r="L175" s="573"/>
      <c r="M175" s="573"/>
      <c r="N175" s="573"/>
      <c r="O175" s="573"/>
      <c r="P175" s="573"/>
      <c r="Q175" s="573"/>
    </row>
    <row r="176" spans="1:17">
      <c r="A176" s="573"/>
      <c r="B176" s="573"/>
      <c r="C176" s="573"/>
      <c r="D176" s="573"/>
      <c r="E176" s="573"/>
      <c r="F176" s="573"/>
      <c r="G176" s="573"/>
      <c r="H176" s="573"/>
      <c r="I176" s="573"/>
      <c r="J176" s="573"/>
      <c r="K176" s="573"/>
      <c r="L176" s="573"/>
      <c r="M176" s="573"/>
      <c r="N176" s="573"/>
      <c r="O176" s="573"/>
      <c r="P176" s="573"/>
      <c r="Q176" s="573"/>
    </row>
    <row r="177" spans="1:17">
      <c r="A177" s="573"/>
      <c r="B177" s="573"/>
      <c r="C177" s="573"/>
      <c r="D177" s="573"/>
      <c r="E177" s="573"/>
      <c r="F177" s="573"/>
      <c r="G177" s="573"/>
      <c r="H177" s="573"/>
      <c r="I177" s="573"/>
      <c r="J177" s="573"/>
      <c r="K177" s="573"/>
      <c r="L177" s="573"/>
      <c r="M177" s="573"/>
      <c r="N177" s="573"/>
      <c r="O177" s="573"/>
      <c r="P177" s="573"/>
      <c r="Q177" s="573"/>
    </row>
    <row r="178" spans="1:17">
      <c r="A178" s="573"/>
      <c r="B178" s="573"/>
      <c r="C178" s="573"/>
      <c r="D178" s="573"/>
      <c r="E178" s="573"/>
      <c r="F178" s="573"/>
      <c r="G178" s="573"/>
      <c r="H178" s="573"/>
      <c r="I178" s="573"/>
      <c r="J178" s="573"/>
      <c r="K178" s="573"/>
      <c r="L178" s="573"/>
      <c r="M178" s="573"/>
      <c r="N178" s="573"/>
      <c r="O178" s="573"/>
      <c r="P178" s="573"/>
      <c r="Q178" s="573"/>
    </row>
    <row r="179" spans="1:17">
      <c r="A179" s="573"/>
      <c r="B179" s="573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</row>
    <row r="180" spans="1:17">
      <c r="A180" s="573"/>
      <c r="B180" s="573"/>
      <c r="C180" s="573"/>
      <c r="D180" s="573"/>
      <c r="E180" s="573"/>
      <c r="F180" s="573"/>
      <c r="G180" s="573"/>
      <c r="H180" s="573"/>
      <c r="I180" s="573"/>
      <c r="J180" s="573"/>
      <c r="K180" s="573"/>
      <c r="L180" s="573"/>
      <c r="M180" s="573"/>
      <c r="N180" s="573"/>
      <c r="O180" s="573"/>
      <c r="P180" s="573"/>
      <c r="Q180" s="573"/>
    </row>
    <row r="181" spans="1:17">
      <c r="A181" s="573"/>
      <c r="B181" s="573"/>
      <c r="C181" s="573"/>
      <c r="D181" s="573"/>
      <c r="E181" s="573"/>
      <c r="F181" s="573"/>
      <c r="G181" s="573"/>
      <c r="H181" s="573"/>
      <c r="I181" s="573"/>
      <c r="J181" s="573"/>
      <c r="K181" s="573"/>
      <c r="L181" s="573"/>
      <c r="M181" s="573"/>
      <c r="N181" s="573"/>
      <c r="O181" s="573"/>
      <c r="P181" s="573"/>
      <c r="Q181" s="573"/>
    </row>
    <row r="182" spans="1:17">
      <c r="A182" s="573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</row>
    <row r="183" spans="1:17">
      <c r="A183" s="573"/>
      <c r="B183" s="573"/>
      <c r="C183" s="573"/>
      <c r="D183" s="573"/>
      <c r="E183" s="573"/>
      <c r="F183" s="573"/>
      <c r="G183" s="573"/>
      <c r="H183" s="573"/>
      <c r="I183" s="573"/>
      <c r="J183" s="573"/>
      <c r="K183" s="573"/>
      <c r="L183" s="573"/>
      <c r="M183" s="573"/>
      <c r="N183" s="573"/>
      <c r="O183" s="573"/>
      <c r="P183" s="573"/>
      <c r="Q183" s="573"/>
    </row>
    <row r="184" spans="1:17">
      <c r="A184" s="573"/>
      <c r="B184" s="573"/>
      <c r="C184" s="573"/>
      <c r="D184" s="573"/>
      <c r="E184" s="573"/>
      <c r="F184" s="573"/>
      <c r="G184" s="573"/>
      <c r="H184" s="573"/>
      <c r="I184" s="573"/>
      <c r="J184" s="573"/>
      <c r="K184" s="573"/>
      <c r="L184" s="573"/>
      <c r="M184" s="573"/>
      <c r="N184" s="573"/>
      <c r="O184" s="573"/>
      <c r="P184" s="573"/>
      <c r="Q184" s="573"/>
    </row>
    <row r="185" spans="1:17">
      <c r="A185" s="573"/>
      <c r="B185" s="573"/>
      <c r="C185" s="573"/>
      <c r="D185" s="573"/>
      <c r="E185" s="573"/>
      <c r="F185" s="573"/>
      <c r="G185" s="573"/>
      <c r="H185" s="573"/>
      <c r="I185" s="573"/>
      <c r="J185" s="573"/>
      <c r="K185" s="573"/>
      <c r="L185" s="573"/>
      <c r="M185" s="573"/>
      <c r="N185" s="573"/>
      <c r="O185" s="573"/>
      <c r="P185" s="573"/>
      <c r="Q185" s="573"/>
    </row>
    <row r="186" spans="1:17">
      <c r="A186" s="573"/>
      <c r="B186" s="573"/>
      <c r="C186" s="573"/>
      <c r="D186" s="573"/>
      <c r="E186" s="573"/>
      <c r="F186" s="573"/>
      <c r="G186" s="573"/>
      <c r="H186" s="573"/>
      <c r="I186" s="573"/>
      <c r="J186" s="573"/>
      <c r="K186" s="573"/>
      <c r="L186" s="573"/>
      <c r="M186" s="573"/>
      <c r="N186" s="573"/>
      <c r="O186" s="573"/>
      <c r="P186" s="573"/>
      <c r="Q186" s="573"/>
    </row>
    <row r="187" spans="1:17">
      <c r="A187" s="573"/>
      <c r="B187" s="573"/>
      <c r="C187" s="573"/>
      <c r="D187" s="573"/>
      <c r="E187" s="573"/>
      <c r="F187" s="573"/>
      <c r="G187" s="573"/>
      <c r="H187" s="573"/>
      <c r="I187" s="573"/>
      <c r="J187" s="573"/>
      <c r="K187" s="573"/>
      <c r="L187" s="573"/>
      <c r="M187" s="573"/>
      <c r="N187" s="573"/>
      <c r="O187" s="573"/>
      <c r="P187" s="573"/>
      <c r="Q187" s="573"/>
    </row>
    <row r="188" spans="1:17">
      <c r="A188" s="573"/>
      <c r="B188" s="573"/>
      <c r="C188" s="573"/>
      <c r="D188" s="573"/>
      <c r="E188" s="573"/>
      <c r="F188" s="573"/>
      <c r="G188" s="573"/>
      <c r="H188" s="573"/>
      <c r="I188" s="573"/>
      <c r="J188" s="573"/>
      <c r="K188" s="573"/>
      <c r="L188" s="573"/>
      <c r="M188" s="573"/>
      <c r="N188" s="573"/>
      <c r="O188" s="573"/>
      <c r="P188" s="573"/>
      <c r="Q188" s="573"/>
    </row>
    <row r="189" spans="1:17">
      <c r="A189" s="573"/>
      <c r="B189" s="573"/>
      <c r="C189" s="573"/>
      <c r="D189" s="573"/>
      <c r="E189" s="573"/>
      <c r="F189" s="573"/>
      <c r="G189" s="573"/>
      <c r="H189" s="573"/>
      <c r="I189" s="573"/>
      <c r="J189" s="573"/>
      <c r="K189" s="573"/>
      <c r="L189" s="573"/>
      <c r="M189" s="573"/>
      <c r="N189" s="573"/>
      <c r="O189" s="573"/>
      <c r="P189" s="573"/>
      <c r="Q189" s="573"/>
    </row>
    <row r="190" spans="1:17">
      <c r="A190" s="573"/>
      <c r="B190" s="573"/>
      <c r="C190" s="573"/>
      <c r="D190" s="573"/>
      <c r="E190" s="573"/>
      <c r="F190" s="573"/>
      <c r="G190" s="573"/>
      <c r="H190" s="573"/>
      <c r="I190" s="573"/>
      <c r="J190" s="573"/>
      <c r="K190" s="573"/>
      <c r="L190" s="573"/>
      <c r="M190" s="573"/>
      <c r="N190" s="573"/>
      <c r="O190" s="573"/>
      <c r="P190" s="573"/>
      <c r="Q190" s="573"/>
    </row>
    <row r="191" spans="1:17">
      <c r="A191" s="573"/>
      <c r="B191" s="573"/>
      <c r="C191" s="573"/>
      <c r="D191" s="573"/>
      <c r="E191" s="573"/>
      <c r="F191" s="573"/>
      <c r="G191" s="573"/>
      <c r="H191" s="573"/>
      <c r="I191" s="573"/>
      <c r="J191" s="573"/>
      <c r="K191" s="573"/>
      <c r="L191" s="573"/>
      <c r="M191" s="573"/>
      <c r="N191" s="573"/>
      <c r="O191" s="573"/>
      <c r="P191" s="573"/>
      <c r="Q191" s="573"/>
    </row>
    <row r="192" spans="1:17">
      <c r="A192" s="573"/>
      <c r="B192" s="573"/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</row>
    <row r="193" spans="1:17">
      <c r="A193" s="573"/>
      <c r="B193" s="573"/>
      <c r="C193" s="573"/>
      <c r="D193" s="573"/>
      <c r="E193" s="573"/>
      <c r="F193" s="573"/>
      <c r="G193" s="573"/>
      <c r="H193" s="573"/>
      <c r="I193" s="573"/>
      <c r="J193" s="573"/>
      <c r="K193" s="573"/>
      <c r="L193" s="573"/>
      <c r="M193" s="573"/>
      <c r="N193" s="573"/>
      <c r="O193" s="573"/>
      <c r="P193" s="573"/>
      <c r="Q193" s="573"/>
    </row>
    <row r="194" spans="1:17">
      <c r="A194" s="573"/>
      <c r="B194" s="573"/>
      <c r="C194" s="573"/>
      <c r="D194" s="573"/>
      <c r="E194" s="573"/>
      <c r="F194" s="573"/>
      <c r="G194" s="573"/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</row>
    <row r="195" spans="1:17">
      <c r="A195" s="573"/>
      <c r="B195" s="573"/>
      <c r="C195" s="573"/>
      <c r="D195" s="573"/>
      <c r="E195" s="573"/>
      <c r="F195" s="573"/>
      <c r="G195" s="573"/>
      <c r="H195" s="573"/>
      <c r="I195" s="573"/>
      <c r="J195" s="573"/>
      <c r="K195" s="573"/>
      <c r="L195" s="573"/>
      <c r="M195" s="573"/>
      <c r="N195" s="573"/>
      <c r="O195" s="573"/>
      <c r="P195" s="573"/>
      <c r="Q195" s="573"/>
    </row>
    <row r="196" spans="1:17">
      <c r="A196" s="573"/>
      <c r="B196" s="573"/>
      <c r="C196" s="573"/>
      <c r="D196" s="573"/>
      <c r="E196" s="573"/>
      <c r="F196" s="573"/>
      <c r="G196" s="573"/>
      <c r="H196" s="573"/>
      <c r="I196" s="573"/>
      <c r="J196" s="573"/>
      <c r="K196" s="573"/>
      <c r="L196" s="573"/>
      <c r="M196" s="573"/>
      <c r="N196" s="573"/>
      <c r="O196" s="573"/>
      <c r="P196" s="573"/>
      <c r="Q196" s="573"/>
    </row>
    <row r="197" spans="1:17">
      <c r="A197" s="573"/>
      <c r="B197" s="573"/>
      <c r="C197" s="573"/>
      <c r="D197" s="573"/>
      <c r="E197" s="573"/>
      <c r="F197" s="573"/>
      <c r="G197" s="573"/>
      <c r="H197" s="573"/>
      <c r="I197" s="573"/>
      <c r="J197" s="573"/>
      <c r="K197" s="573"/>
      <c r="L197" s="573"/>
      <c r="M197" s="573"/>
      <c r="N197" s="573"/>
      <c r="O197" s="573"/>
      <c r="P197" s="573"/>
      <c r="Q197" s="573"/>
    </row>
    <row r="198" spans="1:17">
      <c r="A198" s="573"/>
      <c r="B198" s="573"/>
      <c r="C198" s="573"/>
      <c r="D198" s="573"/>
      <c r="E198" s="573"/>
      <c r="F198" s="573"/>
      <c r="G198" s="573"/>
      <c r="H198" s="573"/>
      <c r="I198" s="573"/>
      <c r="J198" s="573"/>
      <c r="K198" s="573"/>
      <c r="L198" s="573"/>
      <c r="M198" s="573"/>
      <c r="N198" s="573"/>
      <c r="O198" s="573"/>
      <c r="P198" s="573"/>
      <c r="Q198" s="573"/>
    </row>
    <row r="199" spans="1:17">
      <c r="A199" s="573"/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</row>
    <row r="200" spans="1:17">
      <c r="A200" s="573"/>
      <c r="B200" s="573"/>
      <c r="C200" s="573"/>
      <c r="D200" s="573"/>
      <c r="E200" s="573"/>
      <c r="F200" s="573"/>
      <c r="G200" s="573"/>
      <c r="H200" s="573"/>
      <c r="I200" s="573"/>
      <c r="J200" s="573"/>
      <c r="K200" s="573"/>
      <c r="L200" s="573"/>
      <c r="M200" s="573"/>
      <c r="N200" s="573"/>
      <c r="O200" s="573"/>
      <c r="P200" s="573"/>
      <c r="Q200" s="573"/>
    </row>
    <row r="201" spans="1:17">
      <c r="A201" s="573"/>
      <c r="B201" s="573"/>
      <c r="C201" s="573"/>
      <c r="D201" s="573"/>
      <c r="E201" s="573"/>
      <c r="F201" s="573"/>
      <c r="G201" s="573"/>
      <c r="H201" s="573"/>
      <c r="I201" s="573"/>
      <c r="J201" s="573"/>
      <c r="K201" s="573"/>
      <c r="L201" s="573"/>
      <c r="M201" s="573"/>
      <c r="N201" s="573"/>
      <c r="O201" s="573"/>
      <c r="P201" s="573"/>
      <c r="Q201" s="573"/>
    </row>
    <row r="202" spans="1:17">
      <c r="A202" s="573"/>
      <c r="B202" s="573"/>
      <c r="C202" s="573"/>
      <c r="D202" s="573"/>
      <c r="E202" s="573"/>
      <c r="F202" s="573"/>
      <c r="G202" s="573"/>
      <c r="H202" s="573"/>
      <c r="I202" s="573"/>
      <c r="J202" s="573"/>
      <c r="K202" s="573"/>
      <c r="L202" s="573"/>
      <c r="M202" s="573"/>
      <c r="N202" s="573"/>
      <c r="O202" s="573"/>
      <c r="P202" s="573"/>
      <c r="Q202" s="573"/>
    </row>
    <row r="203" spans="1:17">
      <c r="A203" s="573"/>
      <c r="B203" s="573"/>
      <c r="C203" s="573"/>
      <c r="D203" s="573"/>
      <c r="E203" s="573"/>
      <c r="F203" s="573"/>
      <c r="G203" s="573"/>
      <c r="H203" s="573"/>
      <c r="I203" s="573"/>
      <c r="J203" s="573"/>
      <c r="K203" s="573"/>
      <c r="L203" s="573"/>
      <c r="M203" s="573"/>
      <c r="N203" s="573"/>
      <c r="O203" s="573"/>
      <c r="P203" s="573"/>
      <c r="Q203" s="573"/>
    </row>
    <row r="204" spans="1:17">
      <c r="A204" s="573"/>
      <c r="B204" s="573"/>
      <c r="C204" s="573"/>
      <c r="D204" s="573"/>
      <c r="E204" s="573"/>
      <c r="F204" s="573"/>
      <c r="G204" s="573"/>
      <c r="H204" s="573"/>
      <c r="I204" s="573"/>
      <c r="J204" s="573"/>
      <c r="K204" s="573"/>
      <c r="L204" s="573"/>
      <c r="M204" s="573"/>
      <c r="N204" s="573"/>
      <c r="O204" s="573"/>
      <c r="P204" s="573"/>
      <c r="Q204" s="573"/>
    </row>
    <row r="205" spans="1:17">
      <c r="A205" s="573"/>
      <c r="B205" s="573"/>
      <c r="C205" s="573"/>
      <c r="D205" s="573"/>
      <c r="E205" s="573"/>
      <c r="F205" s="573"/>
      <c r="G205" s="573"/>
      <c r="H205" s="573"/>
      <c r="I205" s="573"/>
      <c r="J205" s="573"/>
      <c r="K205" s="573"/>
      <c r="L205" s="573"/>
      <c r="M205" s="573"/>
      <c r="N205" s="573"/>
      <c r="O205" s="573"/>
      <c r="P205" s="573"/>
      <c r="Q205" s="573"/>
    </row>
    <row r="206" spans="1:17">
      <c r="A206" s="573"/>
      <c r="B206" s="573"/>
      <c r="C206" s="573"/>
      <c r="D206" s="573"/>
      <c r="E206" s="573"/>
      <c r="F206" s="573"/>
      <c r="G206" s="573"/>
      <c r="H206" s="573"/>
      <c r="I206" s="573"/>
      <c r="J206" s="573"/>
      <c r="K206" s="573"/>
      <c r="L206" s="573"/>
      <c r="M206" s="573"/>
      <c r="N206" s="573"/>
      <c r="O206" s="573"/>
      <c r="P206" s="573"/>
      <c r="Q206" s="573"/>
    </row>
    <row r="207" spans="1:17">
      <c r="A207" s="573"/>
      <c r="B207" s="573"/>
      <c r="C207" s="573"/>
      <c r="D207" s="573"/>
      <c r="E207" s="573"/>
      <c r="F207" s="573"/>
      <c r="G207" s="573"/>
      <c r="H207" s="573"/>
      <c r="I207" s="573"/>
      <c r="J207" s="573"/>
      <c r="K207" s="573"/>
      <c r="L207" s="573"/>
      <c r="M207" s="573"/>
      <c r="N207" s="573"/>
      <c r="O207" s="573"/>
      <c r="P207" s="573"/>
      <c r="Q207" s="573"/>
    </row>
    <row r="208" spans="1:17">
      <c r="A208" s="573"/>
      <c r="B208" s="573"/>
      <c r="C208" s="573"/>
      <c r="D208" s="573"/>
      <c r="E208" s="573"/>
      <c r="F208" s="573"/>
      <c r="G208" s="573"/>
      <c r="H208" s="573"/>
      <c r="I208" s="573"/>
      <c r="J208" s="573"/>
      <c r="K208" s="573"/>
      <c r="L208" s="573"/>
      <c r="M208" s="573"/>
      <c r="N208" s="573"/>
      <c r="O208" s="573"/>
      <c r="P208" s="573"/>
      <c r="Q208" s="573"/>
    </row>
    <row r="209" spans="1:17">
      <c r="A209" s="573"/>
      <c r="B209" s="573"/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</row>
    <row r="210" spans="1:17">
      <c r="A210" s="573"/>
      <c r="B210" s="573"/>
      <c r="C210" s="573"/>
      <c r="D210" s="573"/>
      <c r="E210" s="573"/>
      <c r="F210" s="573"/>
      <c r="G210" s="573"/>
      <c r="H210" s="573"/>
      <c r="I210" s="573"/>
      <c r="J210" s="573"/>
      <c r="K210" s="573"/>
      <c r="L210" s="573"/>
      <c r="M210" s="573"/>
      <c r="N210" s="573"/>
      <c r="O210" s="573"/>
      <c r="P210" s="573"/>
      <c r="Q210" s="573"/>
    </row>
    <row r="211" spans="1:17">
      <c r="A211" s="573"/>
      <c r="B211" s="573"/>
      <c r="C211" s="573"/>
      <c r="D211" s="573"/>
      <c r="E211" s="573"/>
      <c r="F211" s="573"/>
      <c r="G211" s="573"/>
      <c r="H211" s="573"/>
      <c r="I211" s="573"/>
      <c r="J211" s="573"/>
      <c r="K211" s="573"/>
      <c r="L211" s="573"/>
      <c r="M211" s="573"/>
      <c r="N211" s="573"/>
      <c r="O211" s="573"/>
      <c r="P211" s="573"/>
      <c r="Q211" s="573"/>
    </row>
    <row r="212" spans="1:17">
      <c r="A212" s="573"/>
      <c r="B212" s="573"/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</row>
    <row r="213" spans="1:17">
      <c r="A213" s="573"/>
      <c r="B213" s="573"/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</row>
    <row r="214" spans="1:17">
      <c r="A214" s="573"/>
      <c r="B214" s="573"/>
      <c r="C214" s="573"/>
      <c r="D214" s="573"/>
      <c r="E214" s="573"/>
      <c r="F214" s="573"/>
      <c r="G214" s="573"/>
      <c r="H214" s="573"/>
      <c r="I214" s="573"/>
      <c r="J214" s="573"/>
      <c r="K214" s="573"/>
      <c r="L214" s="573"/>
      <c r="M214" s="573"/>
      <c r="N214" s="573"/>
      <c r="O214" s="573"/>
      <c r="P214" s="573"/>
      <c r="Q214" s="573"/>
    </row>
    <row r="215" spans="1:17">
      <c r="A215" s="573"/>
      <c r="B215" s="573"/>
      <c r="C215" s="573"/>
      <c r="D215" s="573"/>
      <c r="E215" s="573"/>
      <c r="F215" s="573"/>
      <c r="G215" s="573"/>
      <c r="H215" s="573"/>
      <c r="I215" s="573"/>
      <c r="J215" s="573"/>
      <c r="K215" s="573"/>
      <c r="L215" s="573"/>
      <c r="M215" s="573"/>
      <c r="N215" s="573"/>
      <c r="O215" s="573"/>
      <c r="P215" s="573"/>
      <c r="Q215" s="573"/>
    </row>
    <row r="216" spans="1:17">
      <c r="A216" s="573"/>
      <c r="B216" s="573"/>
      <c r="C216" s="573"/>
      <c r="D216" s="573"/>
      <c r="E216" s="573"/>
      <c r="F216" s="573"/>
      <c r="G216" s="573"/>
      <c r="H216" s="573"/>
      <c r="I216" s="573"/>
      <c r="J216" s="573"/>
      <c r="K216" s="573"/>
      <c r="L216" s="573"/>
      <c r="M216" s="573"/>
      <c r="N216" s="573"/>
      <c r="O216" s="573"/>
      <c r="P216" s="573"/>
      <c r="Q216" s="573"/>
    </row>
    <row r="217" spans="1:17">
      <c r="A217" s="573"/>
      <c r="B217" s="573"/>
      <c r="C217" s="573"/>
      <c r="D217" s="573"/>
      <c r="E217" s="573"/>
      <c r="F217" s="573"/>
      <c r="G217" s="573"/>
      <c r="H217" s="573"/>
      <c r="I217" s="573"/>
      <c r="J217" s="573"/>
      <c r="K217" s="573"/>
      <c r="L217" s="573"/>
      <c r="M217" s="573"/>
      <c r="N217" s="573"/>
      <c r="O217" s="573"/>
      <c r="P217" s="573"/>
      <c r="Q217" s="573"/>
    </row>
    <row r="218" spans="1:17">
      <c r="A218" s="573"/>
      <c r="B218" s="573"/>
      <c r="C218" s="573"/>
      <c r="D218" s="573"/>
      <c r="E218" s="573"/>
      <c r="F218" s="573"/>
      <c r="G218" s="573"/>
      <c r="H218" s="573"/>
      <c r="I218" s="573"/>
      <c r="J218" s="573"/>
      <c r="K218" s="573"/>
      <c r="L218" s="573"/>
      <c r="M218" s="573"/>
      <c r="N218" s="573"/>
      <c r="O218" s="573"/>
      <c r="P218" s="573"/>
      <c r="Q218" s="573"/>
    </row>
    <row r="219" spans="1:17">
      <c r="A219" s="573"/>
      <c r="B219" s="573"/>
      <c r="C219" s="573"/>
      <c r="D219" s="573"/>
      <c r="E219" s="573"/>
      <c r="F219" s="573"/>
      <c r="G219" s="573"/>
      <c r="H219" s="573"/>
      <c r="I219" s="573"/>
      <c r="J219" s="573"/>
      <c r="K219" s="573"/>
      <c r="L219" s="573"/>
      <c r="M219" s="573"/>
      <c r="N219" s="573"/>
      <c r="O219" s="573"/>
      <c r="P219" s="573"/>
      <c r="Q219" s="573"/>
    </row>
    <row r="220" spans="1:17">
      <c r="A220" s="573"/>
      <c r="B220" s="573"/>
      <c r="C220" s="573"/>
      <c r="D220" s="573"/>
      <c r="E220" s="573"/>
      <c r="F220" s="573"/>
      <c r="G220" s="573"/>
      <c r="H220" s="573"/>
      <c r="I220" s="573"/>
      <c r="J220" s="573"/>
      <c r="K220" s="573"/>
      <c r="L220" s="573"/>
      <c r="M220" s="573"/>
      <c r="N220" s="573"/>
      <c r="O220" s="573"/>
      <c r="P220" s="573"/>
      <c r="Q220" s="573"/>
    </row>
    <row r="221" spans="1:17">
      <c r="A221" s="573"/>
      <c r="B221" s="573"/>
      <c r="C221" s="573"/>
      <c r="D221" s="573"/>
      <c r="E221" s="573"/>
      <c r="F221" s="573"/>
      <c r="G221" s="573"/>
      <c r="H221" s="573"/>
      <c r="I221" s="573"/>
      <c r="J221" s="573"/>
      <c r="K221" s="573"/>
      <c r="L221" s="573"/>
      <c r="M221" s="573"/>
      <c r="N221" s="573"/>
      <c r="O221" s="573"/>
      <c r="P221" s="573"/>
      <c r="Q221" s="573"/>
    </row>
    <row r="222" spans="1:17">
      <c r="A222" s="573"/>
      <c r="B222" s="573"/>
      <c r="C222" s="573"/>
      <c r="D222" s="573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</row>
    <row r="223" spans="1:17">
      <c r="A223" s="573"/>
      <c r="B223" s="573"/>
      <c r="C223" s="573"/>
      <c r="D223" s="573"/>
      <c r="E223" s="573"/>
      <c r="F223" s="573"/>
      <c r="G223" s="573"/>
      <c r="H223" s="573"/>
      <c r="I223" s="573"/>
      <c r="J223" s="573"/>
      <c r="K223" s="573"/>
      <c r="L223" s="573"/>
      <c r="M223" s="573"/>
      <c r="N223" s="573"/>
      <c r="O223" s="573"/>
      <c r="P223" s="573"/>
      <c r="Q223" s="573"/>
    </row>
    <row r="224" spans="1:17">
      <c r="A224" s="573"/>
      <c r="B224" s="573"/>
      <c r="C224" s="573"/>
      <c r="D224" s="573"/>
      <c r="E224" s="573"/>
      <c r="F224" s="573"/>
      <c r="G224" s="573"/>
      <c r="H224" s="573"/>
      <c r="I224" s="573"/>
      <c r="J224" s="573"/>
      <c r="K224" s="573"/>
      <c r="L224" s="573"/>
      <c r="M224" s="573"/>
      <c r="N224" s="573"/>
      <c r="O224" s="573"/>
      <c r="P224" s="573"/>
      <c r="Q224" s="573"/>
    </row>
    <row r="225" spans="1:17">
      <c r="A225" s="573"/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</row>
    <row r="226" spans="1:17">
      <c r="A226" s="573"/>
      <c r="B226" s="573"/>
      <c r="C226" s="573"/>
      <c r="D226" s="573"/>
      <c r="E226" s="573"/>
      <c r="F226" s="573"/>
      <c r="G226" s="573"/>
      <c r="H226" s="573"/>
      <c r="I226" s="573"/>
      <c r="J226" s="573"/>
      <c r="K226" s="573"/>
      <c r="L226" s="573"/>
      <c r="M226" s="573"/>
      <c r="N226" s="573"/>
      <c r="O226" s="573"/>
      <c r="P226" s="573"/>
      <c r="Q226" s="573"/>
    </row>
    <row r="227" spans="1:17">
      <c r="A227" s="573"/>
      <c r="B227" s="573"/>
      <c r="C227" s="573"/>
      <c r="D227" s="573"/>
      <c r="E227" s="573"/>
      <c r="F227" s="573"/>
      <c r="G227" s="573"/>
      <c r="H227" s="573"/>
      <c r="I227" s="573"/>
      <c r="J227" s="573"/>
      <c r="K227" s="573"/>
      <c r="L227" s="573"/>
      <c r="M227" s="573"/>
      <c r="N227" s="573"/>
      <c r="O227" s="573"/>
      <c r="P227" s="573"/>
      <c r="Q227" s="573"/>
    </row>
    <row r="228" spans="1:17">
      <c r="A228" s="573"/>
      <c r="B228" s="573"/>
      <c r="C228" s="573"/>
      <c r="D228" s="573"/>
      <c r="E228" s="573"/>
      <c r="F228" s="573"/>
      <c r="G228" s="573"/>
      <c r="H228" s="573"/>
      <c r="I228" s="573"/>
      <c r="J228" s="573"/>
      <c r="K228" s="573"/>
      <c r="L228" s="573"/>
      <c r="M228" s="573"/>
      <c r="N228" s="573"/>
      <c r="O228" s="573"/>
      <c r="P228" s="573"/>
      <c r="Q228" s="573"/>
    </row>
    <row r="229" spans="1:17">
      <c r="A229" s="573"/>
      <c r="B229" s="573"/>
      <c r="C229" s="573"/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</row>
    <row r="230" spans="1:17">
      <c r="A230" s="573"/>
      <c r="B230" s="573"/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</row>
    <row r="231" spans="1:17">
      <c r="A231" s="573"/>
      <c r="B231" s="573"/>
      <c r="C231" s="573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</row>
    <row r="232" spans="1:17">
      <c r="A232" s="573"/>
      <c r="B232" s="573"/>
      <c r="C232" s="573"/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</row>
    <row r="233" spans="1:17">
      <c r="A233" s="573"/>
      <c r="B233" s="573"/>
      <c r="C233" s="573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</row>
    <row r="234" spans="1:17">
      <c r="A234" s="573"/>
      <c r="B234" s="573"/>
      <c r="C234" s="573"/>
      <c r="D234" s="573"/>
      <c r="E234" s="573"/>
      <c r="F234" s="573"/>
      <c r="G234" s="573"/>
      <c r="H234" s="573"/>
      <c r="I234" s="573"/>
      <c r="J234" s="573"/>
      <c r="K234" s="573"/>
      <c r="L234" s="573"/>
      <c r="M234" s="573"/>
      <c r="N234" s="573"/>
      <c r="O234" s="573"/>
      <c r="P234" s="573"/>
      <c r="Q234" s="573"/>
    </row>
    <row r="235" spans="1:17">
      <c r="A235" s="573"/>
      <c r="B235" s="573"/>
      <c r="C235" s="573"/>
      <c r="D235" s="573"/>
      <c r="E235" s="573"/>
      <c r="F235" s="573"/>
      <c r="G235" s="573"/>
      <c r="H235" s="573"/>
      <c r="I235" s="573"/>
      <c r="J235" s="573"/>
      <c r="K235" s="573"/>
      <c r="L235" s="573"/>
      <c r="M235" s="573"/>
      <c r="N235" s="573"/>
      <c r="O235" s="573"/>
      <c r="P235" s="573"/>
      <c r="Q235" s="573"/>
    </row>
    <row r="236" spans="1:17">
      <c r="A236" s="573"/>
      <c r="B236" s="573"/>
      <c r="C236" s="573"/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  <c r="P236" s="573"/>
      <c r="Q236" s="573"/>
    </row>
    <row r="237" spans="1:17">
      <c r="A237" s="573"/>
      <c r="B237" s="573"/>
      <c r="C237" s="573"/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</row>
    <row r="238" spans="1:17">
      <c r="A238" s="573"/>
      <c r="B238" s="573"/>
      <c r="C238" s="573"/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</row>
    <row r="239" spans="1:17">
      <c r="A239" s="573"/>
      <c r="B239" s="573"/>
      <c r="C239" s="573"/>
      <c r="D239" s="573"/>
      <c r="E239" s="573"/>
      <c r="F239" s="573"/>
      <c r="G239" s="573"/>
      <c r="H239" s="573"/>
      <c r="I239" s="573"/>
      <c r="J239" s="573"/>
      <c r="K239" s="573"/>
      <c r="L239" s="573"/>
      <c r="M239" s="573"/>
      <c r="N239" s="573"/>
      <c r="O239" s="573"/>
      <c r="P239" s="573"/>
      <c r="Q239" s="573"/>
    </row>
    <row r="240" spans="1:17">
      <c r="A240" s="573"/>
      <c r="B240" s="573"/>
      <c r="C240" s="573"/>
      <c r="D240" s="573"/>
      <c r="E240" s="573"/>
      <c r="F240" s="573"/>
      <c r="G240" s="573"/>
      <c r="H240" s="573"/>
      <c r="I240" s="573"/>
      <c r="J240" s="573"/>
      <c r="K240" s="573"/>
      <c r="L240" s="573"/>
      <c r="M240" s="573"/>
      <c r="N240" s="573"/>
      <c r="O240" s="573"/>
      <c r="P240" s="573"/>
      <c r="Q240" s="573"/>
    </row>
    <row r="241" spans="1:17">
      <c r="A241" s="573"/>
      <c r="B241" s="573"/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73"/>
      <c r="P241" s="573"/>
      <c r="Q241" s="573"/>
    </row>
    <row r="242" spans="1:17">
      <c r="A242" s="573"/>
      <c r="B242" s="573"/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73"/>
      <c r="P242" s="573"/>
      <c r="Q242" s="573"/>
    </row>
    <row r="243" spans="1:17">
      <c r="A243" s="573"/>
      <c r="B243" s="573"/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73"/>
      <c r="P243" s="573"/>
      <c r="Q243" s="573"/>
    </row>
    <row r="244" spans="1:17">
      <c r="A244" s="573"/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</row>
    <row r="245" spans="1:17">
      <c r="A245" s="573"/>
      <c r="B245" s="573"/>
      <c r="C245" s="573"/>
      <c r="D245" s="573"/>
      <c r="E245" s="573"/>
      <c r="F245" s="573"/>
      <c r="G245" s="573"/>
      <c r="H245" s="573"/>
      <c r="I245" s="573"/>
      <c r="J245" s="573"/>
      <c r="K245" s="573"/>
      <c r="L245" s="573"/>
      <c r="M245" s="573"/>
      <c r="N245" s="573"/>
      <c r="O245" s="573"/>
      <c r="P245" s="573"/>
      <c r="Q245" s="573"/>
    </row>
    <row r="246" spans="1:17">
      <c r="A246" s="573"/>
      <c r="B246" s="573"/>
      <c r="C246" s="573"/>
      <c r="D246" s="573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73"/>
      <c r="P246" s="573"/>
      <c r="Q246" s="573"/>
    </row>
    <row r="247" spans="1:17">
      <c r="A247" s="573"/>
      <c r="B247" s="573"/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</row>
    <row r="248" spans="1:17">
      <c r="A248" s="573"/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</row>
    <row r="249" spans="1:17">
      <c r="A249" s="573"/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  <c r="P249" s="573"/>
      <c r="Q249" s="573"/>
    </row>
    <row r="250" spans="1:17">
      <c r="A250" s="573"/>
      <c r="B250" s="573"/>
      <c r="C250" s="573"/>
      <c r="D250" s="573"/>
      <c r="E250" s="573"/>
      <c r="F250" s="573"/>
      <c r="G250" s="573"/>
      <c r="H250" s="573"/>
      <c r="I250" s="573"/>
      <c r="J250" s="573"/>
      <c r="K250" s="573"/>
      <c r="L250" s="573"/>
      <c r="M250" s="573"/>
      <c r="N250" s="573"/>
      <c r="O250" s="573"/>
      <c r="P250" s="573"/>
      <c r="Q250" s="573"/>
    </row>
    <row r="251" spans="1:17">
      <c r="A251" s="573"/>
      <c r="B251" s="573"/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73"/>
      <c r="P251" s="573"/>
      <c r="Q251" s="573"/>
    </row>
    <row r="252" spans="1:17">
      <c r="A252" s="573"/>
      <c r="B252" s="573"/>
      <c r="C252" s="573"/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573"/>
      <c r="O252" s="573"/>
      <c r="P252" s="573"/>
      <c r="Q252" s="573"/>
    </row>
    <row r="253" spans="1:17">
      <c r="A253" s="573"/>
      <c r="B253" s="573"/>
      <c r="C253" s="573"/>
      <c r="D253" s="573"/>
      <c r="E253" s="573"/>
      <c r="F253" s="573"/>
      <c r="G253" s="573"/>
      <c r="H253" s="573"/>
      <c r="I253" s="573"/>
      <c r="J253" s="573"/>
      <c r="K253" s="573"/>
      <c r="L253" s="573"/>
      <c r="M253" s="573"/>
      <c r="N253" s="573"/>
      <c r="O253" s="573"/>
      <c r="P253" s="573"/>
      <c r="Q253" s="573"/>
    </row>
    <row r="254" spans="1:17">
      <c r="A254" s="573"/>
      <c r="B254" s="573"/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</row>
    <row r="255" spans="1:17">
      <c r="A255" s="573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</row>
    <row r="256" spans="1:17">
      <c r="A256" s="573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</row>
    <row r="257" spans="1:17">
      <c r="A257" s="573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</row>
    <row r="258" spans="1:17">
      <c r="A258" s="573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</row>
    <row r="259" spans="1:17">
      <c r="A259" s="573"/>
      <c r="B259" s="573"/>
      <c r="C259" s="573"/>
      <c r="D259" s="573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  <c r="P259" s="573"/>
      <c r="Q259" s="573"/>
    </row>
    <row r="260" spans="1:17">
      <c r="A260" s="573"/>
      <c r="B260" s="573"/>
      <c r="C260" s="573"/>
      <c r="D260" s="573"/>
      <c r="E260" s="573"/>
      <c r="F260" s="573"/>
      <c r="G260" s="573"/>
      <c r="H260" s="573"/>
      <c r="I260" s="573"/>
      <c r="J260" s="573"/>
      <c r="K260" s="573"/>
      <c r="L260" s="573"/>
      <c r="M260" s="573"/>
      <c r="N260" s="573"/>
      <c r="O260" s="573"/>
      <c r="P260" s="573"/>
      <c r="Q260" s="573"/>
    </row>
    <row r="261" spans="1:17">
      <c r="A261" s="573"/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573"/>
      <c r="N261" s="573"/>
      <c r="O261" s="573"/>
      <c r="P261" s="573"/>
      <c r="Q261" s="573"/>
    </row>
    <row r="262" spans="1:17">
      <c r="A262" s="573"/>
      <c r="B262" s="573"/>
      <c r="C262" s="573"/>
      <c r="D262" s="573"/>
      <c r="E262" s="573"/>
      <c r="F262" s="573"/>
      <c r="G262" s="573"/>
      <c r="H262" s="573"/>
      <c r="I262" s="573"/>
      <c r="J262" s="573"/>
      <c r="K262" s="573"/>
      <c r="L262" s="573"/>
      <c r="M262" s="573"/>
      <c r="N262" s="573"/>
      <c r="O262" s="573"/>
      <c r="P262" s="573"/>
      <c r="Q262" s="573"/>
    </row>
    <row r="263" spans="1:17">
      <c r="A263" s="573"/>
      <c r="B263" s="573"/>
      <c r="C263" s="573"/>
      <c r="D263" s="573"/>
      <c r="E263" s="573"/>
      <c r="F263" s="573"/>
      <c r="G263" s="573"/>
      <c r="H263" s="573"/>
      <c r="I263" s="573"/>
      <c r="J263" s="573"/>
      <c r="K263" s="573"/>
      <c r="L263" s="573"/>
      <c r="M263" s="573"/>
      <c r="N263" s="573"/>
      <c r="O263" s="573"/>
      <c r="P263" s="573"/>
      <c r="Q263" s="573"/>
    </row>
    <row r="264" spans="1:17">
      <c r="A264" s="573"/>
      <c r="B264" s="573"/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573"/>
      <c r="N264" s="573"/>
      <c r="O264" s="573"/>
      <c r="P264" s="573"/>
      <c r="Q264" s="573"/>
    </row>
    <row r="265" spans="1:17">
      <c r="A265" s="573"/>
      <c r="B265" s="573"/>
      <c r="C265" s="573"/>
      <c r="D265" s="573"/>
      <c r="E265" s="573"/>
      <c r="F265" s="573"/>
      <c r="G265" s="573"/>
      <c r="H265" s="573"/>
      <c r="I265" s="573"/>
      <c r="J265" s="573"/>
      <c r="K265" s="573"/>
      <c r="L265" s="573"/>
      <c r="M265" s="573"/>
      <c r="N265" s="573"/>
      <c r="O265" s="573"/>
      <c r="P265" s="573"/>
      <c r="Q265" s="573"/>
    </row>
    <row r="266" spans="1:17">
      <c r="A266" s="573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573"/>
      <c r="N266" s="573"/>
      <c r="O266" s="573"/>
      <c r="P266" s="573"/>
      <c r="Q266" s="573"/>
    </row>
    <row r="267" spans="1:17">
      <c r="A267" s="573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</row>
    <row r="268" spans="1:17">
      <c r="A268" s="573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</row>
    <row r="269" spans="1:17">
      <c r="A269" s="57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573"/>
      <c r="N269" s="573"/>
      <c r="O269" s="573"/>
      <c r="P269" s="573"/>
      <c r="Q269" s="573"/>
    </row>
    <row r="270" spans="1:17">
      <c r="A270" s="573"/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</row>
    <row r="271" spans="1:17">
      <c r="A271" s="573"/>
      <c r="B271" s="573"/>
      <c r="C271" s="573"/>
      <c r="D271" s="573"/>
      <c r="E271" s="573"/>
      <c r="F271" s="573"/>
      <c r="G271" s="573"/>
      <c r="H271" s="573"/>
      <c r="I271" s="573"/>
      <c r="J271" s="573"/>
      <c r="K271" s="573"/>
      <c r="L271" s="573"/>
      <c r="M271" s="573"/>
      <c r="N271" s="573"/>
      <c r="O271" s="573"/>
      <c r="P271" s="573"/>
      <c r="Q271" s="573"/>
    </row>
    <row r="272" spans="1:17">
      <c r="A272" s="573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</row>
    <row r="273" spans="1:17">
      <c r="A273" s="573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573"/>
      <c r="N273" s="573"/>
      <c r="O273" s="573"/>
      <c r="P273" s="573"/>
      <c r="Q273" s="573"/>
    </row>
    <row r="274" spans="1:17">
      <c r="A274" s="573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573"/>
      <c r="N274" s="573"/>
      <c r="O274" s="573"/>
      <c r="P274" s="573"/>
      <c r="Q274" s="573"/>
    </row>
    <row r="275" spans="1:17">
      <c r="A275" s="573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573"/>
      <c r="N275" s="573"/>
      <c r="O275" s="573"/>
      <c r="P275" s="573"/>
      <c r="Q275" s="573"/>
    </row>
    <row r="276" spans="1:17">
      <c r="A276" s="573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573"/>
      <c r="N276" s="573"/>
      <c r="O276" s="573"/>
      <c r="P276" s="573"/>
      <c r="Q276" s="573"/>
    </row>
    <row r="277" spans="1:17">
      <c r="A277" s="573"/>
      <c r="B277" s="573"/>
      <c r="C277" s="573"/>
      <c r="D277" s="573"/>
      <c r="E277" s="573"/>
      <c r="F277" s="573"/>
      <c r="G277" s="573"/>
      <c r="H277" s="573"/>
      <c r="I277" s="573"/>
      <c r="J277" s="573"/>
      <c r="K277" s="573"/>
      <c r="L277" s="573"/>
      <c r="M277" s="573"/>
      <c r="N277" s="573"/>
      <c r="O277" s="573"/>
      <c r="P277" s="573"/>
      <c r="Q277" s="573"/>
    </row>
    <row r="278" spans="1:17">
      <c r="A278" s="573"/>
      <c r="B278" s="573"/>
      <c r="C278" s="573"/>
      <c r="D278" s="573"/>
      <c r="E278" s="573"/>
      <c r="F278" s="573"/>
      <c r="G278" s="573"/>
      <c r="H278" s="573"/>
      <c r="I278" s="573"/>
      <c r="J278" s="573"/>
      <c r="K278" s="573"/>
      <c r="L278" s="573"/>
      <c r="M278" s="573"/>
      <c r="N278" s="573"/>
      <c r="O278" s="573"/>
      <c r="P278" s="573"/>
      <c r="Q278" s="573"/>
    </row>
    <row r="279" spans="1:17">
      <c r="A279" s="573"/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573"/>
      <c r="N279" s="573"/>
      <c r="O279" s="573"/>
      <c r="P279" s="573"/>
      <c r="Q279" s="573"/>
    </row>
    <row r="280" spans="1:17">
      <c r="A280" s="573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573"/>
      <c r="N280" s="573"/>
      <c r="O280" s="573"/>
      <c r="P280" s="573"/>
      <c r="Q280" s="573"/>
    </row>
    <row r="281" spans="1:17">
      <c r="A281" s="573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  <c r="P281" s="573"/>
      <c r="Q281" s="573"/>
    </row>
    <row r="282" spans="1:17">
      <c r="A282" s="573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573"/>
      <c r="N282" s="573"/>
      <c r="O282" s="573"/>
      <c r="P282" s="573"/>
      <c r="Q282" s="573"/>
    </row>
    <row r="283" spans="1:17">
      <c r="A283" s="573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573"/>
      <c r="N283" s="573"/>
      <c r="O283" s="573"/>
      <c r="P283" s="573"/>
      <c r="Q283" s="573"/>
    </row>
    <row r="284" spans="1:17">
      <c r="A284" s="573"/>
      <c r="B284" s="573"/>
      <c r="C284" s="573"/>
      <c r="D284" s="573"/>
      <c r="E284" s="573"/>
      <c r="F284" s="573"/>
      <c r="G284" s="573"/>
      <c r="H284" s="573"/>
      <c r="I284" s="573"/>
      <c r="J284" s="573"/>
      <c r="K284" s="573"/>
      <c r="L284" s="573"/>
      <c r="M284" s="573"/>
      <c r="N284" s="573"/>
      <c r="O284" s="573"/>
      <c r="P284" s="573"/>
      <c r="Q284" s="573"/>
    </row>
    <row r="285" spans="1:17">
      <c r="A285" s="573"/>
      <c r="B285" s="573"/>
      <c r="C285" s="573"/>
      <c r="D285" s="573"/>
      <c r="E285" s="573"/>
      <c r="F285" s="573"/>
      <c r="G285" s="573"/>
      <c r="H285" s="573"/>
      <c r="I285" s="573"/>
      <c r="J285" s="573"/>
      <c r="K285" s="573"/>
      <c r="L285" s="573"/>
      <c r="M285" s="573"/>
      <c r="N285" s="573"/>
      <c r="O285" s="573"/>
      <c r="P285" s="573"/>
      <c r="Q285" s="573"/>
    </row>
    <row r="286" spans="1:17">
      <c r="A286" s="573"/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</row>
    <row r="287" spans="1:17">
      <c r="A287" s="573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  <c r="P287" s="573"/>
      <c r="Q287" s="573"/>
    </row>
    <row r="288" spans="1:17">
      <c r="A288" s="573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573"/>
      <c r="N288" s="573"/>
      <c r="O288" s="573"/>
      <c r="P288" s="573"/>
      <c r="Q288" s="573"/>
    </row>
    <row r="289" spans="1:17">
      <c r="A289" s="573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573"/>
      <c r="N289" s="573"/>
      <c r="O289" s="573"/>
      <c r="P289" s="573"/>
      <c r="Q289" s="573"/>
    </row>
    <row r="290" spans="1:17">
      <c r="A290" s="573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573"/>
      <c r="N290" s="573"/>
      <c r="O290" s="573"/>
      <c r="P290" s="573"/>
      <c r="Q290" s="573"/>
    </row>
    <row r="291" spans="1:17">
      <c r="A291" s="573"/>
      <c r="B291" s="573"/>
      <c r="C291" s="573"/>
      <c r="D291" s="573"/>
      <c r="E291" s="573"/>
      <c r="F291" s="573"/>
      <c r="G291" s="573"/>
      <c r="H291" s="573"/>
      <c r="I291" s="573"/>
      <c r="J291" s="573"/>
      <c r="K291" s="573"/>
      <c r="L291" s="573"/>
      <c r="M291" s="573"/>
      <c r="N291" s="573"/>
      <c r="O291" s="573"/>
      <c r="P291" s="573"/>
      <c r="Q291" s="573"/>
    </row>
    <row r="292" spans="1:17">
      <c r="A292" s="573"/>
      <c r="B292" s="573"/>
      <c r="C292" s="573"/>
      <c r="D292" s="573"/>
      <c r="E292" s="573"/>
      <c r="F292" s="573"/>
      <c r="G292" s="573"/>
      <c r="H292" s="573"/>
      <c r="I292" s="573"/>
      <c r="J292" s="573"/>
      <c r="K292" s="573"/>
      <c r="L292" s="573"/>
      <c r="M292" s="573"/>
      <c r="N292" s="573"/>
      <c r="O292" s="573"/>
      <c r="P292" s="573"/>
      <c r="Q292" s="573"/>
    </row>
    <row r="293" spans="1:17">
      <c r="A293" s="573"/>
      <c r="B293" s="573"/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573"/>
      <c r="N293" s="573"/>
      <c r="O293" s="573"/>
      <c r="P293" s="573"/>
      <c r="Q293" s="573"/>
    </row>
    <row r="294" spans="1:17">
      <c r="A294" s="573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573"/>
      <c r="N294" s="573"/>
      <c r="O294" s="573"/>
      <c r="P294" s="573"/>
      <c r="Q294" s="573"/>
    </row>
    <row r="295" spans="1:17">
      <c r="A295" s="573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573"/>
      <c r="N295" s="573"/>
      <c r="O295" s="573"/>
      <c r="P295" s="573"/>
      <c r="Q295" s="573"/>
    </row>
    <row r="296" spans="1:17">
      <c r="A296" s="573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573"/>
      <c r="N296" s="573"/>
      <c r="O296" s="573"/>
      <c r="P296" s="573"/>
      <c r="Q296" s="573"/>
    </row>
    <row r="297" spans="1:17">
      <c r="A297" s="573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</row>
    <row r="298" spans="1:17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</row>
    <row r="299" spans="1:17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573"/>
      <c r="N299" s="573"/>
      <c r="O299" s="573"/>
      <c r="P299" s="573"/>
      <c r="Q299" s="573"/>
    </row>
    <row r="300" spans="1:17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573"/>
      <c r="N300" s="573"/>
      <c r="O300" s="573"/>
      <c r="P300" s="573"/>
      <c r="Q300" s="573"/>
    </row>
    <row r="301" spans="1:17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573"/>
      <c r="N301" s="573"/>
      <c r="O301" s="573"/>
      <c r="P301" s="573"/>
      <c r="Q301" s="573"/>
    </row>
    <row r="302" spans="1:17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</row>
    <row r="303" spans="1:17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573"/>
      <c r="N303" s="573"/>
      <c r="O303" s="573"/>
      <c r="P303" s="573"/>
      <c r="Q303" s="573"/>
    </row>
    <row r="304" spans="1:17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573"/>
      <c r="N304" s="573"/>
      <c r="O304" s="573"/>
      <c r="P304" s="573"/>
      <c r="Q304" s="573"/>
    </row>
    <row r="305" spans="1:17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573"/>
      <c r="N305" s="573"/>
      <c r="O305" s="573"/>
      <c r="P305" s="573"/>
      <c r="Q305" s="573"/>
    </row>
    <row r="306" spans="1:17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573"/>
      <c r="N306" s="573"/>
      <c r="O306" s="573"/>
      <c r="P306" s="573"/>
      <c r="Q306" s="573"/>
    </row>
    <row r="307" spans="1:17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573"/>
      <c r="N307" s="573"/>
      <c r="O307" s="573"/>
      <c r="P307" s="573"/>
      <c r="Q307" s="573"/>
    </row>
    <row r="308" spans="1:17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573"/>
      <c r="O308" s="573"/>
      <c r="P308" s="573"/>
      <c r="Q308" s="573"/>
    </row>
    <row r="309" spans="1:17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573"/>
      <c r="N309" s="573"/>
      <c r="O309" s="573"/>
      <c r="P309" s="573"/>
      <c r="Q309" s="573"/>
    </row>
    <row r="310" spans="1:17">
      <c r="A310" s="573"/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</row>
    <row r="311" spans="1:17">
      <c r="A311" s="573"/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573"/>
      <c r="N311" s="573"/>
      <c r="O311" s="573"/>
      <c r="P311" s="573"/>
      <c r="Q311" s="573"/>
    </row>
    <row r="312" spans="1:17">
      <c r="A312" s="573"/>
      <c r="B312" s="573"/>
      <c r="C312" s="573"/>
      <c r="D312" s="573"/>
      <c r="E312" s="573"/>
      <c r="F312" s="573"/>
      <c r="G312" s="573"/>
      <c r="H312" s="573"/>
      <c r="I312" s="573"/>
      <c r="J312" s="573"/>
      <c r="K312" s="573"/>
      <c r="L312" s="573"/>
      <c r="M312" s="573"/>
      <c r="N312" s="573"/>
      <c r="O312" s="573"/>
      <c r="P312" s="573"/>
      <c r="Q312" s="573"/>
    </row>
    <row r="313" spans="1:17">
      <c r="A313" s="573"/>
      <c r="B313" s="573"/>
      <c r="C313" s="573"/>
      <c r="D313" s="573"/>
      <c r="E313" s="573"/>
      <c r="F313" s="573"/>
      <c r="G313" s="573"/>
      <c r="H313" s="573"/>
      <c r="I313" s="573"/>
      <c r="J313" s="573"/>
      <c r="K313" s="573"/>
      <c r="L313" s="573"/>
      <c r="M313" s="573"/>
      <c r="N313" s="573"/>
      <c r="O313" s="573"/>
      <c r="P313" s="573"/>
      <c r="Q313" s="573"/>
    </row>
    <row r="314" spans="1:17">
      <c r="A314" s="573"/>
      <c r="B314" s="573"/>
      <c r="C314" s="573"/>
      <c r="D314" s="573"/>
      <c r="E314" s="573"/>
      <c r="F314" s="573"/>
      <c r="G314" s="573"/>
      <c r="H314" s="573"/>
      <c r="I314" s="573"/>
      <c r="J314" s="573"/>
      <c r="K314" s="573"/>
      <c r="L314" s="573"/>
      <c r="M314" s="573"/>
      <c r="N314" s="573"/>
      <c r="O314" s="573"/>
      <c r="P314" s="573"/>
      <c r="Q314" s="573"/>
    </row>
    <row r="315" spans="1:17">
      <c r="A315" s="573"/>
      <c r="B315" s="573"/>
      <c r="C315" s="573"/>
      <c r="D315" s="573"/>
      <c r="E315" s="573"/>
      <c r="F315" s="573"/>
      <c r="G315" s="573"/>
      <c r="H315" s="573"/>
      <c r="I315" s="573"/>
      <c r="J315" s="573"/>
      <c r="K315" s="573"/>
      <c r="L315" s="573"/>
      <c r="M315" s="573"/>
      <c r="N315" s="573"/>
      <c r="O315" s="573"/>
      <c r="P315" s="573"/>
      <c r="Q315" s="573"/>
    </row>
    <row r="316" spans="1:17">
      <c r="A316" s="573"/>
      <c r="B316" s="573"/>
      <c r="C316" s="573"/>
      <c r="D316" s="573"/>
      <c r="E316" s="573"/>
      <c r="F316" s="573"/>
      <c r="G316" s="573"/>
      <c r="H316" s="573"/>
      <c r="I316" s="573"/>
      <c r="J316" s="573"/>
      <c r="K316" s="573"/>
      <c r="L316" s="573"/>
      <c r="M316" s="573"/>
      <c r="N316" s="573"/>
      <c r="O316" s="573"/>
      <c r="P316" s="573"/>
      <c r="Q316" s="573"/>
    </row>
    <row r="317" spans="1:17">
      <c r="A317" s="573"/>
      <c r="B317" s="573"/>
      <c r="C317" s="573"/>
      <c r="D317" s="573"/>
      <c r="E317" s="573"/>
      <c r="F317" s="573"/>
      <c r="G317" s="573"/>
      <c r="H317" s="573"/>
      <c r="I317" s="573"/>
      <c r="J317" s="573"/>
      <c r="K317" s="573"/>
      <c r="L317" s="573"/>
      <c r="M317" s="573"/>
      <c r="N317" s="573"/>
      <c r="O317" s="573"/>
      <c r="P317" s="573"/>
      <c r="Q317" s="573"/>
    </row>
    <row r="318" spans="1:17">
      <c r="A318" s="573"/>
      <c r="B318" s="573"/>
      <c r="C318" s="573"/>
      <c r="D318" s="573"/>
      <c r="E318" s="573"/>
      <c r="F318" s="573"/>
      <c r="G318" s="573"/>
      <c r="H318" s="573"/>
      <c r="I318" s="573"/>
      <c r="J318" s="573"/>
      <c r="K318" s="573"/>
      <c r="L318" s="573"/>
      <c r="M318" s="573"/>
      <c r="N318" s="573"/>
      <c r="O318" s="573"/>
      <c r="P318" s="573"/>
      <c r="Q318" s="573"/>
    </row>
    <row r="319" spans="1:17">
      <c r="A319" s="573"/>
      <c r="B319" s="573"/>
      <c r="C319" s="573"/>
      <c r="D319" s="573"/>
      <c r="E319" s="573"/>
      <c r="F319" s="573"/>
      <c r="G319" s="573"/>
      <c r="H319" s="573"/>
      <c r="I319" s="573"/>
      <c r="J319" s="573"/>
      <c r="K319" s="573"/>
      <c r="L319" s="573"/>
      <c r="M319" s="573"/>
      <c r="N319" s="573"/>
      <c r="O319" s="573"/>
      <c r="P319" s="573"/>
      <c r="Q319" s="573"/>
    </row>
    <row r="320" spans="1:17">
      <c r="A320" s="573"/>
      <c r="B320" s="573"/>
      <c r="C320" s="573"/>
      <c r="D320" s="573"/>
      <c r="E320" s="573"/>
      <c r="F320" s="573"/>
      <c r="G320" s="573"/>
      <c r="H320" s="573"/>
      <c r="I320" s="573"/>
      <c r="J320" s="573"/>
      <c r="K320" s="573"/>
      <c r="L320" s="573"/>
      <c r="M320" s="573"/>
      <c r="N320" s="573"/>
      <c r="O320" s="573"/>
      <c r="P320" s="573"/>
      <c r="Q320" s="573"/>
    </row>
    <row r="321" spans="1:17">
      <c r="A321" s="573"/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3"/>
    </row>
    <row r="322" spans="1:17">
      <c r="A322" s="573"/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3"/>
    </row>
    <row r="323" spans="1:17">
      <c r="A323" s="573"/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3"/>
    </row>
    <row r="324" spans="1:17">
      <c r="A324" s="573"/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3"/>
    </row>
    <row r="325" spans="1:17">
      <c r="A325" s="573"/>
      <c r="B325" s="573"/>
      <c r="C325" s="573"/>
      <c r="D325" s="573"/>
      <c r="E325" s="573"/>
      <c r="F325" s="573"/>
      <c r="G325" s="573"/>
      <c r="H325" s="573"/>
      <c r="I325" s="573"/>
      <c r="J325" s="573"/>
      <c r="K325" s="573"/>
      <c r="L325" s="573"/>
      <c r="M325" s="573"/>
      <c r="N325" s="573"/>
      <c r="O325" s="573"/>
      <c r="P325" s="573"/>
      <c r="Q325" s="573"/>
    </row>
    <row r="326" spans="1:17">
      <c r="A326" s="573"/>
      <c r="B326" s="573"/>
      <c r="C326" s="573"/>
      <c r="D326" s="573"/>
      <c r="E326" s="573"/>
      <c r="F326" s="573"/>
      <c r="G326" s="573"/>
      <c r="H326" s="573"/>
      <c r="I326" s="573"/>
      <c r="J326" s="573"/>
      <c r="K326" s="573"/>
      <c r="L326" s="573"/>
      <c r="M326" s="573"/>
      <c r="N326" s="573"/>
      <c r="O326" s="573"/>
      <c r="P326" s="573"/>
      <c r="Q326" s="573"/>
    </row>
    <row r="327" spans="1:17">
      <c r="A327" s="573"/>
      <c r="B327" s="573"/>
      <c r="C327" s="573"/>
      <c r="D327" s="573"/>
      <c r="E327" s="573"/>
      <c r="F327" s="573"/>
      <c r="G327" s="573"/>
      <c r="H327" s="573"/>
      <c r="I327" s="573"/>
      <c r="J327" s="573"/>
      <c r="K327" s="573"/>
      <c r="L327" s="573"/>
      <c r="M327" s="573"/>
      <c r="N327" s="573"/>
      <c r="O327" s="573"/>
      <c r="P327" s="573"/>
      <c r="Q327" s="573"/>
    </row>
    <row r="328" spans="1:17">
      <c r="A328" s="573"/>
      <c r="B328" s="573"/>
      <c r="C328" s="573"/>
      <c r="D328" s="573"/>
      <c r="E328" s="573"/>
      <c r="F328" s="573"/>
      <c r="G328" s="573"/>
      <c r="H328" s="573"/>
      <c r="I328" s="573"/>
      <c r="J328" s="573"/>
      <c r="K328" s="573"/>
      <c r="L328" s="573"/>
      <c r="M328" s="573"/>
      <c r="N328" s="573"/>
      <c r="O328" s="573"/>
      <c r="P328" s="573"/>
      <c r="Q328" s="573"/>
    </row>
    <row r="329" spans="1:17">
      <c r="A329" s="573"/>
      <c r="B329" s="573"/>
      <c r="C329" s="573"/>
      <c r="D329" s="573"/>
      <c r="E329" s="573"/>
      <c r="F329" s="573"/>
      <c r="G329" s="573"/>
      <c r="H329" s="573"/>
      <c r="I329" s="573"/>
      <c r="J329" s="573"/>
      <c r="K329" s="573"/>
      <c r="L329" s="573"/>
      <c r="M329" s="573"/>
      <c r="N329" s="573"/>
      <c r="O329" s="573"/>
      <c r="P329" s="573"/>
      <c r="Q329" s="573"/>
    </row>
    <row r="330" spans="1:17">
      <c r="A330" s="573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573"/>
      <c r="N330" s="573"/>
      <c r="O330" s="573"/>
      <c r="P330" s="573"/>
      <c r="Q330" s="573"/>
    </row>
    <row r="331" spans="1:17">
      <c r="A331" s="573"/>
      <c r="B331" s="573"/>
      <c r="C331" s="573"/>
      <c r="D331" s="573"/>
      <c r="E331" s="573"/>
      <c r="F331" s="573"/>
      <c r="G331" s="573"/>
      <c r="H331" s="573"/>
      <c r="I331" s="573"/>
      <c r="J331" s="573"/>
      <c r="K331" s="573"/>
      <c r="L331" s="573"/>
      <c r="M331" s="573"/>
      <c r="N331" s="573"/>
      <c r="O331" s="573"/>
      <c r="P331" s="573"/>
      <c r="Q331" s="573"/>
    </row>
    <row r="332" spans="1:17">
      <c r="A332" s="573"/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573"/>
      <c r="N332" s="573"/>
      <c r="O332" s="573"/>
      <c r="P332" s="573"/>
      <c r="Q332" s="573"/>
    </row>
    <row r="333" spans="1:17">
      <c r="A333" s="573"/>
      <c r="B333" s="573"/>
      <c r="C333" s="573"/>
      <c r="D333" s="573"/>
      <c r="E333" s="573"/>
      <c r="F333" s="573"/>
      <c r="G333" s="573"/>
      <c r="H333" s="573"/>
      <c r="I333" s="573"/>
      <c r="J333" s="573"/>
      <c r="K333" s="573"/>
      <c r="L333" s="573"/>
      <c r="M333" s="573"/>
      <c r="N333" s="573"/>
      <c r="O333" s="573"/>
      <c r="P333" s="573"/>
      <c r="Q333" s="573"/>
    </row>
    <row r="334" spans="1:17">
      <c r="A334" s="573"/>
      <c r="B334" s="573"/>
      <c r="C334" s="573"/>
      <c r="D334" s="573"/>
      <c r="E334" s="573"/>
      <c r="F334" s="573"/>
      <c r="G334" s="573"/>
      <c r="H334" s="573"/>
      <c r="I334" s="573"/>
      <c r="J334" s="573"/>
      <c r="K334" s="573"/>
      <c r="L334" s="573"/>
      <c r="M334" s="573"/>
      <c r="N334" s="573"/>
      <c r="O334" s="573"/>
      <c r="P334" s="573"/>
      <c r="Q334" s="573"/>
    </row>
    <row r="335" spans="1:17">
      <c r="A335" s="573"/>
      <c r="B335" s="573"/>
      <c r="C335" s="573"/>
      <c r="D335" s="573"/>
      <c r="E335" s="573"/>
      <c r="F335" s="573"/>
      <c r="G335" s="573"/>
      <c r="H335" s="573"/>
      <c r="I335" s="573"/>
      <c r="J335" s="573"/>
      <c r="K335" s="573"/>
      <c r="L335" s="573"/>
      <c r="M335" s="573"/>
      <c r="N335" s="573"/>
      <c r="O335" s="573"/>
      <c r="P335" s="573"/>
      <c r="Q335" s="573"/>
    </row>
    <row r="336" spans="1:17">
      <c r="A336" s="573"/>
      <c r="B336" s="573"/>
      <c r="C336" s="573"/>
      <c r="D336" s="573"/>
      <c r="E336" s="573"/>
      <c r="F336" s="573"/>
      <c r="G336" s="573"/>
      <c r="H336" s="573"/>
      <c r="I336" s="573"/>
      <c r="J336" s="573"/>
      <c r="K336" s="573"/>
      <c r="L336" s="573"/>
      <c r="M336" s="573"/>
      <c r="N336" s="573"/>
      <c r="O336" s="573"/>
      <c r="P336" s="573"/>
      <c r="Q336" s="573"/>
    </row>
    <row r="337" spans="1:17">
      <c r="A337" s="573"/>
      <c r="B337" s="573"/>
      <c r="C337" s="573"/>
      <c r="D337" s="573"/>
      <c r="E337" s="573"/>
      <c r="F337" s="573"/>
      <c r="G337" s="573"/>
      <c r="H337" s="573"/>
      <c r="I337" s="573"/>
      <c r="J337" s="573"/>
      <c r="K337" s="573"/>
      <c r="L337" s="573"/>
      <c r="M337" s="573"/>
      <c r="N337" s="573"/>
      <c r="O337" s="573"/>
      <c r="P337" s="573"/>
      <c r="Q337" s="573"/>
    </row>
    <row r="338" spans="1:17">
      <c r="A338" s="573"/>
      <c r="B338" s="573"/>
      <c r="C338" s="573"/>
      <c r="D338" s="573"/>
      <c r="E338" s="573"/>
      <c r="F338" s="573"/>
      <c r="G338" s="573"/>
      <c r="H338" s="573"/>
      <c r="I338" s="573"/>
      <c r="J338" s="573"/>
      <c r="K338" s="573"/>
      <c r="L338" s="573"/>
      <c r="M338" s="573"/>
      <c r="N338" s="573"/>
      <c r="O338" s="573"/>
      <c r="P338" s="573"/>
      <c r="Q338" s="573"/>
    </row>
    <row r="339" spans="1:17">
      <c r="A339" s="573"/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573"/>
      <c r="N339" s="573"/>
      <c r="O339" s="573"/>
      <c r="P339" s="573"/>
      <c r="Q339" s="573"/>
    </row>
    <row r="340" spans="1:17">
      <c r="A340" s="573"/>
      <c r="B340" s="573"/>
      <c r="C340" s="573"/>
      <c r="D340" s="573"/>
      <c r="E340" s="573"/>
      <c r="F340" s="573"/>
      <c r="G340" s="573"/>
      <c r="H340" s="573"/>
      <c r="I340" s="573"/>
      <c r="J340" s="573"/>
      <c r="K340" s="573"/>
      <c r="L340" s="573"/>
      <c r="M340" s="573"/>
      <c r="N340" s="573"/>
      <c r="O340" s="573"/>
      <c r="P340" s="573"/>
      <c r="Q340" s="573"/>
    </row>
    <row r="341" spans="1:17">
      <c r="A341" s="573"/>
      <c r="B341" s="573"/>
      <c r="C341" s="573"/>
      <c r="D341" s="573"/>
      <c r="E341" s="573"/>
      <c r="F341" s="573"/>
      <c r="G341" s="573"/>
      <c r="H341" s="573"/>
      <c r="I341" s="573"/>
      <c r="J341" s="573"/>
      <c r="K341" s="573"/>
      <c r="L341" s="573"/>
      <c r="M341" s="573"/>
      <c r="N341" s="573"/>
      <c r="O341" s="573"/>
      <c r="P341" s="573"/>
      <c r="Q341" s="573"/>
    </row>
    <row r="342" spans="1:17">
      <c r="A342" s="573"/>
      <c r="B342" s="573"/>
      <c r="C342" s="573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73"/>
      <c r="O342" s="573"/>
      <c r="P342" s="573"/>
      <c r="Q342" s="573"/>
    </row>
    <row r="343" spans="1:17">
      <c r="A343" s="573"/>
      <c r="B343" s="573"/>
      <c r="C343" s="573"/>
      <c r="D343" s="573"/>
      <c r="E343" s="573"/>
      <c r="F343" s="573"/>
      <c r="G343" s="573"/>
      <c r="H343" s="573"/>
      <c r="I343" s="573"/>
      <c r="J343" s="573"/>
      <c r="K343" s="573"/>
      <c r="L343" s="573"/>
      <c r="M343" s="573"/>
      <c r="N343" s="573"/>
      <c r="O343" s="573"/>
      <c r="P343" s="573"/>
      <c r="Q343" s="573"/>
    </row>
    <row r="344" spans="1:17">
      <c r="A344" s="573"/>
      <c r="B344" s="573"/>
      <c r="C344" s="573"/>
      <c r="D344" s="573"/>
      <c r="E344" s="573"/>
      <c r="F344" s="573"/>
      <c r="G344" s="573"/>
      <c r="H344" s="573"/>
      <c r="I344" s="573"/>
      <c r="J344" s="573"/>
      <c r="K344" s="573"/>
      <c r="L344" s="573"/>
      <c r="M344" s="573"/>
      <c r="N344" s="573"/>
      <c r="O344" s="573"/>
      <c r="P344" s="573"/>
      <c r="Q344" s="573"/>
    </row>
    <row r="345" spans="1:17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  <c r="L345" s="573"/>
      <c r="M345" s="573"/>
      <c r="N345" s="573"/>
      <c r="O345" s="573"/>
      <c r="P345" s="573"/>
      <c r="Q345" s="573"/>
    </row>
    <row r="346" spans="1:17">
      <c r="A346" s="573"/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</row>
    <row r="347" spans="1:17">
      <c r="A347" s="573"/>
      <c r="B347" s="573"/>
      <c r="C347" s="573"/>
      <c r="D347" s="573"/>
      <c r="E347" s="573"/>
      <c r="F347" s="573"/>
      <c r="G347" s="573"/>
      <c r="H347" s="573"/>
      <c r="I347" s="573"/>
      <c r="J347" s="573"/>
      <c r="K347" s="573"/>
      <c r="L347" s="573"/>
      <c r="M347" s="573"/>
      <c r="N347" s="573"/>
      <c r="O347" s="573"/>
      <c r="P347" s="573"/>
      <c r="Q347" s="573"/>
    </row>
    <row r="348" spans="1:17">
      <c r="A348" s="573"/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  <c r="L348" s="573"/>
      <c r="M348" s="573"/>
      <c r="N348" s="573"/>
      <c r="O348" s="573"/>
      <c r="P348" s="573"/>
      <c r="Q348" s="573"/>
    </row>
    <row r="349" spans="1:17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  <c r="L349" s="573"/>
      <c r="M349" s="573"/>
      <c r="N349" s="573"/>
      <c r="O349" s="573"/>
      <c r="P349" s="573"/>
      <c r="Q349" s="573"/>
    </row>
    <row r="350" spans="1:17">
      <c r="A350" s="573"/>
      <c r="B350" s="573"/>
      <c r="C350" s="573"/>
      <c r="D350" s="573"/>
      <c r="E350" s="573"/>
      <c r="F350" s="573"/>
      <c r="G350" s="573"/>
      <c r="H350" s="573"/>
      <c r="I350" s="573"/>
      <c r="J350" s="573"/>
      <c r="K350" s="573"/>
      <c r="L350" s="573"/>
      <c r="M350" s="573"/>
      <c r="N350" s="573"/>
      <c r="O350" s="573"/>
      <c r="P350" s="573"/>
      <c r="Q350" s="573"/>
    </row>
    <row r="351" spans="1:17">
      <c r="A351" s="573"/>
      <c r="B351" s="573"/>
      <c r="C351" s="573"/>
      <c r="D351" s="573"/>
      <c r="E351" s="573"/>
      <c r="F351" s="573"/>
      <c r="G351" s="573"/>
      <c r="H351" s="573"/>
      <c r="I351" s="573"/>
      <c r="J351" s="573"/>
      <c r="K351" s="573"/>
      <c r="L351" s="573"/>
      <c r="M351" s="573"/>
      <c r="N351" s="573"/>
      <c r="O351" s="573"/>
      <c r="P351" s="573"/>
      <c r="Q351" s="573"/>
    </row>
    <row r="352" spans="1:17">
      <c r="A352" s="573"/>
      <c r="B352" s="573"/>
      <c r="C352" s="573"/>
      <c r="D352" s="573"/>
      <c r="E352" s="573"/>
      <c r="F352" s="573"/>
      <c r="G352" s="573"/>
      <c r="H352" s="573"/>
      <c r="I352" s="573"/>
      <c r="J352" s="573"/>
      <c r="K352" s="573"/>
      <c r="L352" s="573"/>
      <c r="M352" s="573"/>
      <c r="N352" s="573"/>
      <c r="O352" s="573"/>
      <c r="P352" s="573"/>
      <c r="Q352" s="573"/>
    </row>
    <row r="353" spans="1:17">
      <c r="A353" s="573"/>
      <c r="B353" s="573"/>
      <c r="C353" s="573"/>
      <c r="D353" s="573"/>
      <c r="E353" s="573"/>
      <c r="F353" s="573"/>
      <c r="G353" s="573"/>
      <c r="H353" s="573"/>
      <c r="I353" s="573"/>
      <c r="J353" s="573"/>
      <c r="K353" s="573"/>
      <c r="L353" s="573"/>
      <c r="M353" s="573"/>
      <c r="N353" s="573"/>
      <c r="O353" s="573"/>
      <c r="P353" s="573"/>
      <c r="Q353" s="573"/>
    </row>
    <row r="354" spans="1:17">
      <c r="E354" s="573"/>
      <c r="F354" s="573"/>
      <c r="G354" s="573"/>
      <c r="H354" s="573"/>
      <c r="I354" s="573"/>
      <c r="J354" s="573"/>
      <c r="K354" s="573"/>
      <c r="L354" s="573"/>
      <c r="M354" s="573"/>
      <c r="N354" s="573"/>
      <c r="O354" s="573"/>
      <c r="P354" s="573"/>
      <c r="Q354" s="573"/>
    </row>
    <row r="355" spans="1:17">
      <c r="E355" s="573"/>
      <c r="F355" s="573"/>
      <c r="G355" s="573"/>
      <c r="H355" s="573"/>
      <c r="I355" s="573"/>
      <c r="J355" s="573"/>
      <c r="K355" s="573"/>
      <c r="L355" s="573"/>
      <c r="M355" s="573"/>
      <c r="N355" s="573"/>
      <c r="O355" s="573"/>
      <c r="P355" s="573"/>
      <c r="Q355" s="573"/>
    </row>
    <row r="356" spans="1:17">
      <c r="E356" s="573"/>
      <c r="F356" s="573"/>
      <c r="G356" s="573"/>
      <c r="H356" s="573"/>
      <c r="I356" s="573"/>
      <c r="J356" s="573"/>
      <c r="K356" s="573"/>
      <c r="L356" s="573"/>
      <c r="M356" s="573"/>
      <c r="N356" s="573"/>
      <c r="O356" s="573"/>
      <c r="P356" s="573"/>
      <c r="Q356" s="573"/>
    </row>
    <row r="357" spans="1:17">
      <c r="E357" s="573"/>
      <c r="F357" s="573"/>
      <c r="G357" s="573"/>
      <c r="H357" s="573"/>
      <c r="I357" s="573"/>
      <c r="J357" s="573"/>
      <c r="K357" s="573"/>
      <c r="L357" s="573"/>
      <c r="M357" s="573"/>
      <c r="N357" s="573"/>
      <c r="O357" s="573"/>
      <c r="P357" s="573"/>
      <c r="Q357" s="573"/>
    </row>
    <row r="358" spans="1:17">
      <c r="E358" s="573"/>
      <c r="F358" s="573"/>
      <c r="G358" s="573"/>
      <c r="H358" s="573"/>
      <c r="I358" s="573"/>
      <c r="J358" s="573"/>
      <c r="K358" s="573"/>
      <c r="L358" s="573"/>
      <c r="M358" s="573"/>
      <c r="N358" s="573"/>
      <c r="O358" s="573"/>
      <c r="P358" s="573"/>
      <c r="Q358" s="573"/>
    </row>
    <row r="359" spans="1:17">
      <c r="E359" s="573"/>
      <c r="F359" s="573"/>
      <c r="G359" s="573"/>
      <c r="H359" s="573"/>
      <c r="I359" s="573"/>
      <c r="J359" s="573"/>
      <c r="K359" s="573"/>
      <c r="L359" s="573"/>
      <c r="M359" s="573"/>
      <c r="N359" s="573"/>
      <c r="O359" s="573"/>
      <c r="P359" s="573"/>
      <c r="Q359" s="573"/>
    </row>
    <row r="360" spans="1:17">
      <c r="E360" s="573"/>
      <c r="F360" s="573"/>
      <c r="G360" s="573"/>
      <c r="H360" s="573"/>
      <c r="I360" s="573"/>
      <c r="J360" s="573"/>
      <c r="K360" s="573"/>
      <c r="L360" s="573"/>
      <c r="M360" s="573"/>
      <c r="N360" s="573"/>
      <c r="O360" s="573"/>
      <c r="P360" s="573"/>
      <c r="Q360" s="573"/>
    </row>
    <row r="361" spans="1:17">
      <c r="E361" s="573"/>
      <c r="F361" s="573"/>
      <c r="G361" s="573"/>
      <c r="H361" s="573"/>
      <c r="I361" s="573"/>
      <c r="J361" s="573"/>
      <c r="K361" s="573"/>
      <c r="L361" s="573"/>
      <c r="M361" s="573"/>
      <c r="N361" s="573"/>
      <c r="O361" s="573"/>
      <c r="P361" s="573"/>
      <c r="Q361" s="573"/>
    </row>
  </sheetData>
  <sheetProtection algorithmName="SHA-512" hashValue="LSUH5a/c6FM5ZF5hzrkB4eF/yTj1pBN3CWem3oj2UiJ6dZbqA3NQhBOjKRqFQQwWShhq+eaVi4U2f29XLPd35g==" saltValue="BEF1xqSrsjpPYU6mqBTjhA==" spinCount="100000" sheet="1" objects="1" scenarios="1" selectLockedCells="1"/>
  <mergeCells count="43">
    <mergeCell ref="A22:A24"/>
    <mergeCell ref="B22:B24"/>
    <mergeCell ref="C22:C24"/>
    <mergeCell ref="D22:D24"/>
    <mergeCell ref="E22:E24"/>
    <mergeCell ref="E31:E33"/>
    <mergeCell ref="A44:E44"/>
    <mergeCell ref="B13:D13"/>
    <mergeCell ref="B14:D14"/>
    <mergeCell ref="B15:D15"/>
    <mergeCell ref="B16:D16"/>
    <mergeCell ref="A19:B19"/>
    <mergeCell ref="A20:A21"/>
    <mergeCell ref="B20:B21"/>
    <mergeCell ref="C20:C21"/>
    <mergeCell ref="D20:D21"/>
    <mergeCell ref="E34:E36"/>
    <mergeCell ref="D37:D40"/>
    <mergeCell ref="E37:E40"/>
    <mergeCell ref="E20:E21"/>
    <mergeCell ref="A25:A27"/>
    <mergeCell ref="M1:Q1"/>
    <mergeCell ref="C6:D6"/>
    <mergeCell ref="C8:D8"/>
    <mergeCell ref="C9:D9"/>
    <mergeCell ref="C10:D10"/>
    <mergeCell ref="B25:B27"/>
    <mergeCell ref="C25:C27"/>
    <mergeCell ref="D25:D27"/>
    <mergeCell ref="E25:E27"/>
    <mergeCell ref="A28:A30"/>
    <mergeCell ref="B28:B30"/>
    <mergeCell ref="C28:C30"/>
    <mergeCell ref="D28:D30"/>
    <mergeCell ref="E28:E30"/>
    <mergeCell ref="D34:D36"/>
    <mergeCell ref="A31:A33"/>
    <mergeCell ref="B31:B33"/>
    <mergeCell ref="A34:A36"/>
    <mergeCell ref="B34:B36"/>
    <mergeCell ref="C34:C36"/>
    <mergeCell ref="C31:C33"/>
    <mergeCell ref="D31:D33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  <headerFooter>
    <oddFooter>&amp;R&amp;9Januar 2019, Version 0</oddFooter>
  </headerFooter>
  <ignoredErrors>
    <ignoredError sqref="E25:E4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95250</xdr:rowOff>
                  </from>
                  <to>
                    <xdr:col>1</xdr:col>
                    <xdr:colOff>390525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76200</xdr:rowOff>
                  </from>
                  <to>
                    <xdr:col>2</xdr:col>
                    <xdr:colOff>371475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33</xdr:row>
                    <xdr:rowOff>123825</xdr:rowOff>
                  </from>
                  <to>
                    <xdr:col>1</xdr:col>
                    <xdr:colOff>390525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95250</xdr:rowOff>
                  </from>
                  <to>
                    <xdr:col>2</xdr:col>
                    <xdr:colOff>381000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8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30</xdr:row>
                    <xdr:rowOff>123825</xdr:rowOff>
                  </from>
                  <to>
                    <xdr:col>1</xdr:col>
                    <xdr:colOff>390525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9" name="Check Box 5">
              <controlPr defaultSize="0" autoFill="0" autoLine="0" autoPict="0">
                <anchor moveWithCells="1">
                  <from>
                    <xdr:col>2</xdr:col>
                    <xdr:colOff>219075</xdr:colOff>
                    <xdr:row>30</xdr:row>
                    <xdr:rowOff>133350</xdr:rowOff>
                  </from>
                  <to>
                    <xdr:col>2</xdr:col>
                    <xdr:colOff>390525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0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27</xdr:row>
                    <xdr:rowOff>133350</xdr:rowOff>
                  </from>
                  <to>
                    <xdr:col>1</xdr:col>
                    <xdr:colOff>400050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1" name="Check Box 2">
              <controlPr defaultSize="0" autoFill="0" autoLine="0" autoPict="0">
                <anchor moveWithCells="1">
                  <from>
                    <xdr:col>2</xdr:col>
                    <xdr:colOff>200025</xdr:colOff>
                    <xdr:row>27</xdr:row>
                    <xdr:rowOff>123825</xdr:rowOff>
                  </from>
                  <to>
                    <xdr:col>2</xdr:col>
                    <xdr:colOff>381000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12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95250</xdr:rowOff>
                  </from>
                  <to>
                    <xdr:col>1</xdr:col>
                    <xdr:colOff>390525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13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76200</xdr:rowOff>
                  </from>
                  <to>
                    <xdr:col>2</xdr:col>
                    <xdr:colOff>371475</xdr:colOff>
                    <xdr:row>22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tabColor theme="5" tint="-0.249977111117893"/>
    <pageSetUpPr fitToPage="1"/>
  </sheetPr>
  <dimension ref="A1:X358"/>
  <sheetViews>
    <sheetView showGridLines="0" zoomScaleNormal="100" workbookViewId="0">
      <selection activeCell="F38" sqref="F38"/>
    </sheetView>
  </sheetViews>
  <sheetFormatPr baseColWidth="10" defaultColWidth="11.42578125" defaultRowHeight="12.75"/>
  <cols>
    <col min="1" max="3" width="18.7109375" style="574" customWidth="1"/>
    <col min="4" max="4" width="22.7109375" style="574" customWidth="1"/>
    <col min="5" max="5" width="20.7109375" style="574" customWidth="1"/>
    <col min="6" max="16384" width="11.42578125" style="574"/>
  </cols>
  <sheetData>
    <row r="1" spans="1:24" s="43" customFormat="1" ht="18" customHeight="1">
      <c r="A1" s="7" t="s">
        <v>228</v>
      </c>
      <c r="B1" s="44"/>
      <c r="C1" s="45"/>
      <c r="D1" s="41"/>
      <c r="E1" s="41"/>
      <c r="F1" s="41"/>
      <c r="G1" s="41"/>
      <c r="H1" s="41"/>
      <c r="I1" s="41"/>
      <c r="J1" s="41"/>
      <c r="K1" s="41"/>
      <c r="L1" s="41"/>
      <c r="M1" s="915"/>
      <c r="N1" s="915"/>
      <c r="O1" s="915"/>
      <c r="P1" s="915"/>
      <c r="Q1" s="915"/>
      <c r="R1" s="305"/>
      <c r="S1" s="572"/>
      <c r="T1" s="572"/>
      <c r="U1" s="572"/>
      <c r="V1" s="572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305"/>
      <c r="L2" s="305"/>
      <c r="M2" s="41"/>
      <c r="N2" s="41"/>
      <c r="O2" s="41"/>
      <c r="P2" s="41"/>
      <c r="Q2" s="41"/>
      <c r="R2" s="305"/>
      <c r="S2" s="572"/>
      <c r="T2" s="572"/>
      <c r="U2" s="572"/>
      <c r="V2" s="572"/>
      <c r="W2" s="114"/>
      <c r="X2" s="52"/>
    </row>
    <row r="3" spans="1:24" s="171" customForma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4" s="171" customFormat="1" ht="20.25">
      <c r="A4" s="386" t="s">
        <v>194</v>
      </c>
      <c r="B4" s="246"/>
      <c r="C4" s="246"/>
      <c r="D4" s="24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4" s="171" customFormat="1" ht="20.25">
      <c r="A5" s="48"/>
      <c r="B5" s="247"/>
      <c r="C5" s="247"/>
      <c r="D5" s="24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4" s="171" customFormat="1" ht="20.25">
      <c r="A6" s="229"/>
      <c r="B6" s="247"/>
      <c r="C6" s="1010" t="s">
        <v>267</v>
      </c>
      <c r="D6" s="101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4" s="171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4" s="309" customFormat="1" ht="27" customHeight="1">
      <c r="A8" s="431" t="s">
        <v>20</v>
      </c>
      <c r="B8" s="308"/>
      <c r="C8" s="1006">
        <f>'Basisdaten Inst'!C21</f>
        <v>0</v>
      </c>
      <c r="D8" s="10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24" s="171" customFormat="1">
      <c r="A9" s="115"/>
      <c r="B9" s="28"/>
      <c r="C9" s="1008">
        <f>'Basisdaten Inst'!C22</f>
        <v>0</v>
      </c>
      <c r="D9" s="100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4" s="171" customFormat="1">
      <c r="A10" s="28"/>
      <c r="B10" s="28"/>
      <c r="C10" s="1008">
        <f>'Basisdaten Inst'!C23</f>
        <v>0</v>
      </c>
      <c r="D10" s="100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4" s="171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4" s="171" customFormat="1">
      <c r="A12" s="229" t="s">
        <v>158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4" s="171" customFormat="1">
      <c r="A13" s="248" t="s">
        <v>21</v>
      </c>
      <c r="B13" s="991">
        <f>'Basisdaten Inst'!C26</f>
        <v>0</v>
      </c>
      <c r="C13" s="992"/>
      <c r="D13" s="99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4" s="171" customFormat="1">
      <c r="A14" s="248" t="s">
        <v>22</v>
      </c>
      <c r="B14" s="991">
        <f>'Basisdaten Inst'!C27</f>
        <v>0</v>
      </c>
      <c r="C14" s="992"/>
      <c r="D14" s="99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4" s="171" customFormat="1">
      <c r="A15" s="248" t="s">
        <v>23</v>
      </c>
      <c r="B15" s="991">
        <f>'Basisdaten Inst'!C28</f>
        <v>0</v>
      </c>
      <c r="C15" s="992"/>
      <c r="D15" s="99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24" s="171" customFormat="1">
      <c r="A16" s="248" t="s">
        <v>24</v>
      </c>
      <c r="B16" s="991">
        <f>'Basisdaten Inst'!C29</f>
        <v>0</v>
      </c>
      <c r="C16" s="992"/>
      <c r="D16" s="99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573"/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</row>
    <row r="18" spans="1:17"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</row>
    <row r="19" spans="1:17">
      <c r="A19" s="994"/>
      <c r="B19" s="995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</row>
    <row r="20" spans="1:17" ht="21" customHeight="1">
      <c r="A20" s="996" t="s">
        <v>25</v>
      </c>
      <c r="B20" s="996" t="s">
        <v>160</v>
      </c>
      <c r="C20" s="996" t="s">
        <v>159</v>
      </c>
      <c r="D20" s="989" t="s">
        <v>26</v>
      </c>
      <c r="E20" s="974" t="s">
        <v>130</v>
      </c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</row>
    <row r="21" spans="1:17" ht="21" customHeight="1">
      <c r="A21" s="997"/>
      <c r="B21" s="997"/>
      <c r="C21" s="997"/>
      <c r="D21" s="990"/>
      <c r="E21" s="975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</row>
    <row r="22" spans="1:17" ht="12.75" customHeight="1">
      <c r="A22" s="1003" t="s">
        <v>187</v>
      </c>
      <c r="B22" s="998" t="s">
        <v>180</v>
      </c>
      <c r="C22" s="1001" t="s">
        <v>179</v>
      </c>
      <c r="D22" s="1023" t="s">
        <v>268</v>
      </c>
      <c r="E22" s="976">
        <f>LeistungsabgeltungQ3!J24</f>
        <v>0</v>
      </c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</row>
    <row r="23" spans="1:17">
      <c r="A23" s="1004"/>
      <c r="B23" s="999"/>
      <c r="C23" s="999"/>
      <c r="D23" s="1014"/>
      <c r="E23" s="977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</row>
    <row r="24" spans="1:17">
      <c r="A24" s="1005"/>
      <c r="B24" s="1000"/>
      <c r="C24" s="1000"/>
      <c r="D24" s="1015"/>
      <c r="E24" s="977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</row>
    <row r="25" spans="1:17" ht="12.75" customHeight="1">
      <c r="A25" s="1003" t="s">
        <v>188</v>
      </c>
      <c r="B25" s="998" t="s">
        <v>182</v>
      </c>
      <c r="C25" s="998" t="s">
        <v>181</v>
      </c>
      <c r="D25" s="1023" t="s">
        <v>269</v>
      </c>
      <c r="E25" s="976">
        <f>LeistungsabgeltungQ3!J17</f>
        <v>0</v>
      </c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</row>
    <row r="26" spans="1:17">
      <c r="A26" s="1004"/>
      <c r="B26" s="999"/>
      <c r="C26" s="999"/>
      <c r="D26" s="1014"/>
      <c r="E26" s="977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</row>
    <row r="27" spans="1:17">
      <c r="A27" s="1005"/>
      <c r="B27" s="1000"/>
      <c r="C27" s="1000"/>
      <c r="D27" s="1015"/>
      <c r="E27" s="979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</row>
    <row r="28" spans="1:17" ht="12.75" customHeight="1">
      <c r="A28" s="1003" t="s">
        <v>189</v>
      </c>
      <c r="B28" s="998" t="s">
        <v>184</v>
      </c>
      <c r="C28" s="998" t="s">
        <v>183</v>
      </c>
      <c r="D28" s="1023" t="s">
        <v>270</v>
      </c>
      <c r="E28" s="978">
        <f>Transportkosten!J16</f>
        <v>0</v>
      </c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</row>
    <row r="29" spans="1:17">
      <c r="A29" s="1004"/>
      <c r="B29" s="1016"/>
      <c r="C29" s="1016"/>
      <c r="D29" s="1014"/>
      <c r="E29" s="977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</row>
    <row r="30" spans="1:17">
      <c r="A30" s="1005"/>
      <c r="B30" s="1017"/>
      <c r="C30" s="1017"/>
      <c r="D30" s="1015"/>
      <c r="E30" s="979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</row>
    <row r="31" spans="1:17" ht="12.75" customHeight="1">
      <c r="A31" s="1003" t="s">
        <v>190</v>
      </c>
      <c r="B31" s="998" t="s">
        <v>156</v>
      </c>
      <c r="C31" s="998" t="s">
        <v>157</v>
      </c>
      <c r="D31" s="1013" t="s">
        <v>271</v>
      </c>
      <c r="E31" s="978">
        <f>LeistungsabgeltungQ3!J31</f>
        <v>0</v>
      </c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</row>
    <row r="32" spans="1:17">
      <c r="A32" s="1004"/>
      <c r="B32" s="1016"/>
      <c r="C32" s="1016"/>
      <c r="D32" s="1014"/>
      <c r="E32" s="977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</row>
    <row r="33" spans="1:17">
      <c r="A33" s="1005"/>
      <c r="B33" s="1017"/>
      <c r="C33" s="1017"/>
      <c r="D33" s="1015"/>
      <c r="E33" s="979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</row>
    <row r="34" spans="1:17">
      <c r="A34" s="578"/>
      <c r="B34" s="517"/>
      <c r="C34" s="517"/>
      <c r="D34" s="983" t="s">
        <v>272</v>
      </c>
      <c r="E34" s="980">
        <f>LeistungsabgeltungQ3!J112+Transportkosten!J16</f>
        <v>0</v>
      </c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</row>
    <row r="35" spans="1:17">
      <c r="A35" s="578"/>
      <c r="B35" s="517"/>
      <c r="C35" s="517"/>
      <c r="D35" s="984"/>
      <c r="E35" s="981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</row>
    <row r="36" spans="1:17">
      <c r="A36" s="578"/>
      <c r="B36" s="517"/>
      <c r="C36" s="517"/>
      <c r="D36" s="984"/>
      <c r="E36" s="981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</row>
    <row r="37" spans="1:17">
      <c r="A37" s="579"/>
      <c r="B37" s="573"/>
      <c r="C37" s="573"/>
      <c r="D37" s="985"/>
      <c r="E37" s="982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</row>
    <row r="38" spans="1:17">
      <c r="A38" s="579"/>
      <c r="B38" s="573"/>
      <c r="C38" s="573"/>
      <c r="D38" s="28"/>
      <c r="E38" s="534">
        <f>E34-E31-E28-E25-E22</f>
        <v>0</v>
      </c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</row>
    <row r="39" spans="1:17">
      <c r="A39" s="579"/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</row>
    <row r="40" spans="1:17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</row>
    <row r="41" spans="1:17" s="576" customFormat="1" ht="27" customHeight="1">
      <c r="A41" s="1012" t="s">
        <v>191</v>
      </c>
      <c r="B41" s="1012"/>
      <c r="C41" s="1012"/>
      <c r="D41" s="1012"/>
      <c r="E41" s="1012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</row>
    <row r="42" spans="1:17">
      <c r="A42" s="580"/>
      <c r="B42" s="573"/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</row>
    <row r="43" spans="1:17">
      <c r="A43" s="580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</row>
    <row r="44" spans="1:17">
      <c r="A44" s="573"/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</row>
    <row r="45" spans="1:17">
      <c r="A45" s="577" t="s">
        <v>27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</row>
    <row r="46" spans="1:17" s="576" customFormat="1" ht="20.100000000000001" customHeight="1">
      <c r="A46" s="581" t="s">
        <v>129</v>
      </c>
      <c r="B46" s="582"/>
      <c r="C46" s="432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</row>
    <row r="47" spans="1:17" s="576" customFormat="1" ht="20.100000000000001" customHeight="1">
      <c r="A47" s="581" t="s">
        <v>128</v>
      </c>
      <c r="B47" s="583"/>
      <c r="C47" s="432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</row>
    <row r="48" spans="1:17">
      <c r="A48" s="580"/>
      <c r="B48" s="584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</row>
    <row r="49" spans="1:17">
      <c r="A49" s="573"/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</row>
    <row r="50" spans="1:17">
      <c r="A50" s="577" t="s">
        <v>28</v>
      </c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</row>
    <row r="51" spans="1:17">
      <c r="A51" s="585" t="s">
        <v>29</v>
      </c>
      <c r="B51" s="585" t="s">
        <v>19</v>
      </c>
      <c r="C51" s="585" t="s">
        <v>30</v>
      </c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</row>
    <row r="52" spans="1:17">
      <c r="A52" s="586" t="s">
        <v>31</v>
      </c>
      <c r="B52" s="587"/>
      <c r="C52" s="588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</row>
    <row r="53" spans="1:17">
      <c r="A53" s="573"/>
      <c r="B53" s="573"/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</row>
    <row r="54" spans="1:17">
      <c r="A54" s="573"/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</row>
    <row r="55" spans="1:17">
      <c r="A55" s="573"/>
      <c r="B55" s="573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</row>
    <row r="56" spans="1:17">
      <c r="A56" s="573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</row>
    <row r="57" spans="1:17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</row>
    <row r="58" spans="1:17">
      <c r="A58" s="573"/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</row>
    <row r="59" spans="1:17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</row>
    <row r="60" spans="1:17">
      <c r="A60" s="573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</row>
    <row r="61" spans="1:17">
      <c r="A61" s="573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</row>
    <row r="62" spans="1:17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</row>
    <row r="63" spans="1:17">
      <c r="A63" s="573"/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</row>
    <row r="64" spans="1:17">
      <c r="A64" s="573"/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</row>
    <row r="65" spans="1:17">
      <c r="A65" s="573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</row>
    <row r="66" spans="1:17">
      <c r="A66" s="573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</row>
    <row r="67" spans="1:17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</row>
    <row r="68" spans="1:17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</row>
    <row r="69" spans="1:17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</row>
    <row r="70" spans="1:17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</row>
    <row r="71" spans="1:17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</row>
    <row r="72" spans="1:17">
      <c r="A72" s="573"/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</row>
    <row r="73" spans="1:17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</row>
    <row r="74" spans="1:17">
      <c r="A74" s="573"/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</row>
    <row r="75" spans="1:17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  <c r="O75" s="573"/>
      <c r="P75" s="573"/>
      <c r="Q75" s="573"/>
    </row>
    <row r="76" spans="1:17">
      <c r="A76" s="573"/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</row>
    <row r="77" spans="1:17">
      <c r="A77" s="573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</row>
    <row r="78" spans="1:17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</row>
    <row r="79" spans="1:17">
      <c r="A79" s="57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</row>
    <row r="80" spans="1:17">
      <c r="A80" s="573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</row>
    <row r="81" spans="1:17">
      <c r="A81" s="573"/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</row>
    <row r="82" spans="1:17">
      <c r="A82" s="573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</row>
    <row r="83" spans="1:17">
      <c r="A83" s="573"/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</row>
    <row r="84" spans="1:17">
      <c r="A84" s="573"/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</row>
    <row r="85" spans="1:17">
      <c r="A85" s="573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</row>
    <row r="86" spans="1:17">
      <c r="A86" s="573"/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</row>
    <row r="87" spans="1:17">
      <c r="A87" s="573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</row>
    <row r="88" spans="1:17">
      <c r="A88" s="573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</row>
    <row r="89" spans="1:17">
      <c r="A89" s="573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</row>
    <row r="90" spans="1:17">
      <c r="A90" s="573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</row>
    <row r="91" spans="1:17">
      <c r="A91" s="573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</row>
    <row r="92" spans="1:17">
      <c r="A92" s="57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</row>
    <row r="93" spans="1:17">
      <c r="A93" s="57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</row>
    <row r="94" spans="1:17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</row>
    <row r="95" spans="1:17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</row>
    <row r="96" spans="1:17">
      <c r="A96" s="573"/>
      <c r="B96" s="573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</row>
    <row r="97" spans="1:17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</row>
    <row r="98" spans="1:17">
      <c r="A98" s="573"/>
      <c r="B98" s="573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</row>
    <row r="99" spans="1:17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</row>
    <row r="100" spans="1:17">
      <c r="A100" s="573"/>
      <c r="B100" s="573"/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</row>
    <row r="101" spans="1:17">
      <c r="A101" s="573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</row>
    <row r="102" spans="1:17">
      <c r="A102" s="573"/>
      <c r="B102" s="573"/>
      <c r="C102" s="573"/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</row>
    <row r="103" spans="1:17">
      <c r="A103" s="573"/>
      <c r="B103" s="573"/>
      <c r="C103" s="573"/>
      <c r="D103" s="573"/>
      <c r="E103" s="573"/>
      <c r="F103" s="573"/>
      <c r="G103" s="573"/>
      <c r="H103" s="573"/>
      <c r="I103" s="573"/>
      <c r="J103" s="573"/>
      <c r="K103" s="573"/>
      <c r="L103" s="573"/>
      <c r="M103" s="573"/>
      <c r="N103" s="573"/>
      <c r="O103" s="573"/>
      <c r="P103" s="573"/>
      <c r="Q103" s="573"/>
    </row>
    <row r="104" spans="1:17">
      <c r="A104" s="573"/>
      <c r="B104" s="573"/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</row>
    <row r="105" spans="1:17">
      <c r="A105" s="573"/>
      <c r="B105" s="573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</row>
    <row r="106" spans="1:17">
      <c r="A106" s="573"/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</row>
    <row r="107" spans="1:17">
      <c r="A107" s="573"/>
      <c r="B107" s="573"/>
      <c r="C107" s="573"/>
      <c r="D107" s="573"/>
      <c r="E107" s="573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</row>
    <row r="108" spans="1:17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</row>
    <row r="109" spans="1:17">
      <c r="A109" s="573"/>
      <c r="B109" s="573"/>
      <c r="C109" s="573"/>
      <c r="D109" s="573"/>
      <c r="E109" s="573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</row>
    <row r="110" spans="1:17">
      <c r="A110" s="573"/>
      <c r="B110" s="573"/>
      <c r="C110" s="573"/>
      <c r="D110" s="573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</row>
    <row r="111" spans="1:17">
      <c r="A111" s="573"/>
      <c r="B111" s="573"/>
      <c r="C111" s="573"/>
      <c r="D111" s="573"/>
      <c r="E111" s="573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</row>
    <row r="112" spans="1:17">
      <c r="A112" s="573"/>
      <c r="B112" s="573"/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</row>
    <row r="113" spans="1:17">
      <c r="A113" s="573"/>
      <c r="B113" s="573"/>
      <c r="C113" s="573"/>
      <c r="D113" s="573"/>
      <c r="E113" s="573"/>
      <c r="F113" s="573"/>
      <c r="G113" s="573"/>
      <c r="H113" s="573"/>
      <c r="I113" s="573"/>
      <c r="J113" s="573"/>
      <c r="K113" s="573"/>
      <c r="L113" s="573"/>
      <c r="M113" s="573"/>
      <c r="N113" s="573"/>
      <c r="O113" s="573"/>
      <c r="P113" s="573"/>
      <c r="Q113" s="573"/>
    </row>
    <row r="114" spans="1:17">
      <c r="A114" s="573"/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</row>
    <row r="115" spans="1:17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</row>
    <row r="116" spans="1:17">
      <c r="A116" s="573"/>
      <c r="B116" s="573"/>
      <c r="C116" s="573"/>
      <c r="D116" s="573"/>
      <c r="E116" s="573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</row>
    <row r="117" spans="1:17">
      <c r="A117" s="573"/>
      <c r="B117" s="573"/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</row>
    <row r="118" spans="1:17">
      <c r="A118" s="573"/>
      <c r="B118" s="573"/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</row>
    <row r="119" spans="1:17">
      <c r="A119" s="573"/>
      <c r="B119" s="573"/>
      <c r="C119" s="573"/>
      <c r="D119" s="5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</row>
    <row r="120" spans="1:17">
      <c r="A120" s="573"/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</row>
    <row r="121" spans="1:17">
      <c r="A121" s="573"/>
      <c r="B121" s="573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</row>
    <row r="122" spans="1:17">
      <c r="A122" s="573"/>
      <c r="B122" s="573"/>
      <c r="C122" s="573"/>
      <c r="D122" s="573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</row>
    <row r="123" spans="1:17">
      <c r="A123" s="573"/>
      <c r="B123" s="573"/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</row>
    <row r="124" spans="1:17">
      <c r="A124" s="573"/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</row>
    <row r="125" spans="1:17">
      <c r="A125" s="573"/>
      <c r="B125" s="573"/>
      <c r="C125" s="573"/>
      <c r="D125" s="573"/>
      <c r="E125" s="573"/>
      <c r="F125" s="573"/>
      <c r="G125" s="573"/>
      <c r="H125" s="573"/>
      <c r="I125" s="573"/>
      <c r="J125" s="573"/>
      <c r="K125" s="573"/>
      <c r="L125" s="573"/>
      <c r="M125" s="573"/>
      <c r="N125" s="573"/>
      <c r="O125" s="573"/>
      <c r="P125" s="573"/>
      <c r="Q125" s="573"/>
    </row>
    <row r="126" spans="1:17">
      <c r="A126" s="573"/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</row>
    <row r="127" spans="1:17">
      <c r="A127" s="573"/>
      <c r="B127" s="573"/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3"/>
      <c r="P127" s="573"/>
      <c r="Q127" s="573"/>
    </row>
    <row r="128" spans="1:17">
      <c r="A128" s="573"/>
      <c r="B128" s="573"/>
      <c r="C128" s="573"/>
      <c r="D128" s="573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</row>
    <row r="129" spans="1:17">
      <c r="A129" s="573"/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</row>
    <row r="130" spans="1:17">
      <c r="A130" s="573"/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</row>
    <row r="131" spans="1:17">
      <c r="A131" s="573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</row>
    <row r="132" spans="1:17">
      <c r="A132" s="573"/>
      <c r="B132" s="573"/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</row>
    <row r="133" spans="1:17">
      <c r="A133" s="573"/>
      <c r="B133" s="573"/>
      <c r="C133" s="573"/>
      <c r="D133" s="573"/>
      <c r="E133" s="573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  <c r="Q133" s="573"/>
    </row>
    <row r="134" spans="1:17">
      <c r="A134" s="573"/>
      <c r="B134" s="573"/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573"/>
      <c r="P134" s="573"/>
      <c r="Q134" s="573"/>
    </row>
    <row r="135" spans="1:17">
      <c r="A135" s="573"/>
      <c r="B135" s="573"/>
      <c r="C135" s="573"/>
      <c r="D135" s="573"/>
      <c r="E135" s="573"/>
      <c r="F135" s="573"/>
      <c r="G135" s="573"/>
      <c r="H135" s="573"/>
      <c r="I135" s="573"/>
      <c r="J135" s="573"/>
      <c r="K135" s="573"/>
      <c r="L135" s="573"/>
      <c r="M135" s="573"/>
      <c r="N135" s="573"/>
      <c r="O135" s="573"/>
      <c r="P135" s="573"/>
      <c r="Q135" s="573"/>
    </row>
    <row r="136" spans="1:17">
      <c r="A136" s="573"/>
      <c r="B136" s="573"/>
      <c r="C136" s="573"/>
      <c r="D136" s="573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</row>
    <row r="137" spans="1:17">
      <c r="A137" s="573"/>
      <c r="B137" s="573"/>
      <c r="C137" s="573"/>
      <c r="D137" s="573"/>
      <c r="E137" s="573"/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</row>
    <row r="138" spans="1:17">
      <c r="A138" s="573"/>
      <c r="B138" s="573"/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</row>
    <row r="139" spans="1:17">
      <c r="A139" s="573"/>
      <c r="B139" s="573"/>
      <c r="C139" s="573"/>
      <c r="D139" s="57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</row>
    <row r="140" spans="1:17">
      <c r="A140" s="573"/>
      <c r="B140" s="573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</row>
    <row r="141" spans="1:17">
      <c r="A141" s="573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</row>
    <row r="142" spans="1:17">
      <c r="A142" s="573"/>
      <c r="B142" s="573"/>
      <c r="C142" s="573"/>
      <c r="D142" s="573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</row>
    <row r="143" spans="1:17">
      <c r="A143" s="573"/>
      <c r="B143" s="573"/>
      <c r="C143" s="573"/>
      <c r="D143" s="573"/>
      <c r="E143" s="573"/>
      <c r="F143" s="573"/>
      <c r="G143" s="573"/>
      <c r="H143" s="573"/>
      <c r="I143" s="573"/>
      <c r="J143" s="573"/>
      <c r="K143" s="573"/>
      <c r="L143" s="573"/>
      <c r="M143" s="573"/>
      <c r="N143" s="573"/>
      <c r="O143" s="573"/>
      <c r="P143" s="573"/>
      <c r="Q143" s="573"/>
    </row>
    <row r="144" spans="1:17">
      <c r="A144" s="573"/>
      <c r="B144" s="573"/>
      <c r="C144" s="573"/>
      <c r="D144" s="573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</row>
    <row r="145" spans="1:17">
      <c r="A145" s="573"/>
      <c r="B145" s="573"/>
      <c r="C145" s="573"/>
      <c r="D145" s="573"/>
      <c r="E145" s="573"/>
      <c r="F145" s="57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  <c r="Q145" s="573"/>
    </row>
    <row r="146" spans="1:17">
      <c r="A146" s="573"/>
      <c r="B146" s="573"/>
      <c r="C146" s="573"/>
      <c r="D146" s="573"/>
      <c r="E146" s="573"/>
      <c r="F146" s="573"/>
      <c r="G146" s="573"/>
      <c r="H146" s="573"/>
      <c r="I146" s="573"/>
      <c r="J146" s="573"/>
      <c r="K146" s="573"/>
      <c r="L146" s="573"/>
      <c r="M146" s="573"/>
      <c r="N146" s="573"/>
      <c r="O146" s="573"/>
      <c r="P146" s="573"/>
      <c r="Q146" s="573"/>
    </row>
    <row r="147" spans="1:17">
      <c r="A147" s="573"/>
      <c r="B147" s="573"/>
      <c r="C147" s="573"/>
      <c r="D147" s="573"/>
      <c r="E147" s="573"/>
      <c r="F147" s="57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  <c r="Q147" s="573"/>
    </row>
    <row r="148" spans="1:17">
      <c r="A148" s="573"/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</row>
    <row r="149" spans="1:17">
      <c r="A149" s="573"/>
      <c r="B149" s="573"/>
      <c r="C149" s="573"/>
      <c r="D149" s="573"/>
      <c r="E149" s="573"/>
      <c r="F149" s="573"/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  <c r="Q149" s="573"/>
    </row>
    <row r="150" spans="1:17">
      <c r="A150" s="573"/>
      <c r="B150" s="573"/>
      <c r="C150" s="573"/>
      <c r="D150" s="573"/>
      <c r="E150" s="573"/>
      <c r="F150" s="57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  <c r="Q150" s="573"/>
    </row>
    <row r="151" spans="1:17">
      <c r="A151" s="573"/>
      <c r="B151" s="573"/>
      <c r="C151" s="573"/>
      <c r="D151" s="573"/>
      <c r="E151" s="573"/>
      <c r="F151" s="573"/>
      <c r="G151" s="573"/>
      <c r="H151" s="573"/>
      <c r="I151" s="573"/>
      <c r="J151" s="573"/>
      <c r="K151" s="573"/>
      <c r="L151" s="573"/>
      <c r="M151" s="573"/>
      <c r="N151" s="573"/>
      <c r="O151" s="573"/>
      <c r="P151" s="573"/>
      <c r="Q151" s="573"/>
    </row>
    <row r="152" spans="1:17">
      <c r="A152" s="573"/>
      <c r="B152" s="573"/>
      <c r="C152" s="573"/>
      <c r="D152" s="573"/>
      <c r="E152" s="573"/>
      <c r="F152" s="573"/>
      <c r="G152" s="573"/>
      <c r="H152" s="573"/>
      <c r="I152" s="573"/>
      <c r="J152" s="573"/>
      <c r="K152" s="573"/>
      <c r="L152" s="573"/>
      <c r="M152" s="573"/>
      <c r="N152" s="573"/>
      <c r="O152" s="573"/>
      <c r="P152" s="573"/>
      <c r="Q152" s="573"/>
    </row>
    <row r="153" spans="1:17">
      <c r="A153" s="573"/>
      <c r="B153" s="573"/>
      <c r="C153" s="573"/>
      <c r="D153" s="573"/>
      <c r="E153" s="573"/>
      <c r="F153" s="573"/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</row>
    <row r="154" spans="1:17">
      <c r="A154" s="573"/>
      <c r="B154" s="573"/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</row>
    <row r="155" spans="1:17">
      <c r="A155" s="573"/>
      <c r="B155" s="573"/>
      <c r="C155" s="573"/>
      <c r="D155" s="573"/>
      <c r="E155" s="573"/>
      <c r="F155" s="573"/>
      <c r="G155" s="573"/>
      <c r="H155" s="573"/>
      <c r="I155" s="573"/>
      <c r="J155" s="573"/>
      <c r="K155" s="573"/>
      <c r="L155" s="573"/>
      <c r="M155" s="573"/>
      <c r="N155" s="573"/>
      <c r="O155" s="573"/>
      <c r="P155" s="573"/>
      <c r="Q155" s="573"/>
    </row>
    <row r="156" spans="1:17">
      <c r="A156" s="573"/>
      <c r="B156" s="573"/>
      <c r="C156" s="573"/>
      <c r="D156" s="573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</row>
    <row r="157" spans="1:17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</row>
    <row r="158" spans="1:17">
      <c r="A158" s="573"/>
      <c r="B158" s="573"/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</row>
    <row r="159" spans="1:17">
      <c r="A159" s="573"/>
      <c r="B159" s="573"/>
      <c r="C159" s="573"/>
      <c r="D159" s="573"/>
      <c r="E159" s="573"/>
      <c r="F159" s="573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  <c r="Q159" s="573"/>
    </row>
    <row r="160" spans="1:17">
      <c r="A160" s="573"/>
      <c r="B160" s="573"/>
      <c r="C160" s="573"/>
      <c r="D160" s="573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</row>
    <row r="161" spans="1:17">
      <c r="A161" s="573"/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</row>
    <row r="162" spans="1:17">
      <c r="A162" s="573"/>
      <c r="B162" s="573"/>
      <c r="C162" s="573"/>
      <c r="D162" s="573"/>
      <c r="E162" s="573"/>
      <c r="F162" s="573"/>
      <c r="G162" s="573"/>
      <c r="H162" s="573"/>
      <c r="I162" s="573"/>
      <c r="J162" s="573"/>
      <c r="K162" s="573"/>
      <c r="L162" s="573"/>
      <c r="M162" s="573"/>
      <c r="N162" s="573"/>
      <c r="O162" s="573"/>
      <c r="P162" s="573"/>
      <c r="Q162" s="573"/>
    </row>
    <row r="163" spans="1:17">
      <c r="A163" s="573"/>
      <c r="B163" s="573"/>
      <c r="C163" s="573"/>
      <c r="D163" s="573"/>
      <c r="E163" s="573"/>
      <c r="F163" s="573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  <c r="Q163" s="573"/>
    </row>
    <row r="164" spans="1:17">
      <c r="A164" s="573"/>
      <c r="B164" s="573"/>
      <c r="C164" s="573"/>
      <c r="D164" s="573"/>
      <c r="E164" s="573"/>
      <c r="F164" s="573"/>
      <c r="G164" s="573"/>
      <c r="H164" s="573"/>
      <c r="I164" s="573"/>
      <c r="J164" s="573"/>
      <c r="K164" s="573"/>
      <c r="L164" s="573"/>
      <c r="M164" s="573"/>
      <c r="N164" s="573"/>
      <c r="O164" s="573"/>
      <c r="P164" s="573"/>
      <c r="Q164" s="573"/>
    </row>
    <row r="165" spans="1:17">
      <c r="A165" s="573"/>
      <c r="B165" s="573"/>
      <c r="C165" s="573"/>
      <c r="D165" s="573"/>
      <c r="E165" s="573"/>
      <c r="F165" s="57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  <c r="Q165" s="573"/>
    </row>
    <row r="166" spans="1:17">
      <c r="A166" s="573"/>
      <c r="B166" s="573"/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</row>
    <row r="167" spans="1:17">
      <c r="A167" s="573"/>
      <c r="B167" s="573"/>
      <c r="C167" s="573"/>
      <c r="D167" s="573"/>
      <c r="E167" s="573"/>
      <c r="F167" s="573"/>
      <c r="G167" s="573"/>
      <c r="H167" s="573"/>
      <c r="I167" s="573"/>
      <c r="J167" s="573"/>
      <c r="K167" s="573"/>
      <c r="L167" s="573"/>
      <c r="M167" s="573"/>
      <c r="N167" s="573"/>
      <c r="O167" s="573"/>
      <c r="P167" s="573"/>
      <c r="Q167" s="573"/>
    </row>
    <row r="168" spans="1:17">
      <c r="A168" s="573"/>
      <c r="B168" s="573"/>
      <c r="C168" s="573"/>
      <c r="D168" s="573"/>
      <c r="E168" s="573"/>
      <c r="F168" s="57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  <c r="Q168" s="573"/>
    </row>
    <row r="169" spans="1:17">
      <c r="A169" s="573"/>
      <c r="B169" s="573"/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</row>
    <row r="170" spans="1:17">
      <c r="A170" s="573"/>
      <c r="B170" s="573"/>
      <c r="C170" s="573"/>
      <c r="D170" s="573"/>
      <c r="E170" s="573"/>
      <c r="F170" s="573"/>
      <c r="G170" s="573"/>
      <c r="H170" s="573"/>
      <c r="I170" s="573"/>
      <c r="J170" s="573"/>
      <c r="K170" s="573"/>
      <c r="L170" s="573"/>
      <c r="M170" s="573"/>
      <c r="N170" s="573"/>
      <c r="O170" s="573"/>
      <c r="P170" s="573"/>
      <c r="Q170" s="573"/>
    </row>
    <row r="171" spans="1:17">
      <c r="A171" s="573"/>
      <c r="B171" s="573"/>
      <c r="C171" s="573"/>
      <c r="D171" s="573"/>
      <c r="E171" s="573"/>
      <c r="F171" s="573"/>
      <c r="G171" s="573"/>
      <c r="H171" s="573"/>
      <c r="I171" s="573"/>
      <c r="J171" s="573"/>
      <c r="K171" s="573"/>
      <c r="L171" s="573"/>
      <c r="M171" s="573"/>
      <c r="N171" s="573"/>
      <c r="O171" s="573"/>
      <c r="P171" s="573"/>
      <c r="Q171" s="573"/>
    </row>
    <row r="172" spans="1:17">
      <c r="A172" s="573"/>
      <c r="B172" s="573"/>
      <c r="C172" s="573"/>
      <c r="D172" s="573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</row>
    <row r="173" spans="1:17">
      <c r="A173" s="573"/>
      <c r="B173" s="573"/>
      <c r="C173" s="573"/>
      <c r="D173" s="573"/>
      <c r="E173" s="573"/>
      <c r="F173" s="573"/>
      <c r="G173" s="573"/>
      <c r="H173" s="573"/>
      <c r="I173" s="573"/>
      <c r="J173" s="573"/>
      <c r="K173" s="573"/>
      <c r="L173" s="573"/>
      <c r="M173" s="573"/>
      <c r="N173" s="573"/>
      <c r="O173" s="573"/>
      <c r="P173" s="573"/>
      <c r="Q173" s="573"/>
    </row>
    <row r="174" spans="1:17">
      <c r="A174" s="573"/>
      <c r="B174" s="573"/>
      <c r="C174" s="573"/>
      <c r="D174" s="573"/>
      <c r="E174" s="573"/>
      <c r="F174" s="573"/>
      <c r="G174" s="573"/>
      <c r="H174" s="573"/>
      <c r="I174" s="573"/>
      <c r="J174" s="573"/>
      <c r="K174" s="573"/>
      <c r="L174" s="573"/>
      <c r="M174" s="573"/>
      <c r="N174" s="573"/>
      <c r="O174" s="573"/>
      <c r="P174" s="573"/>
      <c r="Q174" s="573"/>
    </row>
    <row r="175" spans="1:17">
      <c r="A175" s="573"/>
      <c r="B175" s="573"/>
      <c r="C175" s="573"/>
      <c r="D175" s="573"/>
      <c r="E175" s="573"/>
      <c r="F175" s="573"/>
      <c r="G175" s="573"/>
      <c r="H175" s="573"/>
      <c r="I175" s="573"/>
      <c r="J175" s="573"/>
      <c r="K175" s="573"/>
      <c r="L175" s="573"/>
      <c r="M175" s="573"/>
      <c r="N175" s="573"/>
      <c r="O175" s="573"/>
      <c r="P175" s="573"/>
      <c r="Q175" s="573"/>
    </row>
    <row r="176" spans="1:17">
      <c r="A176" s="573"/>
      <c r="B176" s="573"/>
      <c r="C176" s="573"/>
      <c r="D176" s="573"/>
      <c r="E176" s="573"/>
      <c r="F176" s="573"/>
      <c r="G176" s="573"/>
      <c r="H176" s="573"/>
      <c r="I176" s="573"/>
      <c r="J176" s="573"/>
      <c r="K176" s="573"/>
      <c r="L176" s="573"/>
      <c r="M176" s="573"/>
      <c r="N176" s="573"/>
      <c r="O176" s="573"/>
      <c r="P176" s="573"/>
      <c r="Q176" s="573"/>
    </row>
    <row r="177" spans="1:17">
      <c r="A177" s="573"/>
      <c r="B177" s="573"/>
      <c r="C177" s="573"/>
      <c r="D177" s="573"/>
      <c r="E177" s="573"/>
      <c r="F177" s="573"/>
      <c r="G177" s="573"/>
      <c r="H177" s="573"/>
      <c r="I177" s="573"/>
      <c r="J177" s="573"/>
      <c r="K177" s="573"/>
      <c r="L177" s="573"/>
      <c r="M177" s="573"/>
      <c r="N177" s="573"/>
      <c r="O177" s="573"/>
      <c r="P177" s="573"/>
      <c r="Q177" s="573"/>
    </row>
    <row r="178" spans="1:17">
      <c r="A178" s="573"/>
      <c r="B178" s="573"/>
      <c r="C178" s="573"/>
      <c r="D178" s="573"/>
      <c r="E178" s="573"/>
      <c r="F178" s="573"/>
      <c r="G178" s="573"/>
      <c r="H178" s="573"/>
      <c r="I178" s="573"/>
      <c r="J178" s="573"/>
      <c r="K178" s="573"/>
      <c r="L178" s="573"/>
      <c r="M178" s="573"/>
      <c r="N178" s="573"/>
      <c r="O178" s="573"/>
      <c r="P178" s="573"/>
      <c r="Q178" s="573"/>
    </row>
    <row r="179" spans="1:17">
      <c r="A179" s="573"/>
      <c r="B179" s="573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</row>
    <row r="180" spans="1:17">
      <c r="A180" s="573"/>
      <c r="B180" s="573"/>
      <c r="C180" s="573"/>
      <c r="D180" s="573"/>
      <c r="E180" s="573"/>
      <c r="F180" s="573"/>
      <c r="G180" s="573"/>
      <c r="H180" s="573"/>
      <c r="I180" s="573"/>
      <c r="J180" s="573"/>
      <c r="K180" s="573"/>
      <c r="L180" s="573"/>
      <c r="M180" s="573"/>
      <c r="N180" s="573"/>
      <c r="O180" s="573"/>
      <c r="P180" s="573"/>
      <c r="Q180" s="573"/>
    </row>
    <row r="181" spans="1:17">
      <c r="A181" s="573"/>
      <c r="B181" s="573"/>
      <c r="C181" s="573"/>
      <c r="D181" s="573"/>
      <c r="E181" s="573"/>
      <c r="F181" s="573"/>
      <c r="G181" s="573"/>
      <c r="H181" s="573"/>
      <c r="I181" s="573"/>
      <c r="J181" s="573"/>
      <c r="K181" s="573"/>
      <c r="L181" s="573"/>
      <c r="M181" s="573"/>
      <c r="N181" s="573"/>
      <c r="O181" s="573"/>
      <c r="P181" s="573"/>
      <c r="Q181" s="573"/>
    </row>
    <row r="182" spans="1:17">
      <c r="A182" s="573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</row>
    <row r="183" spans="1:17">
      <c r="A183" s="573"/>
      <c r="B183" s="573"/>
      <c r="C183" s="573"/>
      <c r="D183" s="573"/>
      <c r="E183" s="573"/>
      <c r="F183" s="573"/>
      <c r="G183" s="573"/>
      <c r="H183" s="573"/>
      <c r="I183" s="573"/>
      <c r="J183" s="573"/>
      <c r="K183" s="573"/>
      <c r="L183" s="573"/>
      <c r="M183" s="573"/>
      <c r="N183" s="573"/>
      <c r="O183" s="573"/>
      <c r="P183" s="573"/>
      <c r="Q183" s="573"/>
    </row>
    <row r="184" spans="1:17">
      <c r="A184" s="573"/>
      <c r="B184" s="573"/>
      <c r="C184" s="573"/>
      <c r="D184" s="573"/>
      <c r="E184" s="573"/>
      <c r="F184" s="573"/>
      <c r="G184" s="573"/>
      <c r="H184" s="573"/>
      <c r="I184" s="573"/>
      <c r="J184" s="573"/>
      <c r="K184" s="573"/>
      <c r="L184" s="573"/>
      <c r="M184" s="573"/>
      <c r="N184" s="573"/>
      <c r="O184" s="573"/>
      <c r="P184" s="573"/>
      <c r="Q184" s="573"/>
    </row>
    <row r="185" spans="1:17">
      <c r="A185" s="573"/>
      <c r="B185" s="573"/>
      <c r="C185" s="573"/>
      <c r="D185" s="573"/>
      <c r="E185" s="573"/>
      <c r="F185" s="573"/>
      <c r="G185" s="573"/>
      <c r="H185" s="573"/>
      <c r="I185" s="573"/>
      <c r="J185" s="573"/>
      <c r="K185" s="573"/>
      <c r="L185" s="573"/>
      <c r="M185" s="573"/>
      <c r="N185" s="573"/>
      <c r="O185" s="573"/>
      <c r="P185" s="573"/>
      <c r="Q185" s="573"/>
    </row>
    <row r="186" spans="1:17">
      <c r="A186" s="573"/>
      <c r="B186" s="573"/>
      <c r="C186" s="573"/>
      <c r="D186" s="573"/>
      <c r="E186" s="573"/>
      <c r="F186" s="573"/>
      <c r="G186" s="573"/>
      <c r="H186" s="573"/>
      <c r="I186" s="573"/>
      <c r="J186" s="573"/>
      <c r="K186" s="573"/>
      <c r="L186" s="573"/>
      <c r="M186" s="573"/>
      <c r="N186" s="573"/>
      <c r="O186" s="573"/>
      <c r="P186" s="573"/>
      <c r="Q186" s="573"/>
    </row>
    <row r="187" spans="1:17">
      <c r="A187" s="573"/>
      <c r="B187" s="573"/>
      <c r="C187" s="573"/>
      <c r="D187" s="573"/>
      <c r="E187" s="573"/>
      <c r="F187" s="573"/>
      <c r="G187" s="573"/>
      <c r="H187" s="573"/>
      <c r="I187" s="573"/>
      <c r="J187" s="573"/>
      <c r="K187" s="573"/>
      <c r="L187" s="573"/>
      <c r="M187" s="573"/>
      <c r="N187" s="573"/>
      <c r="O187" s="573"/>
      <c r="P187" s="573"/>
      <c r="Q187" s="573"/>
    </row>
    <row r="188" spans="1:17">
      <c r="A188" s="573"/>
      <c r="B188" s="573"/>
      <c r="C188" s="573"/>
      <c r="D188" s="573"/>
      <c r="E188" s="573"/>
      <c r="F188" s="573"/>
      <c r="G188" s="573"/>
      <c r="H188" s="573"/>
      <c r="I188" s="573"/>
      <c r="J188" s="573"/>
      <c r="K188" s="573"/>
      <c r="L188" s="573"/>
      <c r="M188" s="573"/>
      <c r="N188" s="573"/>
      <c r="O188" s="573"/>
      <c r="P188" s="573"/>
      <c r="Q188" s="573"/>
    </row>
    <row r="189" spans="1:17">
      <c r="A189" s="573"/>
      <c r="B189" s="573"/>
      <c r="C189" s="573"/>
      <c r="D189" s="573"/>
      <c r="E189" s="573"/>
      <c r="F189" s="573"/>
      <c r="G189" s="573"/>
      <c r="H189" s="573"/>
      <c r="I189" s="573"/>
      <c r="J189" s="573"/>
      <c r="K189" s="573"/>
      <c r="L189" s="573"/>
      <c r="M189" s="573"/>
      <c r="N189" s="573"/>
      <c r="O189" s="573"/>
      <c r="P189" s="573"/>
      <c r="Q189" s="573"/>
    </row>
    <row r="190" spans="1:17">
      <c r="A190" s="573"/>
      <c r="B190" s="573"/>
      <c r="C190" s="573"/>
      <c r="D190" s="573"/>
      <c r="E190" s="573"/>
      <c r="F190" s="573"/>
      <c r="G190" s="573"/>
      <c r="H190" s="573"/>
      <c r="I190" s="573"/>
      <c r="J190" s="573"/>
      <c r="K190" s="573"/>
      <c r="L190" s="573"/>
      <c r="M190" s="573"/>
      <c r="N190" s="573"/>
      <c r="O190" s="573"/>
      <c r="P190" s="573"/>
      <c r="Q190" s="573"/>
    </row>
    <row r="191" spans="1:17">
      <c r="A191" s="573"/>
      <c r="B191" s="573"/>
      <c r="C191" s="573"/>
      <c r="D191" s="573"/>
      <c r="E191" s="573"/>
      <c r="F191" s="573"/>
      <c r="G191" s="573"/>
      <c r="H191" s="573"/>
      <c r="I191" s="573"/>
      <c r="J191" s="573"/>
      <c r="K191" s="573"/>
      <c r="L191" s="573"/>
      <c r="M191" s="573"/>
      <c r="N191" s="573"/>
      <c r="O191" s="573"/>
      <c r="P191" s="573"/>
      <c r="Q191" s="573"/>
    </row>
    <row r="192" spans="1:17">
      <c r="A192" s="573"/>
      <c r="B192" s="573"/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</row>
    <row r="193" spans="1:17">
      <c r="A193" s="573"/>
      <c r="B193" s="573"/>
      <c r="C193" s="573"/>
      <c r="D193" s="573"/>
      <c r="E193" s="573"/>
      <c r="F193" s="573"/>
      <c r="G193" s="573"/>
      <c r="H193" s="573"/>
      <c r="I193" s="573"/>
      <c r="J193" s="573"/>
      <c r="K193" s="573"/>
      <c r="L193" s="573"/>
      <c r="M193" s="573"/>
      <c r="N193" s="573"/>
      <c r="O193" s="573"/>
      <c r="P193" s="573"/>
      <c r="Q193" s="573"/>
    </row>
    <row r="194" spans="1:17">
      <c r="A194" s="573"/>
      <c r="B194" s="573"/>
      <c r="C194" s="573"/>
      <c r="D194" s="573"/>
      <c r="E194" s="573"/>
      <c r="F194" s="573"/>
      <c r="G194" s="573"/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</row>
    <row r="195" spans="1:17">
      <c r="A195" s="573"/>
      <c r="B195" s="573"/>
      <c r="C195" s="573"/>
      <c r="D195" s="573"/>
      <c r="E195" s="573"/>
      <c r="F195" s="573"/>
      <c r="G195" s="573"/>
      <c r="H195" s="573"/>
      <c r="I195" s="573"/>
      <c r="J195" s="573"/>
      <c r="K195" s="573"/>
      <c r="L195" s="573"/>
      <c r="M195" s="573"/>
      <c r="N195" s="573"/>
      <c r="O195" s="573"/>
      <c r="P195" s="573"/>
      <c r="Q195" s="573"/>
    </row>
    <row r="196" spans="1:17">
      <c r="A196" s="573"/>
      <c r="B196" s="573"/>
      <c r="C196" s="573"/>
      <c r="D196" s="573"/>
      <c r="E196" s="573"/>
      <c r="F196" s="573"/>
      <c r="G196" s="573"/>
      <c r="H196" s="573"/>
      <c r="I196" s="573"/>
      <c r="J196" s="573"/>
      <c r="K196" s="573"/>
      <c r="L196" s="573"/>
      <c r="M196" s="573"/>
      <c r="N196" s="573"/>
      <c r="O196" s="573"/>
      <c r="P196" s="573"/>
      <c r="Q196" s="573"/>
    </row>
    <row r="197" spans="1:17">
      <c r="A197" s="573"/>
      <c r="B197" s="573"/>
      <c r="C197" s="573"/>
      <c r="D197" s="573"/>
      <c r="E197" s="573"/>
      <c r="F197" s="573"/>
      <c r="G197" s="573"/>
      <c r="H197" s="573"/>
      <c r="I197" s="573"/>
      <c r="J197" s="573"/>
      <c r="K197" s="573"/>
      <c r="L197" s="573"/>
      <c r="M197" s="573"/>
      <c r="N197" s="573"/>
      <c r="O197" s="573"/>
      <c r="P197" s="573"/>
      <c r="Q197" s="573"/>
    </row>
    <row r="198" spans="1:17">
      <c r="A198" s="573"/>
      <c r="B198" s="573"/>
      <c r="C198" s="573"/>
      <c r="D198" s="573"/>
      <c r="E198" s="573"/>
      <c r="F198" s="573"/>
      <c r="G198" s="573"/>
      <c r="H198" s="573"/>
      <c r="I198" s="573"/>
      <c r="J198" s="573"/>
      <c r="K198" s="573"/>
      <c r="L198" s="573"/>
      <c r="M198" s="573"/>
      <c r="N198" s="573"/>
      <c r="O198" s="573"/>
      <c r="P198" s="573"/>
      <c r="Q198" s="573"/>
    </row>
    <row r="199" spans="1:17">
      <c r="A199" s="573"/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</row>
    <row r="200" spans="1:17">
      <c r="A200" s="573"/>
      <c r="B200" s="573"/>
      <c r="C200" s="573"/>
      <c r="D200" s="573"/>
      <c r="E200" s="573"/>
      <c r="F200" s="573"/>
      <c r="G200" s="573"/>
      <c r="H200" s="573"/>
      <c r="I200" s="573"/>
      <c r="J200" s="573"/>
      <c r="K200" s="573"/>
      <c r="L200" s="573"/>
      <c r="M200" s="573"/>
      <c r="N200" s="573"/>
      <c r="O200" s="573"/>
      <c r="P200" s="573"/>
      <c r="Q200" s="573"/>
    </row>
    <row r="201" spans="1:17">
      <c r="A201" s="573"/>
      <c r="B201" s="573"/>
      <c r="C201" s="573"/>
      <c r="D201" s="573"/>
      <c r="E201" s="573"/>
      <c r="F201" s="573"/>
      <c r="G201" s="573"/>
      <c r="H201" s="573"/>
      <c r="I201" s="573"/>
      <c r="J201" s="573"/>
      <c r="K201" s="573"/>
      <c r="L201" s="573"/>
      <c r="M201" s="573"/>
      <c r="N201" s="573"/>
      <c r="O201" s="573"/>
      <c r="P201" s="573"/>
      <c r="Q201" s="573"/>
    </row>
    <row r="202" spans="1:17">
      <c r="A202" s="573"/>
      <c r="B202" s="573"/>
      <c r="C202" s="573"/>
      <c r="D202" s="573"/>
      <c r="E202" s="573"/>
      <c r="F202" s="573"/>
      <c r="G202" s="573"/>
      <c r="H202" s="573"/>
      <c r="I202" s="573"/>
      <c r="J202" s="573"/>
      <c r="K202" s="573"/>
      <c r="L202" s="573"/>
      <c r="M202" s="573"/>
      <c r="N202" s="573"/>
      <c r="O202" s="573"/>
      <c r="P202" s="573"/>
      <c r="Q202" s="573"/>
    </row>
    <row r="203" spans="1:17">
      <c r="A203" s="573"/>
      <c r="B203" s="573"/>
      <c r="C203" s="573"/>
      <c r="D203" s="573"/>
      <c r="E203" s="573"/>
      <c r="F203" s="573"/>
      <c r="G203" s="573"/>
      <c r="H203" s="573"/>
      <c r="I203" s="573"/>
      <c r="J203" s="573"/>
      <c r="K203" s="573"/>
      <c r="L203" s="573"/>
      <c r="M203" s="573"/>
      <c r="N203" s="573"/>
      <c r="O203" s="573"/>
      <c r="P203" s="573"/>
      <c r="Q203" s="573"/>
    </row>
    <row r="204" spans="1:17">
      <c r="A204" s="573"/>
      <c r="B204" s="573"/>
      <c r="C204" s="573"/>
      <c r="D204" s="573"/>
      <c r="E204" s="573"/>
      <c r="F204" s="573"/>
      <c r="G204" s="573"/>
      <c r="H204" s="573"/>
      <c r="I204" s="573"/>
      <c r="J204" s="573"/>
      <c r="K204" s="573"/>
      <c r="L204" s="573"/>
      <c r="M204" s="573"/>
      <c r="N204" s="573"/>
      <c r="O204" s="573"/>
      <c r="P204" s="573"/>
      <c r="Q204" s="573"/>
    </row>
    <row r="205" spans="1:17">
      <c r="A205" s="573"/>
      <c r="B205" s="573"/>
      <c r="C205" s="573"/>
      <c r="D205" s="573"/>
      <c r="E205" s="573"/>
      <c r="F205" s="573"/>
      <c r="G205" s="573"/>
      <c r="H205" s="573"/>
      <c r="I205" s="573"/>
      <c r="J205" s="573"/>
      <c r="K205" s="573"/>
      <c r="L205" s="573"/>
      <c r="M205" s="573"/>
      <c r="N205" s="573"/>
      <c r="O205" s="573"/>
      <c r="P205" s="573"/>
      <c r="Q205" s="573"/>
    </row>
    <row r="206" spans="1:17">
      <c r="A206" s="573"/>
      <c r="B206" s="573"/>
      <c r="C206" s="573"/>
      <c r="D206" s="573"/>
      <c r="E206" s="573"/>
      <c r="F206" s="573"/>
      <c r="G206" s="573"/>
      <c r="H206" s="573"/>
      <c r="I206" s="573"/>
      <c r="J206" s="573"/>
      <c r="K206" s="573"/>
      <c r="L206" s="573"/>
      <c r="M206" s="573"/>
      <c r="N206" s="573"/>
      <c r="O206" s="573"/>
      <c r="P206" s="573"/>
      <c r="Q206" s="573"/>
    </row>
    <row r="207" spans="1:17">
      <c r="A207" s="573"/>
      <c r="B207" s="573"/>
      <c r="C207" s="573"/>
      <c r="D207" s="573"/>
      <c r="E207" s="573"/>
      <c r="F207" s="573"/>
      <c r="G207" s="573"/>
      <c r="H207" s="573"/>
      <c r="I207" s="573"/>
      <c r="J207" s="573"/>
      <c r="K207" s="573"/>
      <c r="L207" s="573"/>
      <c r="M207" s="573"/>
      <c r="N207" s="573"/>
      <c r="O207" s="573"/>
      <c r="P207" s="573"/>
      <c r="Q207" s="573"/>
    </row>
    <row r="208" spans="1:17">
      <c r="A208" s="573"/>
      <c r="B208" s="573"/>
      <c r="C208" s="573"/>
      <c r="D208" s="573"/>
      <c r="E208" s="573"/>
      <c r="F208" s="573"/>
      <c r="G208" s="573"/>
      <c r="H208" s="573"/>
      <c r="I208" s="573"/>
      <c r="J208" s="573"/>
      <c r="K208" s="573"/>
      <c r="L208" s="573"/>
      <c r="M208" s="573"/>
      <c r="N208" s="573"/>
      <c r="O208" s="573"/>
      <c r="P208" s="573"/>
      <c r="Q208" s="573"/>
    </row>
    <row r="209" spans="1:17">
      <c r="A209" s="573"/>
      <c r="B209" s="573"/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</row>
    <row r="210" spans="1:17">
      <c r="A210" s="573"/>
      <c r="B210" s="573"/>
      <c r="C210" s="573"/>
      <c r="D210" s="573"/>
      <c r="E210" s="573"/>
      <c r="F210" s="573"/>
      <c r="G210" s="573"/>
      <c r="H210" s="573"/>
      <c r="I210" s="573"/>
      <c r="J210" s="573"/>
      <c r="K210" s="573"/>
      <c r="L210" s="573"/>
      <c r="M210" s="573"/>
      <c r="N210" s="573"/>
      <c r="O210" s="573"/>
      <c r="P210" s="573"/>
      <c r="Q210" s="573"/>
    </row>
    <row r="211" spans="1:17">
      <c r="A211" s="573"/>
      <c r="B211" s="573"/>
      <c r="C211" s="573"/>
      <c r="D211" s="573"/>
      <c r="E211" s="573"/>
      <c r="F211" s="573"/>
      <c r="G211" s="573"/>
      <c r="H211" s="573"/>
      <c r="I211" s="573"/>
      <c r="J211" s="573"/>
      <c r="K211" s="573"/>
      <c r="L211" s="573"/>
      <c r="M211" s="573"/>
      <c r="N211" s="573"/>
      <c r="O211" s="573"/>
      <c r="P211" s="573"/>
      <c r="Q211" s="573"/>
    </row>
    <row r="212" spans="1:17">
      <c r="A212" s="573"/>
      <c r="B212" s="573"/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</row>
    <row r="213" spans="1:17">
      <c r="A213" s="573"/>
      <c r="B213" s="573"/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</row>
    <row r="214" spans="1:17">
      <c r="A214" s="573"/>
      <c r="B214" s="573"/>
      <c r="C214" s="573"/>
      <c r="D214" s="573"/>
      <c r="E214" s="573"/>
      <c r="F214" s="573"/>
      <c r="G214" s="573"/>
      <c r="H214" s="573"/>
      <c r="I214" s="573"/>
      <c r="J214" s="573"/>
      <c r="K214" s="573"/>
      <c r="L214" s="573"/>
      <c r="M214" s="573"/>
      <c r="N214" s="573"/>
      <c r="O214" s="573"/>
      <c r="P214" s="573"/>
      <c r="Q214" s="573"/>
    </row>
    <row r="215" spans="1:17">
      <c r="A215" s="573"/>
      <c r="B215" s="573"/>
      <c r="C215" s="573"/>
      <c r="D215" s="573"/>
      <c r="E215" s="573"/>
      <c r="F215" s="573"/>
      <c r="G215" s="573"/>
      <c r="H215" s="573"/>
      <c r="I215" s="573"/>
      <c r="J215" s="573"/>
      <c r="K215" s="573"/>
      <c r="L215" s="573"/>
      <c r="M215" s="573"/>
      <c r="N215" s="573"/>
      <c r="O215" s="573"/>
      <c r="P215" s="573"/>
      <c r="Q215" s="573"/>
    </row>
    <row r="216" spans="1:17">
      <c r="A216" s="573"/>
      <c r="B216" s="573"/>
      <c r="C216" s="573"/>
      <c r="D216" s="573"/>
      <c r="E216" s="573"/>
      <c r="F216" s="573"/>
      <c r="G216" s="573"/>
      <c r="H216" s="573"/>
      <c r="I216" s="573"/>
      <c r="J216" s="573"/>
      <c r="K216" s="573"/>
      <c r="L216" s="573"/>
      <c r="M216" s="573"/>
      <c r="N216" s="573"/>
      <c r="O216" s="573"/>
      <c r="P216" s="573"/>
      <c r="Q216" s="573"/>
    </row>
    <row r="217" spans="1:17">
      <c r="A217" s="573"/>
      <c r="B217" s="573"/>
      <c r="C217" s="573"/>
      <c r="D217" s="573"/>
      <c r="E217" s="573"/>
      <c r="F217" s="573"/>
      <c r="G217" s="573"/>
      <c r="H217" s="573"/>
      <c r="I217" s="573"/>
      <c r="J217" s="573"/>
      <c r="K217" s="573"/>
      <c r="L217" s="573"/>
      <c r="M217" s="573"/>
      <c r="N217" s="573"/>
      <c r="O217" s="573"/>
      <c r="P217" s="573"/>
      <c r="Q217" s="573"/>
    </row>
    <row r="218" spans="1:17">
      <c r="A218" s="573"/>
      <c r="B218" s="573"/>
      <c r="C218" s="573"/>
      <c r="D218" s="573"/>
      <c r="E218" s="573"/>
      <c r="F218" s="573"/>
      <c r="G218" s="573"/>
      <c r="H218" s="573"/>
      <c r="I218" s="573"/>
      <c r="J218" s="573"/>
      <c r="K218" s="573"/>
      <c r="L218" s="573"/>
      <c r="M218" s="573"/>
      <c r="N218" s="573"/>
      <c r="O218" s="573"/>
      <c r="P218" s="573"/>
      <c r="Q218" s="573"/>
    </row>
    <row r="219" spans="1:17">
      <c r="A219" s="573"/>
      <c r="B219" s="573"/>
      <c r="C219" s="573"/>
      <c r="D219" s="573"/>
      <c r="E219" s="573"/>
      <c r="F219" s="573"/>
      <c r="G219" s="573"/>
      <c r="H219" s="573"/>
      <c r="I219" s="573"/>
      <c r="J219" s="573"/>
      <c r="K219" s="573"/>
      <c r="L219" s="573"/>
      <c r="M219" s="573"/>
      <c r="N219" s="573"/>
      <c r="O219" s="573"/>
      <c r="P219" s="573"/>
      <c r="Q219" s="573"/>
    </row>
    <row r="220" spans="1:17">
      <c r="A220" s="573"/>
      <c r="B220" s="573"/>
      <c r="C220" s="573"/>
      <c r="D220" s="573"/>
      <c r="E220" s="573"/>
      <c r="F220" s="573"/>
      <c r="G220" s="573"/>
      <c r="H220" s="573"/>
      <c r="I220" s="573"/>
      <c r="J220" s="573"/>
      <c r="K220" s="573"/>
      <c r="L220" s="573"/>
      <c r="M220" s="573"/>
      <c r="N220" s="573"/>
      <c r="O220" s="573"/>
      <c r="P220" s="573"/>
      <c r="Q220" s="573"/>
    </row>
    <row r="221" spans="1:17">
      <c r="A221" s="573"/>
      <c r="B221" s="573"/>
      <c r="C221" s="573"/>
      <c r="D221" s="573"/>
      <c r="E221" s="573"/>
      <c r="F221" s="573"/>
      <c r="G221" s="573"/>
      <c r="H221" s="573"/>
      <c r="I221" s="573"/>
      <c r="J221" s="573"/>
      <c r="K221" s="573"/>
      <c r="L221" s="573"/>
      <c r="M221" s="573"/>
      <c r="N221" s="573"/>
      <c r="O221" s="573"/>
      <c r="P221" s="573"/>
      <c r="Q221" s="573"/>
    </row>
    <row r="222" spans="1:17">
      <c r="A222" s="573"/>
      <c r="B222" s="573"/>
      <c r="C222" s="573"/>
      <c r="D222" s="573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</row>
    <row r="223" spans="1:17">
      <c r="A223" s="573"/>
      <c r="B223" s="573"/>
      <c r="C223" s="573"/>
      <c r="D223" s="573"/>
      <c r="E223" s="573"/>
      <c r="F223" s="573"/>
      <c r="G223" s="573"/>
      <c r="H223" s="573"/>
      <c r="I223" s="573"/>
      <c r="J223" s="573"/>
      <c r="K223" s="573"/>
      <c r="L223" s="573"/>
      <c r="M223" s="573"/>
      <c r="N223" s="573"/>
      <c r="O223" s="573"/>
      <c r="P223" s="573"/>
      <c r="Q223" s="573"/>
    </row>
    <row r="224" spans="1:17">
      <c r="A224" s="573"/>
      <c r="B224" s="573"/>
      <c r="C224" s="573"/>
      <c r="D224" s="573"/>
      <c r="E224" s="573"/>
      <c r="F224" s="573"/>
      <c r="G224" s="573"/>
      <c r="H224" s="573"/>
      <c r="I224" s="573"/>
      <c r="J224" s="573"/>
      <c r="K224" s="573"/>
      <c r="L224" s="573"/>
      <c r="M224" s="573"/>
      <c r="N224" s="573"/>
      <c r="O224" s="573"/>
      <c r="P224" s="573"/>
      <c r="Q224" s="573"/>
    </row>
    <row r="225" spans="1:17">
      <c r="A225" s="573"/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</row>
    <row r="226" spans="1:17">
      <c r="A226" s="573"/>
      <c r="B226" s="573"/>
      <c r="C226" s="573"/>
      <c r="D226" s="573"/>
      <c r="E226" s="573"/>
      <c r="F226" s="573"/>
      <c r="G226" s="573"/>
      <c r="H226" s="573"/>
      <c r="I226" s="573"/>
      <c r="J226" s="573"/>
      <c r="K226" s="573"/>
      <c r="L226" s="573"/>
      <c r="M226" s="573"/>
      <c r="N226" s="573"/>
      <c r="O226" s="573"/>
      <c r="P226" s="573"/>
      <c r="Q226" s="573"/>
    </row>
    <row r="227" spans="1:17">
      <c r="A227" s="573"/>
      <c r="B227" s="573"/>
      <c r="C227" s="573"/>
      <c r="D227" s="573"/>
      <c r="E227" s="573"/>
      <c r="F227" s="573"/>
      <c r="G227" s="573"/>
      <c r="H227" s="573"/>
      <c r="I227" s="573"/>
      <c r="J227" s="573"/>
      <c r="K227" s="573"/>
      <c r="L227" s="573"/>
      <c r="M227" s="573"/>
      <c r="N227" s="573"/>
      <c r="O227" s="573"/>
      <c r="P227" s="573"/>
      <c r="Q227" s="573"/>
    </row>
    <row r="228" spans="1:17">
      <c r="A228" s="573"/>
      <c r="B228" s="573"/>
      <c r="C228" s="573"/>
      <c r="D228" s="573"/>
      <c r="E228" s="573"/>
      <c r="F228" s="573"/>
      <c r="G228" s="573"/>
      <c r="H228" s="573"/>
      <c r="I228" s="573"/>
      <c r="J228" s="573"/>
      <c r="K228" s="573"/>
      <c r="L228" s="573"/>
      <c r="M228" s="573"/>
      <c r="N228" s="573"/>
      <c r="O228" s="573"/>
      <c r="P228" s="573"/>
      <c r="Q228" s="573"/>
    </row>
    <row r="229" spans="1:17">
      <c r="A229" s="573"/>
      <c r="B229" s="573"/>
      <c r="C229" s="573"/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</row>
    <row r="230" spans="1:17">
      <c r="A230" s="573"/>
      <c r="B230" s="573"/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</row>
    <row r="231" spans="1:17">
      <c r="A231" s="573"/>
      <c r="B231" s="573"/>
      <c r="C231" s="573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</row>
    <row r="232" spans="1:17">
      <c r="A232" s="573"/>
      <c r="B232" s="573"/>
      <c r="C232" s="573"/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</row>
    <row r="233" spans="1:17">
      <c r="A233" s="573"/>
      <c r="B233" s="573"/>
      <c r="C233" s="573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</row>
    <row r="234" spans="1:17">
      <c r="A234" s="573"/>
      <c r="B234" s="573"/>
      <c r="C234" s="573"/>
      <c r="D234" s="573"/>
      <c r="E234" s="573"/>
      <c r="F234" s="573"/>
      <c r="G234" s="573"/>
      <c r="H234" s="573"/>
      <c r="I234" s="573"/>
      <c r="J234" s="573"/>
      <c r="K234" s="573"/>
      <c r="L234" s="573"/>
      <c r="M234" s="573"/>
      <c r="N234" s="573"/>
      <c r="O234" s="573"/>
      <c r="P234" s="573"/>
      <c r="Q234" s="573"/>
    </row>
    <row r="235" spans="1:17">
      <c r="A235" s="573"/>
      <c r="B235" s="573"/>
      <c r="C235" s="573"/>
      <c r="D235" s="573"/>
      <c r="E235" s="573"/>
      <c r="F235" s="573"/>
      <c r="G235" s="573"/>
      <c r="H235" s="573"/>
      <c r="I235" s="573"/>
      <c r="J235" s="573"/>
      <c r="K235" s="573"/>
      <c r="L235" s="573"/>
      <c r="M235" s="573"/>
      <c r="N235" s="573"/>
      <c r="O235" s="573"/>
      <c r="P235" s="573"/>
      <c r="Q235" s="573"/>
    </row>
    <row r="236" spans="1:17">
      <c r="A236" s="573"/>
      <c r="B236" s="573"/>
      <c r="C236" s="573"/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  <c r="P236" s="573"/>
      <c r="Q236" s="573"/>
    </row>
    <row r="237" spans="1:17">
      <c r="A237" s="573"/>
      <c r="B237" s="573"/>
      <c r="C237" s="573"/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</row>
    <row r="238" spans="1:17">
      <c r="A238" s="573"/>
      <c r="B238" s="573"/>
      <c r="C238" s="573"/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</row>
    <row r="239" spans="1:17">
      <c r="A239" s="573"/>
      <c r="B239" s="573"/>
      <c r="C239" s="573"/>
      <c r="D239" s="573"/>
      <c r="E239" s="573"/>
      <c r="F239" s="573"/>
      <c r="G239" s="573"/>
      <c r="H239" s="573"/>
      <c r="I239" s="573"/>
      <c r="J239" s="573"/>
      <c r="K239" s="573"/>
      <c r="L239" s="573"/>
      <c r="M239" s="573"/>
      <c r="N239" s="573"/>
      <c r="O239" s="573"/>
      <c r="P239" s="573"/>
      <c r="Q239" s="573"/>
    </row>
    <row r="240" spans="1:17">
      <c r="A240" s="573"/>
      <c r="B240" s="573"/>
      <c r="C240" s="573"/>
      <c r="D240" s="573"/>
      <c r="E240" s="573"/>
      <c r="F240" s="573"/>
      <c r="G240" s="573"/>
      <c r="H240" s="573"/>
      <c r="I240" s="573"/>
      <c r="J240" s="573"/>
      <c r="K240" s="573"/>
      <c r="L240" s="573"/>
      <c r="M240" s="573"/>
      <c r="N240" s="573"/>
      <c r="O240" s="573"/>
      <c r="P240" s="573"/>
      <c r="Q240" s="573"/>
    </row>
    <row r="241" spans="1:17">
      <c r="A241" s="573"/>
      <c r="B241" s="573"/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73"/>
      <c r="P241" s="573"/>
      <c r="Q241" s="573"/>
    </row>
    <row r="242" spans="1:17">
      <c r="A242" s="573"/>
      <c r="B242" s="573"/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73"/>
      <c r="P242" s="573"/>
      <c r="Q242" s="573"/>
    </row>
    <row r="243" spans="1:17">
      <c r="A243" s="573"/>
      <c r="B243" s="573"/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73"/>
      <c r="P243" s="573"/>
      <c r="Q243" s="573"/>
    </row>
    <row r="244" spans="1:17">
      <c r="A244" s="573"/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</row>
    <row r="245" spans="1:17">
      <c r="A245" s="573"/>
      <c r="B245" s="573"/>
      <c r="C245" s="573"/>
      <c r="D245" s="573"/>
      <c r="E245" s="573"/>
      <c r="F245" s="573"/>
      <c r="G245" s="573"/>
      <c r="H245" s="573"/>
      <c r="I245" s="573"/>
      <c r="J245" s="573"/>
      <c r="K245" s="573"/>
      <c r="L245" s="573"/>
      <c r="M245" s="573"/>
      <c r="N245" s="573"/>
      <c r="O245" s="573"/>
      <c r="P245" s="573"/>
      <c r="Q245" s="573"/>
    </row>
    <row r="246" spans="1:17">
      <c r="A246" s="573"/>
      <c r="B246" s="573"/>
      <c r="C246" s="573"/>
      <c r="D246" s="573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73"/>
      <c r="P246" s="573"/>
      <c r="Q246" s="573"/>
    </row>
    <row r="247" spans="1:17">
      <c r="A247" s="573"/>
      <c r="B247" s="573"/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</row>
    <row r="248" spans="1:17">
      <c r="A248" s="573"/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</row>
    <row r="249" spans="1:17">
      <c r="A249" s="573"/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  <c r="P249" s="573"/>
      <c r="Q249" s="573"/>
    </row>
    <row r="250" spans="1:17">
      <c r="A250" s="573"/>
      <c r="B250" s="573"/>
      <c r="C250" s="573"/>
      <c r="D250" s="573"/>
      <c r="E250" s="573"/>
      <c r="F250" s="573"/>
      <c r="G250" s="573"/>
      <c r="H250" s="573"/>
      <c r="I250" s="573"/>
      <c r="J250" s="573"/>
      <c r="K250" s="573"/>
      <c r="L250" s="573"/>
      <c r="M250" s="573"/>
      <c r="N250" s="573"/>
      <c r="O250" s="573"/>
      <c r="P250" s="573"/>
      <c r="Q250" s="573"/>
    </row>
    <row r="251" spans="1:17">
      <c r="A251" s="573"/>
      <c r="B251" s="573"/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73"/>
      <c r="P251" s="573"/>
      <c r="Q251" s="573"/>
    </row>
    <row r="252" spans="1:17">
      <c r="A252" s="573"/>
      <c r="B252" s="573"/>
      <c r="C252" s="573"/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573"/>
      <c r="O252" s="573"/>
      <c r="P252" s="573"/>
      <c r="Q252" s="573"/>
    </row>
    <row r="253" spans="1:17">
      <c r="A253" s="573"/>
      <c r="B253" s="573"/>
      <c r="C253" s="573"/>
      <c r="D253" s="573"/>
      <c r="E253" s="573"/>
      <c r="F253" s="573"/>
      <c r="G253" s="573"/>
      <c r="H253" s="573"/>
      <c r="I253" s="573"/>
      <c r="J253" s="573"/>
      <c r="K253" s="573"/>
      <c r="L253" s="573"/>
      <c r="M253" s="573"/>
      <c r="N253" s="573"/>
      <c r="O253" s="573"/>
      <c r="P253" s="573"/>
      <c r="Q253" s="573"/>
    </row>
    <row r="254" spans="1:17">
      <c r="A254" s="573"/>
      <c r="B254" s="573"/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</row>
    <row r="255" spans="1:17">
      <c r="A255" s="573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</row>
    <row r="256" spans="1:17">
      <c r="A256" s="573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</row>
    <row r="257" spans="1:17">
      <c r="A257" s="573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</row>
    <row r="258" spans="1:17">
      <c r="A258" s="573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</row>
    <row r="259" spans="1:17">
      <c r="A259" s="573"/>
      <c r="B259" s="573"/>
      <c r="C259" s="573"/>
      <c r="D259" s="573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  <c r="P259" s="573"/>
      <c r="Q259" s="573"/>
    </row>
    <row r="260" spans="1:17">
      <c r="A260" s="573"/>
      <c r="B260" s="573"/>
      <c r="C260" s="573"/>
      <c r="D260" s="573"/>
      <c r="E260" s="573"/>
      <c r="F260" s="573"/>
      <c r="G260" s="573"/>
      <c r="H260" s="573"/>
      <c r="I260" s="573"/>
      <c r="J260" s="573"/>
      <c r="K260" s="573"/>
      <c r="L260" s="573"/>
      <c r="M260" s="573"/>
      <c r="N260" s="573"/>
      <c r="O260" s="573"/>
      <c r="P260" s="573"/>
      <c r="Q260" s="573"/>
    </row>
    <row r="261" spans="1:17">
      <c r="A261" s="573"/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573"/>
      <c r="N261" s="573"/>
      <c r="O261" s="573"/>
      <c r="P261" s="573"/>
      <c r="Q261" s="573"/>
    </row>
    <row r="262" spans="1:17">
      <c r="A262" s="573"/>
      <c r="B262" s="573"/>
      <c r="C262" s="573"/>
      <c r="D262" s="573"/>
      <c r="E262" s="573"/>
      <c r="F262" s="573"/>
      <c r="G262" s="573"/>
      <c r="H262" s="573"/>
      <c r="I262" s="573"/>
      <c r="J262" s="573"/>
      <c r="K262" s="573"/>
      <c r="L262" s="573"/>
      <c r="M262" s="573"/>
      <c r="N262" s="573"/>
      <c r="O262" s="573"/>
      <c r="P262" s="573"/>
      <c r="Q262" s="573"/>
    </row>
    <row r="263" spans="1:17">
      <c r="A263" s="573"/>
      <c r="B263" s="573"/>
      <c r="C263" s="573"/>
      <c r="D263" s="573"/>
      <c r="E263" s="573"/>
      <c r="F263" s="573"/>
      <c r="G263" s="573"/>
      <c r="H263" s="573"/>
      <c r="I263" s="573"/>
      <c r="J263" s="573"/>
      <c r="K263" s="573"/>
      <c r="L263" s="573"/>
      <c r="M263" s="573"/>
      <c r="N263" s="573"/>
      <c r="O263" s="573"/>
      <c r="P263" s="573"/>
      <c r="Q263" s="573"/>
    </row>
    <row r="264" spans="1:17">
      <c r="A264" s="573"/>
      <c r="B264" s="573"/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573"/>
      <c r="N264" s="573"/>
      <c r="O264" s="573"/>
      <c r="P264" s="573"/>
      <c r="Q264" s="573"/>
    </row>
    <row r="265" spans="1:17">
      <c r="A265" s="573"/>
      <c r="B265" s="573"/>
      <c r="C265" s="573"/>
      <c r="D265" s="573"/>
      <c r="E265" s="573"/>
      <c r="F265" s="573"/>
      <c r="G265" s="573"/>
      <c r="H265" s="573"/>
      <c r="I265" s="573"/>
      <c r="J265" s="573"/>
      <c r="K265" s="573"/>
      <c r="L265" s="573"/>
      <c r="M265" s="573"/>
      <c r="N265" s="573"/>
      <c r="O265" s="573"/>
      <c r="P265" s="573"/>
      <c r="Q265" s="573"/>
    </row>
    <row r="266" spans="1:17">
      <c r="A266" s="573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573"/>
      <c r="N266" s="573"/>
      <c r="O266" s="573"/>
      <c r="P266" s="573"/>
      <c r="Q266" s="573"/>
    </row>
    <row r="267" spans="1:17">
      <c r="A267" s="573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</row>
    <row r="268" spans="1:17">
      <c r="A268" s="573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</row>
    <row r="269" spans="1:17">
      <c r="A269" s="57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573"/>
      <c r="N269" s="573"/>
      <c r="O269" s="573"/>
      <c r="P269" s="573"/>
      <c r="Q269" s="573"/>
    </row>
    <row r="270" spans="1:17">
      <c r="A270" s="573"/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</row>
    <row r="271" spans="1:17">
      <c r="A271" s="573"/>
      <c r="B271" s="573"/>
      <c r="C271" s="573"/>
      <c r="D271" s="573"/>
      <c r="E271" s="573"/>
      <c r="F271" s="573"/>
      <c r="G271" s="573"/>
      <c r="H271" s="573"/>
      <c r="I271" s="573"/>
      <c r="J271" s="573"/>
      <c r="K271" s="573"/>
      <c r="L271" s="573"/>
      <c r="M271" s="573"/>
      <c r="N271" s="573"/>
      <c r="O271" s="573"/>
      <c r="P271" s="573"/>
      <c r="Q271" s="573"/>
    </row>
    <row r="272" spans="1:17">
      <c r="A272" s="573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</row>
    <row r="273" spans="1:17">
      <c r="A273" s="573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573"/>
      <c r="N273" s="573"/>
      <c r="O273" s="573"/>
      <c r="P273" s="573"/>
      <c r="Q273" s="573"/>
    </row>
    <row r="274" spans="1:17">
      <c r="A274" s="573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573"/>
      <c r="N274" s="573"/>
      <c r="O274" s="573"/>
      <c r="P274" s="573"/>
      <c r="Q274" s="573"/>
    </row>
    <row r="275" spans="1:17">
      <c r="A275" s="573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573"/>
      <c r="N275" s="573"/>
      <c r="O275" s="573"/>
      <c r="P275" s="573"/>
      <c r="Q275" s="573"/>
    </row>
    <row r="276" spans="1:17">
      <c r="A276" s="573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573"/>
      <c r="N276" s="573"/>
      <c r="O276" s="573"/>
      <c r="P276" s="573"/>
      <c r="Q276" s="573"/>
    </row>
    <row r="277" spans="1:17">
      <c r="A277" s="573"/>
      <c r="B277" s="573"/>
      <c r="C277" s="573"/>
      <c r="D277" s="573"/>
      <c r="E277" s="573"/>
      <c r="F277" s="573"/>
      <c r="G277" s="573"/>
      <c r="H277" s="573"/>
      <c r="I277" s="573"/>
      <c r="J277" s="573"/>
      <c r="K277" s="573"/>
      <c r="L277" s="573"/>
      <c r="M277" s="573"/>
      <c r="N277" s="573"/>
      <c r="O277" s="573"/>
      <c r="P277" s="573"/>
      <c r="Q277" s="573"/>
    </row>
    <row r="278" spans="1:17">
      <c r="A278" s="573"/>
      <c r="B278" s="573"/>
      <c r="C278" s="573"/>
      <c r="D278" s="573"/>
      <c r="E278" s="573"/>
      <c r="F278" s="573"/>
      <c r="G278" s="573"/>
      <c r="H278" s="573"/>
      <c r="I278" s="573"/>
      <c r="J278" s="573"/>
      <c r="K278" s="573"/>
      <c r="L278" s="573"/>
      <c r="M278" s="573"/>
      <c r="N278" s="573"/>
      <c r="O278" s="573"/>
      <c r="P278" s="573"/>
      <c r="Q278" s="573"/>
    </row>
    <row r="279" spans="1:17">
      <c r="A279" s="573"/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573"/>
      <c r="N279" s="573"/>
      <c r="O279" s="573"/>
      <c r="P279" s="573"/>
      <c r="Q279" s="573"/>
    </row>
    <row r="280" spans="1:17">
      <c r="A280" s="573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573"/>
      <c r="N280" s="573"/>
      <c r="O280" s="573"/>
      <c r="P280" s="573"/>
      <c r="Q280" s="573"/>
    </row>
    <row r="281" spans="1:17">
      <c r="A281" s="573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  <c r="P281" s="573"/>
      <c r="Q281" s="573"/>
    </row>
    <row r="282" spans="1:17">
      <c r="A282" s="573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573"/>
      <c r="N282" s="573"/>
      <c r="O282" s="573"/>
      <c r="P282" s="573"/>
      <c r="Q282" s="573"/>
    </row>
    <row r="283" spans="1:17">
      <c r="A283" s="573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573"/>
      <c r="N283" s="573"/>
      <c r="O283" s="573"/>
      <c r="P283" s="573"/>
      <c r="Q283" s="573"/>
    </row>
    <row r="284" spans="1:17">
      <c r="A284" s="573"/>
      <c r="B284" s="573"/>
      <c r="C284" s="573"/>
      <c r="D284" s="573"/>
      <c r="E284" s="573"/>
      <c r="F284" s="573"/>
      <c r="G284" s="573"/>
      <c r="H284" s="573"/>
      <c r="I284" s="573"/>
      <c r="J284" s="573"/>
      <c r="K284" s="573"/>
      <c r="L284" s="573"/>
      <c r="M284" s="573"/>
      <c r="N284" s="573"/>
      <c r="O284" s="573"/>
      <c r="P284" s="573"/>
      <c r="Q284" s="573"/>
    </row>
    <row r="285" spans="1:17">
      <c r="A285" s="573"/>
      <c r="B285" s="573"/>
      <c r="C285" s="573"/>
      <c r="D285" s="573"/>
      <c r="E285" s="573"/>
      <c r="F285" s="573"/>
      <c r="G285" s="573"/>
      <c r="H285" s="573"/>
      <c r="I285" s="573"/>
      <c r="J285" s="573"/>
      <c r="K285" s="573"/>
      <c r="L285" s="573"/>
      <c r="M285" s="573"/>
      <c r="N285" s="573"/>
      <c r="O285" s="573"/>
      <c r="P285" s="573"/>
      <c r="Q285" s="573"/>
    </row>
    <row r="286" spans="1:17">
      <c r="A286" s="573"/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</row>
    <row r="287" spans="1:17">
      <c r="A287" s="573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  <c r="P287" s="573"/>
      <c r="Q287" s="573"/>
    </row>
    <row r="288" spans="1:17">
      <c r="A288" s="573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573"/>
      <c r="N288" s="573"/>
      <c r="O288" s="573"/>
      <c r="P288" s="573"/>
      <c r="Q288" s="573"/>
    </row>
    <row r="289" spans="1:17">
      <c r="A289" s="573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573"/>
      <c r="N289" s="573"/>
      <c r="O289" s="573"/>
      <c r="P289" s="573"/>
      <c r="Q289" s="573"/>
    </row>
    <row r="290" spans="1:17">
      <c r="A290" s="573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573"/>
      <c r="N290" s="573"/>
      <c r="O290" s="573"/>
      <c r="P290" s="573"/>
      <c r="Q290" s="573"/>
    </row>
    <row r="291" spans="1:17">
      <c r="A291" s="573"/>
      <c r="B291" s="573"/>
      <c r="C291" s="573"/>
      <c r="D291" s="573"/>
      <c r="E291" s="573"/>
      <c r="F291" s="573"/>
      <c r="G291" s="573"/>
      <c r="H291" s="573"/>
      <c r="I291" s="573"/>
      <c r="J291" s="573"/>
      <c r="K291" s="573"/>
      <c r="L291" s="573"/>
      <c r="M291" s="573"/>
      <c r="N291" s="573"/>
      <c r="O291" s="573"/>
      <c r="P291" s="573"/>
      <c r="Q291" s="573"/>
    </row>
    <row r="292" spans="1:17">
      <c r="A292" s="573"/>
      <c r="B292" s="573"/>
      <c r="C292" s="573"/>
      <c r="D292" s="573"/>
      <c r="E292" s="573"/>
      <c r="F292" s="573"/>
      <c r="G292" s="573"/>
      <c r="H292" s="573"/>
      <c r="I292" s="573"/>
      <c r="J292" s="573"/>
      <c r="K292" s="573"/>
      <c r="L292" s="573"/>
      <c r="M292" s="573"/>
      <c r="N292" s="573"/>
      <c r="O292" s="573"/>
      <c r="P292" s="573"/>
      <c r="Q292" s="573"/>
    </row>
    <row r="293" spans="1:17">
      <c r="A293" s="573"/>
      <c r="B293" s="573"/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573"/>
      <c r="N293" s="573"/>
      <c r="O293" s="573"/>
      <c r="P293" s="573"/>
      <c r="Q293" s="573"/>
    </row>
    <row r="294" spans="1:17">
      <c r="A294" s="573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573"/>
      <c r="N294" s="573"/>
      <c r="O294" s="573"/>
      <c r="P294" s="573"/>
      <c r="Q294" s="573"/>
    </row>
    <row r="295" spans="1:17">
      <c r="A295" s="573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573"/>
      <c r="N295" s="573"/>
      <c r="O295" s="573"/>
      <c r="P295" s="573"/>
      <c r="Q295" s="573"/>
    </row>
    <row r="296" spans="1:17">
      <c r="A296" s="573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573"/>
      <c r="N296" s="573"/>
      <c r="O296" s="573"/>
      <c r="P296" s="573"/>
      <c r="Q296" s="573"/>
    </row>
    <row r="297" spans="1:17">
      <c r="A297" s="573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</row>
    <row r="298" spans="1:17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</row>
    <row r="299" spans="1:17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573"/>
      <c r="N299" s="573"/>
      <c r="O299" s="573"/>
      <c r="P299" s="573"/>
      <c r="Q299" s="573"/>
    </row>
    <row r="300" spans="1:17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573"/>
      <c r="N300" s="573"/>
      <c r="O300" s="573"/>
      <c r="P300" s="573"/>
      <c r="Q300" s="573"/>
    </row>
    <row r="301" spans="1:17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573"/>
      <c r="N301" s="573"/>
      <c r="O301" s="573"/>
      <c r="P301" s="573"/>
      <c r="Q301" s="573"/>
    </row>
    <row r="302" spans="1:17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</row>
    <row r="303" spans="1:17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573"/>
      <c r="N303" s="573"/>
      <c r="O303" s="573"/>
      <c r="P303" s="573"/>
      <c r="Q303" s="573"/>
    </row>
    <row r="304" spans="1:17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573"/>
      <c r="N304" s="573"/>
      <c r="O304" s="573"/>
      <c r="P304" s="573"/>
      <c r="Q304" s="573"/>
    </row>
    <row r="305" spans="1:17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573"/>
      <c r="N305" s="573"/>
      <c r="O305" s="573"/>
      <c r="P305" s="573"/>
      <c r="Q305" s="573"/>
    </row>
    <row r="306" spans="1:17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573"/>
      <c r="N306" s="573"/>
      <c r="O306" s="573"/>
      <c r="P306" s="573"/>
      <c r="Q306" s="573"/>
    </row>
    <row r="307" spans="1:17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573"/>
      <c r="N307" s="573"/>
      <c r="O307" s="573"/>
      <c r="P307" s="573"/>
      <c r="Q307" s="573"/>
    </row>
    <row r="308" spans="1:17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573"/>
      <c r="O308" s="573"/>
      <c r="P308" s="573"/>
      <c r="Q308" s="573"/>
    </row>
    <row r="309" spans="1:17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573"/>
      <c r="N309" s="573"/>
      <c r="O309" s="573"/>
      <c r="P309" s="573"/>
      <c r="Q309" s="573"/>
    </row>
    <row r="310" spans="1:17">
      <c r="A310" s="573"/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</row>
    <row r="311" spans="1:17">
      <c r="A311" s="573"/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573"/>
      <c r="N311" s="573"/>
      <c r="O311" s="573"/>
      <c r="P311" s="573"/>
      <c r="Q311" s="573"/>
    </row>
    <row r="312" spans="1:17">
      <c r="A312" s="573"/>
      <c r="B312" s="573"/>
      <c r="C312" s="573"/>
      <c r="D312" s="573"/>
      <c r="E312" s="573"/>
      <c r="F312" s="573"/>
      <c r="G312" s="573"/>
      <c r="H312" s="573"/>
      <c r="I312" s="573"/>
      <c r="J312" s="573"/>
      <c r="K312" s="573"/>
      <c r="L312" s="573"/>
      <c r="M312" s="573"/>
      <c r="N312" s="573"/>
      <c r="O312" s="573"/>
      <c r="P312" s="573"/>
      <c r="Q312" s="573"/>
    </row>
    <row r="313" spans="1:17">
      <c r="A313" s="573"/>
      <c r="B313" s="573"/>
      <c r="C313" s="573"/>
      <c r="D313" s="573"/>
      <c r="E313" s="573"/>
      <c r="F313" s="573"/>
      <c r="G313" s="573"/>
      <c r="H313" s="573"/>
      <c r="I313" s="573"/>
      <c r="J313" s="573"/>
      <c r="K313" s="573"/>
      <c r="L313" s="573"/>
      <c r="M313" s="573"/>
      <c r="N313" s="573"/>
      <c r="O313" s="573"/>
      <c r="P313" s="573"/>
      <c r="Q313" s="573"/>
    </row>
    <row r="314" spans="1:17">
      <c r="A314" s="573"/>
      <c r="B314" s="573"/>
      <c r="C314" s="573"/>
      <c r="D314" s="573"/>
      <c r="E314" s="573"/>
      <c r="F314" s="573"/>
      <c r="G314" s="573"/>
      <c r="H314" s="573"/>
      <c r="I314" s="573"/>
      <c r="J314" s="573"/>
      <c r="K314" s="573"/>
      <c r="L314" s="573"/>
      <c r="M314" s="573"/>
      <c r="N314" s="573"/>
      <c r="O314" s="573"/>
      <c r="P314" s="573"/>
      <c r="Q314" s="573"/>
    </row>
    <row r="315" spans="1:17">
      <c r="A315" s="573"/>
      <c r="B315" s="573"/>
      <c r="C315" s="573"/>
      <c r="D315" s="573"/>
      <c r="E315" s="573"/>
      <c r="F315" s="573"/>
      <c r="G315" s="573"/>
      <c r="H315" s="573"/>
      <c r="I315" s="573"/>
      <c r="J315" s="573"/>
      <c r="K315" s="573"/>
      <c r="L315" s="573"/>
      <c r="M315" s="573"/>
      <c r="N315" s="573"/>
      <c r="O315" s="573"/>
      <c r="P315" s="573"/>
      <c r="Q315" s="573"/>
    </row>
    <row r="316" spans="1:17">
      <c r="A316" s="573"/>
      <c r="B316" s="573"/>
      <c r="C316" s="573"/>
      <c r="D316" s="573"/>
      <c r="E316" s="573"/>
      <c r="F316" s="573"/>
      <c r="G316" s="573"/>
      <c r="H316" s="573"/>
      <c r="I316" s="573"/>
      <c r="J316" s="573"/>
      <c r="K316" s="573"/>
      <c r="L316" s="573"/>
      <c r="M316" s="573"/>
      <c r="N316" s="573"/>
      <c r="O316" s="573"/>
      <c r="P316" s="573"/>
      <c r="Q316" s="573"/>
    </row>
    <row r="317" spans="1:17">
      <c r="A317" s="573"/>
      <c r="B317" s="573"/>
      <c r="C317" s="573"/>
      <c r="D317" s="573"/>
      <c r="E317" s="573"/>
      <c r="F317" s="573"/>
      <c r="G317" s="573"/>
      <c r="H317" s="573"/>
      <c r="I317" s="573"/>
      <c r="J317" s="573"/>
      <c r="K317" s="573"/>
      <c r="L317" s="573"/>
      <c r="M317" s="573"/>
      <c r="N317" s="573"/>
      <c r="O317" s="573"/>
      <c r="P317" s="573"/>
      <c r="Q317" s="573"/>
    </row>
    <row r="318" spans="1:17">
      <c r="A318" s="573"/>
      <c r="B318" s="573"/>
      <c r="C318" s="573"/>
      <c r="D318" s="573"/>
      <c r="E318" s="573"/>
      <c r="F318" s="573"/>
      <c r="G318" s="573"/>
      <c r="H318" s="573"/>
      <c r="I318" s="573"/>
      <c r="J318" s="573"/>
      <c r="K318" s="573"/>
      <c r="L318" s="573"/>
      <c r="M318" s="573"/>
      <c r="N318" s="573"/>
      <c r="O318" s="573"/>
      <c r="P318" s="573"/>
      <c r="Q318" s="573"/>
    </row>
    <row r="319" spans="1:17">
      <c r="A319" s="573"/>
      <c r="B319" s="573"/>
      <c r="C319" s="573"/>
      <c r="D319" s="573"/>
      <c r="E319" s="573"/>
      <c r="F319" s="573"/>
      <c r="G319" s="573"/>
      <c r="H319" s="573"/>
      <c r="I319" s="573"/>
      <c r="J319" s="573"/>
      <c r="K319" s="573"/>
      <c r="L319" s="573"/>
      <c r="M319" s="573"/>
      <c r="N319" s="573"/>
      <c r="O319" s="573"/>
      <c r="P319" s="573"/>
      <c r="Q319" s="573"/>
    </row>
    <row r="320" spans="1:17">
      <c r="A320" s="573"/>
      <c r="B320" s="573"/>
      <c r="C320" s="573"/>
      <c r="D320" s="573"/>
      <c r="E320" s="573"/>
      <c r="F320" s="573"/>
      <c r="G320" s="573"/>
      <c r="H320" s="573"/>
      <c r="I320" s="573"/>
      <c r="J320" s="573"/>
      <c r="K320" s="573"/>
      <c r="L320" s="573"/>
      <c r="M320" s="573"/>
      <c r="N320" s="573"/>
      <c r="O320" s="573"/>
      <c r="P320" s="573"/>
      <c r="Q320" s="573"/>
    </row>
    <row r="321" spans="1:17">
      <c r="A321" s="573"/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3"/>
    </row>
    <row r="322" spans="1:17">
      <c r="A322" s="573"/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3"/>
    </row>
    <row r="323" spans="1:17">
      <c r="A323" s="573"/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3"/>
    </row>
    <row r="324" spans="1:17">
      <c r="A324" s="573"/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3"/>
    </row>
    <row r="325" spans="1:17">
      <c r="A325" s="573"/>
      <c r="B325" s="573"/>
      <c r="C325" s="573"/>
      <c r="D325" s="573"/>
      <c r="E325" s="573"/>
      <c r="F325" s="573"/>
      <c r="G325" s="573"/>
      <c r="H325" s="573"/>
      <c r="I325" s="573"/>
      <c r="J325" s="573"/>
      <c r="K325" s="573"/>
      <c r="L325" s="573"/>
      <c r="M325" s="573"/>
      <c r="N325" s="573"/>
      <c r="O325" s="573"/>
      <c r="P325" s="573"/>
      <c r="Q325" s="573"/>
    </row>
    <row r="326" spans="1:17">
      <c r="A326" s="573"/>
      <c r="B326" s="573"/>
      <c r="C326" s="573"/>
      <c r="D326" s="573"/>
      <c r="E326" s="573"/>
      <c r="F326" s="573"/>
      <c r="G326" s="573"/>
      <c r="H326" s="573"/>
      <c r="I326" s="573"/>
      <c r="J326" s="573"/>
      <c r="K326" s="573"/>
      <c r="L326" s="573"/>
      <c r="M326" s="573"/>
      <c r="N326" s="573"/>
      <c r="O326" s="573"/>
      <c r="P326" s="573"/>
      <c r="Q326" s="573"/>
    </row>
    <row r="327" spans="1:17">
      <c r="A327" s="573"/>
      <c r="B327" s="573"/>
      <c r="C327" s="573"/>
      <c r="D327" s="573"/>
      <c r="E327" s="573"/>
      <c r="F327" s="573"/>
      <c r="G327" s="573"/>
      <c r="H327" s="573"/>
      <c r="I327" s="573"/>
      <c r="J327" s="573"/>
      <c r="K327" s="573"/>
      <c r="L327" s="573"/>
      <c r="M327" s="573"/>
      <c r="N327" s="573"/>
      <c r="O327" s="573"/>
      <c r="P327" s="573"/>
      <c r="Q327" s="573"/>
    </row>
    <row r="328" spans="1:17">
      <c r="A328" s="573"/>
      <c r="B328" s="573"/>
      <c r="C328" s="573"/>
      <c r="D328" s="573"/>
      <c r="E328" s="573"/>
      <c r="F328" s="573"/>
      <c r="G328" s="573"/>
      <c r="H328" s="573"/>
      <c r="I328" s="573"/>
      <c r="J328" s="573"/>
      <c r="K328" s="573"/>
      <c r="L328" s="573"/>
      <c r="M328" s="573"/>
      <c r="N328" s="573"/>
      <c r="O328" s="573"/>
      <c r="P328" s="573"/>
      <c r="Q328" s="573"/>
    </row>
    <row r="329" spans="1:17">
      <c r="A329" s="573"/>
      <c r="B329" s="573"/>
      <c r="C329" s="573"/>
      <c r="D329" s="573"/>
      <c r="E329" s="573"/>
      <c r="F329" s="573"/>
      <c r="G329" s="573"/>
      <c r="H329" s="573"/>
      <c r="I329" s="573"/>
      <c r="J329" s="573"/>
      <c r="K329" s="573"/>
      <c r="L329" s="573"/>
      <c r="M329" s="573"/>
      <c r="N329" s="573"/>
      <c r="O329" s="573"/>
      <c r="P329" s="573"/>
      <c r="Q329" s="573"/>
    </row>
    <row r="330" spans="1:17">
      <c r="A330" s="573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573"/>
      <c r="N330" s="573"/>
      <c r="O330" s="573"/>
      <c r="P330" s="573"/>
      <c r="Q330" s="573"/>
    </row>
    <row r="331" spans="1:17">
      <c r="A331" s="573"/>
      <c r="B331" s="573"/>
      <c r="C331" s="573"/>
      <c r="D331" s="573"/>
      <c r="E331" s="573"/>
      <c r="F331" s="573"/>
      <c r="G331" s="573"/>
      <c r="H331" s="573"/>
      <c r="I331" s="573"/>
      <c r="J331" s="573"/>
      <c r="K331" s="573"/>
      <c r="L331" s="573"/>
      <c r="M331" s="573"/>
      <c r="N331" s="573"/>
      <c r="O331" s="573"/>
      <c r="P331" s="573"/>
      <c r="Q331" s="573"/>
    </row>
    <row r="332" spans="1:17">
      <c r="A332" s="573"/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573"/>
      <c r="N332" s="573"/>
      <c r="O332" s="573"/>
      <c r="P332" s="573"/>
      <c r="Q332" s="573"/>
    </row>
    <row r="333" spans="1:17">
      <c r="A333" s="573"/>
      <c r="B333" s="573"/>
      <c r="C333" s="573"/>
      <c r="D333" s="573"/>
      <c r="E333" s="573"/>
      <c r="F333" s="573"/>
      <c r="G333" s="573"/>
      <c r="H333" s="573"/>
      <c r="I333" s="573"/>
      <c r="J333" s="573"/>
      <c r="K333" s="573"/>
      <c r="L333" s="573"/>
      <c r="M333" s="573"/>
      <c r="N333" s="573"/>
      <c r="O333" s="573"/>
      <c r="P333" s="573"/>
      <c r="Q333" s="573"/>
    </row>
    <row r="334" spans="1:17">
      <c r="A334" s="573"/>
      <c r="B334" s="573"/>
      <c r="C334" s="573"/>
      <c r="D334" s="573"/>
      <c r="E334" s="573"/>
      <c r="F334" s="573"/>
      <c r="G334" s="573"/>
      <c r="H334" s="573"/>
      <c r="I334" s="573"/>
      <c r="J334" s="573"/>
      <c r="K334" s="573"/>
      <c r="L334" s="573"/>
      <c r="M334" s="573"/>
      <c r="N334" s="573"/>
      <c r="O334" s="573"/>
      <c r="P334" s="573"/>
      <c r="Q334" s="573"/>
    </row>
    <row r="335" spans="1:17">
      <c r="A335" s="573"/>
      <c r="B335" s="573"/>
      <c r="C335" s="573"/>
      <c r="D335" s="573"/>
      <c r="E335" s="573"/>
      <c r="F335" s="573"/>
      <c r="G335" s="573"/>
      <c r="H335" s="573"/>
      <c r="I335" s="573"/>
      <c r="J335" s="573"/>
      <c r="K335" s="573"/>
      <c r="L335" s="573"/>
      <c r="M335" s="573"/>
      <c r="N335" s="573"/>
      <c r="O335" s="573"/>
      <c r="P335" s="573"/>
      <c r="Q335" s="573"/>
    </row>
    <row r="336" spans="1:17">
      <c r="A336" s="573"/>
      <c r="B336" s="573"/>
      <c r="C336" s="573"/>
      <c r="D336" s="573"/>
      <c r="E336" s="573"/>
      <c r="F336" s="573"/>
      <c r="G336" s="573"/>
      <c r="H336" s="573"/>
      <c r="I336" s="573"/>
      <c r="J336" s="573"/>
      <c r="K336" s="573"/>
      <c r="L336" s="573"/>
      <c r="M336" s="573"/>
      <c r="N336" s="573"/>
      <c r="O336" s="573"/>
      <c r="P336" s="573"/>
      <c r="Q336" s="573"/>
    </row>
    <row r="337" spans="1:17">
      <c r="A337" s="573"/>
      <c r="B337" s="573"/>
      <c r="C337" s="573"/>
      <c r="D337" s="573"/>
      <c r="E337" s="573"/>
      <c r="F337" s="573"/>
      <c r="G337" s="573"/>
      <c r="H337" s="573"/>
      <c r="I337" s="573"/>
      <c r="J337" s="573"/>
      <c r="K337" s="573"/>
      <c r="L337" s="573"/>
      <c r="M337" s="573"/>
      <c r="N337" s="573"/>
      <c r="O337" s="573"/>
      <c r="P337" s="573"/>
      <c r="Q337" s="573"/>
    </row>
    <row r="338" spans="1:17">
      <c r="A338" s="573"/>
      <c r="B338" s="573"/>
      <c r="C338" s="573"/>
      <c r="D338" s="573"/>
      <c r="E338" s="573"/>
      <c r="F338" s="573"/>
      <c r="G338" s="573"/>
      <c r="H338" s="573"/>
      <c r="I338" s="573"/>
      <c r="J338" s="573"/>
      <c r="K338" s="573"/>
      <c r="L338" s="573"/>
      <c r="M338" s="573"/>
      <c r="N338" s="573"/>
      <c r="O338" s="573"/>
      <c r="P338" s="573"/>
      <c r="Q338" s="573"/>
    </row>
    <row r="339" spans="1:17">
      <c r="A339" s="573"/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573"/>
      <c r="N339" s="573"/>
      <c r="O339" s="573"/>
      <c r="P339" s="573"/>
      <c r="Q339" s="573"/>
    </row>
    <row r="340" spans="1:17">
      <c r="A340" s="573"/>
      <c r="B340" s="573"/>
      <c r="C340" s="573"/>
      <c r="D340" s="573"/>
      <c r="E340" s="573"/>
      <c r="F340" s="573"/>
      <c r="G340" s="573"/>
      <c r="H340" s="573"/>
      <c r="I340" s="573"/>
      <c r="J340" s="573"/>
      <c r="K340" s="573"/>
      <c r="L340" s="573"/>
      <c r="M340" s="573"/>
      <c r="N340" s="573"/>
      <c r="O340" s="573"/>
      <c r="P340" s="573"/>
      <c r="Q340" s="573"/>
    </row>
    <row r="341" spans="1:17">
      <c r="A341" s="573"/>
      <c r="B341" s="573"/>
      <c r="C341" s="573"/>
      <c r="D341" s="573"/>
      <c r="E341" s="573"/>
      <c r="F341" s="573"/>
      <c r="G341" s="573"/>
      <c r="H341" s="573"/>
      <c r="I341" s="573"/>
      <c r="J341" s="573"/>
      <c r="K341" s="573"/>
      <c r="L341" s="573"/>
      <c r="M341" s="573"/>
      <c r="N341" s="573"/>
      <c r="O341" s="573"/>
      <c r="P341" s="573"/>
      <c r="Q341" s="573"/>
    </row>
    <row r="342" spans="1:17">
      <c r="A342" s="573"/>
      <c r="B342" s="573"/>
      <c r="C342" s="573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73"/>
      <c r="O342" s="573"/>
      <c r="P342" s="573"/>
      <c r="Q342" s="573"/>
    </row>
    <row r="343" spans="1:17">
      <c r="A343" s="573"/>
      <c r="B343" s="573"/>
      <c r="C343" s="573"/>
      <c r="D343" s="573"/>
      <c r="E343" s="573"/>
      <c r="F343" s="573"/>
      <c r="G343" s="573"/>
      <c r="H343" s="573"/>
      <c r="I343" s="573"/>
      <c r="J343" s="573"/>
      <c r="K343" s="573"/>
      <c r="L343" s="573"/>
      <c r="M343" s="573"/>
      <c r="N343" s="573"/>
      <c r="O343" s="573"/>
      <c r="P343" s="573"/>
      <c r="Q343" s="573"/>
    </row>
    <row r="344" spans="1:17">
      <c r="A344" s="573"/>
      <c r="B344" s="573"/>
      <c r="C344" s="573"/>
      <c r="D344" s="573"/>
      <c r="E344" s="573"/>
      <c r="F344" s="573"/>
      <c r="G344" s="573"/>
      <c r="H344" s="573"/>
      <c r="I344" s="573"/>
      <c r="J344" s="573"/>
      <c r="K344" s="573"/>
      <c r="L344" s="573"/>
      <c r="M344" s="573"/>
      <c r="N344" s="573"/>
      <c r="O344" s="573"/>
      <c r="P344" s="573"/>
      <c r="Q344" s="573"/>
    </row>
    <row r="345" spans="1:17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  <c r="L345" s="573"/>
      <c r="M345" s="573"/>
      <c r="N345" s="573"/>
      <c r="O345" s="573"/>
      <c r="P345" s="573"/>
      <c r="Q345" s="573"/>
    </row>
    <row r="346" spans="1:17">
      <c r="A346" s="573"/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</row>
    <row r="347" spans="1:17">
      <c r="A347" s="573"/>
      <c r="B347" s="573"/>
      <c r="C347" s="573"/>
      <c r="D347" s="573"/>
      <c r="E347" s="573"/>
      <c r="F347" s="573"/>
      <c r="G347" s="573"/>
      <c r="H347" s="573"/>
      <c r="I347" s="573"/>
      <c r="J347" s="573"/>
      <c r="K347" s="573"/>
      <c r="L347" s="573"/>
      <c r="M347" s="573"/>
      <c r="N347" s="573"/>
      <c r="O347" s="573"/>
      <c r="P347" s="573"/>
      <c r="Q347" s="573"/>
    </row>
    <row r="348" spans="1:17">
      <c r="A348" s="573"/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  <c r="L348" s="573"/>
      <c r="M348" s="573"/>
      <c r="N348" s="573"/>
      <c r="O348" s="573"/>
      <c r="P348" s="573"/>
      <c r="Q348" s="573"/>
    </row>
    <row r="349" spans="1:17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  <c r="L349" s="573"/>
      <c r="M349" s="573"/>
      <c r="N349" s="573"/>
      <c r="O349" s="573"/>
      <c r="P349" s="573"/>
      <c r="Q349" s="573"/>
    </row>
    <row r="350" spans="1:17">
      <c r="A350" s="573"/>
      <c r="B350" s="573"/>
      <c r="C350" s="573"/>
      <c r="D350" s="573"/>
      <c r="E350" s="573"/>
      <c r="F350" s="573"/>
      <c r="G350" s="573"/>
      <c r="H350" s="573"/>
      <c r="I350" s="573"/>
      <c r="J350" s="573"/>
      <c r="K350" s="573"/>
      <c r="L350" s="573"/>
      <c r="M350" s="573"/>
      <c r="N350" s="573"/>
      <c r="O350" s="573"/>
      <c r="P350" s="573"/>
      <c r="Q350" s="573"/>
    </row>
    <row r="351" spans="1:17">
      <c r="E351" s="573"/>
      <c r="F351" s="573"/>
      <c r="G351" s="573"/>
      <c r="H351" s="573"/>
      <c r="I351" s="573"/>
      <c r="J351" s="573"/>
      <c r="K351" s="573"/>
      <c r="L351" s="573"/>
      <c r="M351" s="573"/>
      <c r="N351" s="573"/>
      <c r="O351" s="573"/>
      <c r="P351" s="573"/>
      <c r="Q351" s="573"/>
    </row>
    <row r="352" spans="1:17">
      <c r="E352" s="573"/>
      <c r="F352" s="573"/>
      <c r="G352" s="573"/>
      <c r="H352" s="573"/>
      <c r="I352" s="573"/>
      <c r="J352" s="573"/>
      <c r="K352" s="573"/>
      <c r="L352" s="573"/>
      <c r="M352" s="573"/>
      <c r="N352" s="573"/>
      <c r="O352" s="573"/>
      <c r="P352" s="573"/>
      <c r="Q352" s="573"/>
    </row>
    <row r="353" spans="5:17">
      <c r="E353" s="573"/>
      <c r="F353" s="573"/>
      <c r="G353" s="573"/>
      <c r="H353" s="573"/>
      <c r="I353" s="573"/>
      <c r="J353" s="573"/>
      <c r="K353" s="573"/>
      <c r="L353" s="573"/>
      <c r="M353" s="573"/>
      <c r="N353" s="573"/>
      <c r="O353" s="573"/>
      <c r="P353" s="573"/>
      <c r="Q353" s="573"/>
    </row>
    <row r="354" spans="5:17">
      <c r="E354" s="573"/>
      <c r="F354" s="573"/>
      <c r="G354" s="573"/>
      <c r="H354" s="573"/>
      <c r="I354" s="573"/>
      <c r="J354" s="573"/>
      <c r="K354" s="573"/>
      <c r="L354" s="573"/>
      <c r="M354" s="573"/>
      <c r="N354" s="573"/>
      <c r="O354" s="573"/>
      <c r="P354" s="573"/>
      <c r="Q354" s="573"/>
    </row>
    <row r="355" spans="5:17">
      <c r="E355" s="573"/>
      <c r="F355" s="573"/>
      <c r="G355" s="573"/>
      <c r="H355" s="573"/>
      <c r="I355" s="573"/>
      <c r="J355" s="573"/>
      <c r="K355" s="573"/>
      <c r="L355" s="573"/>
      <c r="M355" s="573"/>
      <c r="N355" s="573"/>
      <c r="O355" s="573"/>
      <c r="P355" s="573"/>
      <c r="Q355" s="573"/>
    </row>
    <row r="356" spans="5:17">
      <c r="E356" s="573"/>
      <c r="F356" s="573"/>
      <c r="G356" s="573"/>
      <c r="H356" s="573"/>
      <c r="I356" s="573"/>
      <c r="J356" s="573"/>
      <c r="K356" s="573"/>
      <c r="L356" s="573"/>
      <c r="M356" s="573"/>
      <c r="N356" s="573"/>
      <c r="O356" s="573"/>
      <c r="P356" s="573"/>
      <c r="Q356" s="573"/>
    </row>
    <row r="357" spans="5:17">
      <c r="E357" s="573"/>
      <c r="F357" s="573"/>
      <c r="G357" s="573"/>
      <c r="H357" s="573"/>
      <c r="I357" s="573"/>
      <c r="J357" s="573"/>
      <c r="K357" s="573"/>
      <c r="L357" s="573"/>
      <c r="M357" s="573"/>
      <c r="N357" s="573"/>
      <c r="O357" s="573"/>
      <c r="P357" s="573"/>
      <c r="Q357" s="573"/>
    </row>
    <row r="358" spans="5:17">
      <c r="E358" s="573"/>
      <c r="F358" s="573"/>
      <c r="G358" s="573"/>
      <c r="H358" s="573"/>
      <c r="I358" s="573"/>
      <c r="J358" s="573"/>
      <c r="K358" s="573"/>
      <c r="L358" s="573"/>
      <c r="M358" s="573"/>
      <c r="N358" s="573"/>
      <c r="O358" s="573"/>
      <c r="P358" s="573"/>
      <c r="Q358" s="573"/>
    </row>
  </sheetData>
  <sheetProtection algorithmName="SHA-512" hashValue="IkLAv0mNYv9Pzr4VShrm+9sXlqKmyiNSzDbvRDnJtGlNzagGRurAU6jyldzR5u3BUJnx/w4QkQaW9vMJFRv4Vw==" saltValue="sCpi37a6Hj+Hj7/UBWkO6Q==" spinCount="100000" sheet="1" objects="1" scenarios="1" selectLockedCells="1"/>
  <mergeCells count="38">
    <mergeCell ref="E31:E33"/>
    <mergeCell ref="A41:E41"/>
    <mergeCell ref="B13:D13"/>
    <mergeCell ref="M1:Q1"/>
    <mergeCell ref="C6:D6"/>
    <mergeCell ref="C8:D8"/>
    <mergeCell ref="C9:D9"/>
    <mergeCell ref="C10:D10"/>
    <mergeCell ref="B14:D14"/>
    <mergeCell ref="B15:D15"/>
    <mergeCell ref="B16:D16"/>
    <mergeCell ref="A19:B19"/>
    <mergeCell ref="A20:A21"/>
    <mergeCell ref="B20:B21"/>
    <mergeCell ref="C20:C21"/>
    <mergeCell ref="D20:D21"/>
    <mergeCell ref="E28:E30"/>
    <mergeCell ref="D34:D37"/>
    <mergeCell ref="E34:E37"/>
    <mergeCell ref="E20:E21"/>
    <mergeCell ref="A22:A24"/>
    <mergeCell ref="B22:B24"/>
    <mergeCell ref="C22:C24"/>
    <mergeCell ref="D22:D24"/>
    <mergeCell ref="E22:E24"/>
    <mergeCell ref="A25:A27"/>
    <mergeCell ref="B25:B27"/>
    <mergeCell ref="C25:C27"/>
    <mergeCell ref="D25:D27"/>
    <mergeCell ref="E25:E27"/>
    <mergeCell ref="A31:A33"/>
    <mergeCell ref="B31:B33"/>
    <mergeCell ref="A28:A30"/>
    <mergeCell ref="B28:B30"/>
    <mergeCell ref="C28:C30"/>
    <mergeCell ref="D28:D30"/>
    <mergeCell ref="C31:C33"/>
    <mergeCell ref="D31:D33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  <headerFooter>
    <oddFooter>&amp;R&amp;9Januar 2019, Version 0</oddFooter>
  </headerFooter>
  <ignoredErrors>
    <ignoredError sqref="E23:E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123825</xdr:rowOff>
                  </from>
                  <to>
                    <xdr:col>1</xdr:col>
                    <xdr:colOff>361950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123825</xdr:rowOff>
                  </from>
                  <to>
                    <xdr:col>2</xdr:col>
                    <xdr:colOff>333375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27</xdr:row>
                    <xdr:rowOff>104775</xdr:rowOff>
                  </from>
                  <to>
                    <xdr:col>1</xdr:col>
                    <xdr:colOff>361950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27</xdr:row>
                    <xdr:rowOff>142875</xdr:rowOff>
                  </from>
                  <to>
                    <xdr:col>2</xdr:col>
                    <xdr:colOff>323850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24</xdr:row>
                    <xdr:rowOff>123825</xdr:rowOff>
                  </from>
                  <to>
                    <xdr:col>1</xdr:col>
                    <xdr:colOff>381000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24</xdr:row>
                    <xdr:rowOff>142875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0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76200</xdr:rowOff>
                  </from>
                  <to>
                    <xdr:col>1</xdr:col>
                    <xdr:colOff>361950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1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30</xdr:row>
                    <xdr:rowOff>95250</xdr:rowOff>
                  </from>
                  <to>
                    <xdr:col>2</xdr:col>
                    <xdr:colOff>314325</xdr:colOff>
                    <xdr:row>31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tabColor theme="5" tint="-0.249977111117893"/>
    <pageSetUpPr fitToPage="1"/>
  </sheetPr>
  <dimension ref="A1:X359"/>
  <sheetViews>
    <sheetView showGridLines="0" zoomScaleNormal="100" workbookViewId="0">
      <selection activeCell="F39" sqref="F39"/>
    </sheetView>
  </sheetViews>
  <sheetFormatPr baseColWidth="10" defaultColWidth="11.42578125" defaultRowHeight="12.75"/>
  <cols>
    <col min="1" max="3" width="18.7109375" style="574" customWidth="1"/>
    <col min="4" max="4" width="22.7109375" style="574" customWidth="1"/>
    <col min="5" max="5" width="20.7109375" style="574" customWidth="1"/>
    <col min="6" max="16384" width="11.42578125" style="574"/>
  </cols>
  <sheetData>
    <row r="1" spans="1:24" s="43" customFormat="1" ht="18" customHeight="1">
      <c r="A1" s="7" t="s">
        <v>228</v>
      </c>
      <c r="B1" s="44"/>
      <c r="C1" s="45"/>
      <c r="D1" s="41"/>
      <c r="E1" s="41"/>
      <c r="F1" s="41"/>
      <c r="G1" s="41"/>
      <c r="H1" s="41"/>
      <c r="I1" s="41"/>
      <c r="J1" s="41"/>
      <c r="K1" s="41"/>
      <c r="L1" s="41"/>
      <c r="M1" s="915"/>
      <c r="N1" s="915"/>
      <c r="O1" s="915"/>
      <c r="P1" s="915"/>
      <c r="Q1" s="915"/>
      <c r="R1" s="305"/>
      <c r="S1" s="572"/>
      <c r="T1" s="572"/>
      <c r="U1" s="572"/>
      <c r="V1" s="572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305"/>
      <c r="L2" s="305"/>
      <c r="M2" s="41"/>
      <c r="N2" s="41"/>
      <c r="O2" s="41"/>
      <c r="P2" s="41"/>
      <c r="Q2" s="41"/>
      <c r="R2" s="305"/>
      <c r="S2" s="572"/>
      <c r="T2" s="572"/>
      <c r="U2" s="572"/>
      <c r="V2" s="572"/>
      <c r="W2" s="114"/>
      <c r="X2" s="52"/>
    </row>
    <row r="3" spans="1:24" s="171" customForma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4" s="171" customFormat="1" ht="20.25">
      <c r="A4" s="386" t="s">
        <v>195</v>
      </c>
      <c r="B4" s="246"/>
      <c r="C4" s="246"/>
      <c r="D4" s="24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4" s="171" customFormat="1" ht="20.25">
      <c r="A5" s="48"/>
      <c r="B5" s="247"/>
      <c r="C5" s="247"/>
      <c r="D5" s="24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24" s="171" customFormat="1" ht="20.25">
      <c r="A6" s="229"/>
      <c r="B6" s="247"/>
      <c r="C6" s="1010" t="s">
        <v>273</v>
      </c>
      <c r="D6" s="101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4" s="171" customForma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4" s="309" customFormat="1" ht="27" customHeight="1">
      <c r="A8" s="431" t="s">
        <v>20</v>
      </c>
      <c r="B8" s="308"/>
      <c r="C8" s="1006">
        <f>'Basisdaten Inst'!C21</f>
        <v>0</v>
      </c>
      <c r="D8" s="1007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24" s="171" customFormat="1">
      <c r="A9" s="115"/>
      <c r="B9" s="28"/>
      <c r="C9" s="1008">
        <f>'Basisdaten Inst'!C22</f>
        <v>0</v>
      </c>
      <c r="D9" s="100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4" s="171" customFormat="1">
      <c r="A10" s="28"/>
      <c r="B10" s="28"/>
      <c r="C10" s="1008">
        <f>'Basisdaten Inst'!C23</f>
        <v>0</v>
      </c>
      <c r="D10" s="100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4" s="171" customForma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4" s="171" customFormat="1">
      <c r="A12" s="229" t="s">
        <v>158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4" s="171" customFormat="1">
      <c r="A13" s="248" t="s">
        <v>21</v>
      </c>
      <c r="B13" s="991">
        <f>'Basisdaten Inst'!C26</f>
        <v>0</v>
      </c>
      <c r="C13" s="992"/>
      <c r="D13" s="99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4" s="171" customFormat="1">
      <c r="A14" s="248" t="s">
        <v>22</v>
      </c>
      <c r="B14" s="991">
        <f>'Basisdaten Inst'!C27</f>
        <v>0</v>
      </c>
      <c r="C14" s="992"/>
      <c r="D14" s="99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4" s="171" customFormat="1">
      <c r="A15" s="248" t="s">
        <v>23</v>
      </c>
      <c r="B15" s="991">
        <f>'Basisdaten Inst'!C28</f>
        <v>0</v>
      </c>
      <c r="C15" s="992"/>
      <c r="D15" s="99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24" s="171" customFormat="1">
      <c r="A16" s="248" t="s">
        <v>24</v>
      </c>
      <c r="B16" s="991">
        <f>'Basisdaten Inst'!C29</f>
        <v>0</v>
      </c>
      <c r="C16" s="992"/>
      <c r="D16" s="99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573"/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</row>
    <row r="18" spans="1:17">
      <c r="B18" s="573"/>
      <c r="C18" s="573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</row>
    <row r="19" spans="1:17">
      <c r="A19" s="994"/>
      <c r="B19" s="995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</row>
    <row r="20" spans="1:17" ht="21" customHeight="1">
      <c r="A20" s="996" t="s">
        <v>25</v>
      </c>
      <c r="B20" s="996" t="s">
        <v>175</v>
      </c>
      <c r="C20" s="996" t="s">
        <v>176</v>
      </c>
      <c r="D20" s="989" t="s">
        <v>26</v>
      </c>
      <c r="E20" s="974" t="s">
        <v>130</v>
      </c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</row>
    <row r="21" spans="1:17" ht="21" customHeight="1">
      <c r="A21" s="997"/>
      <c r="B21" s="997"/>
      <c r="C21" s="997"/>
      <c r="D21" s="990"/>
      <c r="E21" s="975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</row>
    <row r="22" spans="1:17">
      <c r="A22" s="1003" t="s">
        <v>187</v>
      </c>
      <c r="B22" s="998" t="s">
        <v>180</v>
      </c>
      <c r="C22" s="998" t="s">
        <v>179</v>
      </c>
      <c r="D22" s="1002" t="s">
        <v>274</v>
      </c>
      <c r="E22" s="976">
        <f>LeistungsabgeltungQ4!J24-'Kumulierte Leistung'!I22+LeistungsabgeltungQ4!J113</f>
        <v>0</v>
      </c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3"/>
      <c r="Q22" s="573"/>
    </row>
    <row r="23" spans="1:17">
      <c r="A23" s="1024"/>
      <c r="B23" s="1026"/>
      <c r="C23" s="1026"/>
      <c r="D23" s="1025"/>
      <c r="E23" s="1020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</row>
    <row r="24" spans="1:17">
      <c r="A24" s="1004"/>
      <c r="B24" s="999"/>
      <c r="C24" s="999"/>
      <c r="D24" s="987"/>
      <c r="E24" s="977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3"/>
    </row>
    <row r="25" spans="1:17">
      <c r="A25" s="1005"/>
      <c r="B25" s="1000"/>
      <c r="C25" s="1000"/>
      <c r="D25" s="988"/>
      <c r="E25" s="979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</row>
    <row r="26" spans="1:17" ht="12.75" customHeight="1">
      <c r="A26" s="1003" t="s">
        <v>188</v>
      </c>
      <c r="B26" s="1016" t="s">
        <v>182</v>
      </c>
      <c r="C26" s="1016" t="s">
        <v>181</v>
      </c>
      <c r="D26" s="1023" t="s">
        <v>275</v>
      </c>
      <c r="E26" s="1020">
        <f>LeistungsabgeltungQ4!J17-'Kumulierte Leistung'!I16</f>
        <v>0</v>
      </c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3"/>
    </row>
    <row r="27" spans="1:17">
      <c r="A27" s="1004"/>
      <c r="B27" s="999"/>
      <c r="C27" s="999"/>
      <c r="D27" s="1014"/>
      <c r="E27" s="977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</row>
    <row r="28" spans="1:17">
      <c r="A28" s="1005"/>
      <c r="B28" s="1000"/>
      <c r="C28" s="1000"/>
      <c r="D28" s="1015"/>
      <c r="E28" s="979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</row>
    <row r="29" spans="1:17" ht="12.75" customHeight="1">
      <c r="A29" s="1003" t="s">
        <v>189</v>
      </c>
      <c r="B29" s="998" t="s">
        <v>184</v>
      </c>
      <c r="C29" s="998" t="s">
        <v>183</v>
      </c>
      <c r="D29" s="986" t="s">
        <v>276</v>
      </c>
      <c r="E29" s="978">
        <f>Transportkosten!L16</f>
        <v>0</v>
      </c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</row>
    <row r="30" spans="1:17">
      <c r="A30" s="1004"/>
      <c r="B30" s="999"/>
      <c r="C30" s="999"/>
      <c r="D30" s="987"/>
      <c r="E30" s="977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</row>
    <row r="31" spans="1:17">
      <c r="A31" s="1005"/>
      <c r="B31" s="1000"/>
      <c r="C31" s="1000"/>
      <c r="D31" s="988"/>
      <c r="E31" s="979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</row>
    <row r="32" spans="1:17" ht="12.75" customHeight="1">
      <c r="A32" s="1003" t="s">
        <v>190</v>
      </c>
      <c r="B32" s="998" t="s">
        <v>186</v>
      </c>
      <c r="C32" s="998" t="s">
        <v>185</v>
      </c>
      <c r="D32" s="986" t="s">
        <v>277</v>
      </c>
      <c r="E32" s="978">
        <f>LeistungsabgeltungQ4!J31-'Kumulierte Leistung'!I28</f>
        <v>0</v>
      </c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</row>
    <row r="33" spans="1:17">
      <c r="A33" s="1004"/>
      <c r="B33" s="999"/>
      <c r="C33" s="999"/>
      <c r="D33" s="987"/>
      <c r="E33" s="977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</row>
    <row r="34" spans="1:17">
      <c r="A34" s="1005"/>
      <c r="B34" s="1000"/>
      <c r="C34" s="1000"/>
      <c r="D34" s="988"/>
      <c r="E34" s="979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</row>
    <row r="35" spans="1:17">
      <c r="A35" s="578"/>
      <c r="B35" s="517"/>
      <c r="C35" s="517"/>
      <c r="D35" s="983" t="s">
        <v>278</v>
      </c>
      <c r="E35" s="980">
        <f>LeistungsabgeltungQ4!J114+Transportkosten!L16</f>
        <v>0</v>
      </c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</row>
    <row r="36" spans="1:17">
      <c r="A36" s="578"/>
      <c r="B36" s="517"/>
      <c r="C36" s="517"/>
      <c r="D36" s="984"/>
      <c r="E36" s="981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</row>
    <row r="37" spans="1:17">
      <c r="A37" s="578"/>
      <c r="B37" s="517"/>
      <c r="C37" s="517"/>
      <c r="D37" s="984"/>
      <c r="E37" s="981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</row>
    <row r="38" spans="1:17">
      <c r="A38" s="579"/>
      <c r="B38" s="573"/>
      <c r="C38" s="573"/>
      <c r="D38" s="985"/>
      <c r="E38" s="982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</row>
    <row r="39" spans="1:17">
      <c r="A39" s="579"/>
      <c r="B39" s="573"/>
      <c r="C39" s="573"/>
      <c r="D39" s="28"/>
      <c r="E39" s="534">
        <f>E35-E32-E29-E26-E22</f>
        <v>0</v>
      </c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</row>
    <row r="40" spans="1:17">
      <c r="A40" s="579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</row>
    <row r="41" spans="1:17">
      <c r="A41" s="573"/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</row>
    <row r="42" spans="1:17" s="576" customFormat="1" ht="27" customHeight="1">
      <c r="A42" s="1012" t="s">
        <v>191</v>
      </c>
      <c r="B42" s="1012"/>
      <c r="C42" s="1012"/>
      <c r="D42" s="1012"/>
      <c r="E42" s="1012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</row>
    <row r="43" spans="1:17">
      <c r="A43" s="580"/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</row>
    <row r="44" spans="1:17">
      <c r="A44" s="580"/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</row>
    <row r="45" spans="1:17">
      <c r="A45" s="573"/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</row>
    <row r="46" spans="1:17">
      <c r="A46" s="577" t="s">
        <v>27</v>
      </c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</row>
    <row r="47" spans="1:17" s="576" customFormat="1" ht="20.100000000000001" customHeight="1">
      <c r="A47" s="581" t="s">
        <v>129</v>
      </c>
      <c r="B47" s="582"/>
      <c r="C47" s="432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</row>
    <row r="48" spans="1:17" s="576" customFormat="1" ht="20.100000000000001" customHeight="1">
      <c r="A48" s="581" t="s">
        <v>128</v>
      </c>
      <c r="B48" s="583"/>
      <c r="C48" s="432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</row>
    <row r="49" spans="1:17">
      <c r="A49" s="580"/>
      <c r="B49" s="584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3"/>
      <c r="P49" s="573"/>
      <c r="Q49" s="573"/>
    </row>
    <row r="50" spans="1:17">
      <c r="A50" s="573"/>
      <c r="B50" s="573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</row>
    <row r="51" spans="1:17">
      <c r="A51" s="577" t="s">
        <v>28</v>
      </c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</row>
    <row r="52" spans="1:17">
      <c r="A52" s="585" t="s">
        <v>29</v>
      </c>
      <c r="B52" s="585" t="s">
        <v>19</v>
      </c>
      <c r="C52" s="585" t="s">
        <v>30</v>
      </c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</row>
    <row r="53" spans="1:17">
      <c r="A53" s="586" t="s">
        <v>31</v>
      </c>
      <c r="B53" s="587"/>
      <c r="C53" s="588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3"/>
      <c r="P53" s="573"/>
      <c r="Q53" s="573"/>
    </row>
    <row r="54" spans="1:17">
      <c r="A54" s="573"/>
      <c r="B54" s="573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3"/>
      <c r="Q54" s="573"/>
    </row>
    <row r="55" spans="1:17">
      <c r="A55" s="573"/>
      <c r="B55" s="573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</row>
    <row r="56" spans="1:17">
      <c r="A56" s="573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3"/>
      <c r="Q56" s="573"/>
    </row>
    <row r="57" spans="1:17">
      <c r="A57" s="573"/>
      <c r="B57" s="573"/>
      <c r="C57" s="573"/>
      <c r="D57" s="573"/>
      <c r="E57" s="573"/>
      <c r="F57" s="573"/>
      <c r="G57" s="573"/>
      <c r="H57" s="573"/>
      <c r="I57" s="573"/>
      <c r="J57" s="573"/>
      <c r="K57" s="573"/>
      <c r="L57" s="573"/>
      <c r="M57" s="573"/>
      <c r="N57" s="573"/>
      <c r="O57" s="573"/>
      <c r="P57" s="573"/>
      <c r="Q57" s="573"/>
    </row>
    <row r="58" spans="1:17">
      <c r="A58" s="573"/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</row>
    <row r="59" spans="1:17">
      <c r="A59" s="573"/>
      <c r="B59" s="573"/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</row>
    <row r="60" spans="1:17">
      <c r="A60" s="573"/>
      <c r="B60" s="573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</row>
    <row r="61" spans="1:17">
      <c r="A61" s="573"/>
      <c r="B61" s="573"/>
      <c r="C61" s="573"/>
      <c r="D61" s="573"/>
      <c r="E61" s="573"/>
      <c r="F61" s="573"/>
      <c r="G61" s="573"/>
      <c r="H61" s="573"/>
      <c r="I61" s="573"/>
      <c r="J61" s="573"/>
      <c r="K61" s="573"/>
      <c r="L61" s="573"/>
      <c r="M61" s="573"/>
      <c r="N61" s="573"/>
      <c r="O61" s="573"/>
      <c r="P61" s="573"/>
      <c r="Q61" s="573"/>
    </row>
    <row r="62" spans="1:17">
      <c r="A62" s="573"/>
      <c r="B62" s="573"/>
      <c r="C62" s="573"/>
      <c r="D62" s="573"/>
      <c r="E62" s="573"/>
      <c r="F62" s="573"/>
      <c r="G62" s="573"/>
      <c r="H62" s="573"/>
      <c r="I62" s="573"/>
      <c r="J62" s="573"/>
      <c r="K62" s="573"/>
      <c r="L62" s="573"/>
      <c r="M62" s="573"/>
      <c r="N62" s="573"/>
      <c r="O62" s="573"/>
      <c r="P62" s="573"/>
      <c r="Q62" s="573"/>
    </row>
    <row r="63" spans="1:17">
      <c r="A63" s="573"/>
      <c r="B63" s="573"/>
      <c r="C63" s="573"/>
      <c r="D63" s="573"/>
      <c r="E63" s="573"/>
      <c r="F63" s="573"/>
      <c r="G63" s="573"/>
      <c r="H63" s="573"/>
      <c r="I63" s="573"/>
      <c r="J63" s="573"/>
      <c r="K63" s="573"/>
      <c r="L63" s="573"/>
      <c r="M63" s="573"/>
      <c r="N63" s="573"/>
      <c r="O63" s="573"/>
      <c r="P63" s="573"/>
      <c r="Q63" s="573"/>
    </row>
    <row r="64" spans="1:17">
      <c r="A64" s="573"/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</row>
    <row r="65" spans="1:17">
      <c r="A65" s="573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</row>
    <row r="66" spans="1:17">
      <c r="A66" s="573"/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</row>
    <row r="67" spans="1:17">
      <c r="A67" s="573"/>
      <c r="B67" s="573"/>
      <c r="C67" s="573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</row>
    <row r="68" spans="1:17">
      <c r="A68" s="573"/>
      <c r="B68" s="573"/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573"/>
    </row>
    <row r="69" spans="1:17">
      <c r="A69" s="573"/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573"/>
      <c r="N69" s="573"/>
      <c r="O69" s="573"/>
      <c r="P69" s="573"/>
      <c r="Q69" s="573"/>
    </row>
    <row r="70" spans="1:17">
      <c r="A70" s="573"/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573"/>
      <c r="N70" s="573"/>
      <c r="O70" s="573"/>
      <c r="P70" s="573"/>
      <c r="Q70" s="573"/>
    </row>
    <row r="71" spans="1:17">
      <c r="A71" s="573"/>
      <c r="B71" s="573"/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</row>
    <row r="72" spans="1:17">
      <c r="A72" s="573"/>
      <c r="B72" s="573"/>
      <c r="C72" s="573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573"/>
      <c r="P72" s="573"/>
      <c r="Q72" s="573"/>
    </row>
    <row r="73" spans="1:17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</row>
    <row r="74" spans="1:17">
      <c r="A74" s="573"/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</row>
    <row r="75" spans="1:17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  <c r="O75" s="573"/>
      <c r="P75" s="573"/>
      <c r="Q75" s="573"/>
    </row>
    <row r="76" spans="1:17">
      <c r="A76" s="573"/>
      <c r="B76" s="573"/>
      <c r="C76" s="573"/>
      <c r="D76" s="573"/>
      <c r="E76" s="573"/>
      <c r="F76" s="573"/>
      <c r="G76" s="573"/>
      <c r="H76" s="573"/>
      <c r="I76" s="573"/>
      <c r="J76" s="573"/>
      <c r="K76" s="573"/>
      <c r="L76" s="573"/>
      <c r="M76" s="573"/>
      <c r="N76" s="573"/>
      <c r="O76" s="573"/>
      <c r="P76" s="573"/>
      <c r="Q76" s="573"/>
    </row>
    <row r="77" spans="1:17">
      <c r="A77" s="573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</row>
    <row r="78" spans="1:17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  <c r="O78" s="573"/>
      <c r="P78" s="573"/>
      <c r="Q78" s="573"/>
    </row>
    <row r="79" spans="1:17">
      <c r="A79" s="57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3"/>
      <c r="Q79" s="573"/>
    </row>
    <row r="80" spans="1:17">
      <c r="A80" s="573"/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</row>
    <row r="81" spans="1:17">
      <c r="A81" s="573"/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3"/>
      <c r="Q81" s="573"/>
    </row>
    <row r="82" spans="1:17">
      <c r="A82" s="573"/>
      <c r="B82" s="573"/>
      <c r="C82" s="573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  <c r="O82" s="573"/>
      <c r="P82" s="573"/>
      <c r="Q82" s="573"/>
    </row>
    <row r="83" spans="1:17">
      <c r="A83" s="573"/>
      <c r="B83" s="573"/>
      <c r="C83" s="573"/>
      <c r="D83" s="573"/>
      <c r="E83" s="573"/>
      <c r="F83" s="573"/>
      <c r="G83" s="573"/>
      <c r="H83" s="573"/>
      <c r="I83" s="573"/>
      <c r="J83" s="573"/>
      <c r="K83" s="573"/>
      <c r="L83" s="573"/>
      <c r="M83" s="573"/>
      <c r="N83" s="573"/>
      <c r="O83" s="573"/>
      <c r="P83" s="573"/>
      <c r="Q83" s="573"/>
    </row>
    <row r="84" spans="1:17">
      <c r="A84" s="573"/>
      <c r="B84" s="573"/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</row>
    <row r="85" spans="1:17">
      <c r="A85" s="573"/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</row>
    <row r="86" spans="1:17">
      <c r="A86" s="573"/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</row>
    <row r="87" spans="1:17">
      <c r="A87" s="573"/>
      <c r="B87" s="573"/>
      <c r="C87" s="573"/>
      <c r="D87" s="573"/>
      <c r="E87" s="573"/>
      <c r="F87" s="573"/>
      <c r="G87" s="573"/>
      <c r="H87" s="573"/>
      <c r="I87" s="573"/>
      <c r="J87" s="573"/>
      <c r="K87" s="573"/>
      <c r="L87" s="573"/>
      <c r="M87" s="573"/>
      <c r="N87" s="573"/>
      <c r="O87" s="573"/>
      <c r="P87" s="573"/>
      <c r="Q87" s="573"/>
    </row>
    <row r="88" spans="1:17">
      <c r="A88" s="573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</row>
    <row r="89" spans="1:17">
      <c r="A89" s="573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</row>
    <row r="90" spans="1:17">
      <c r="A90" s="573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3"/>
      <c r="P90" s="573"/>
      <c r="Q90" s="573"/>
    </row>
    <row r="91" spans="1:17">
      <c r="A91" s="573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</row>
    <row r="92" spans="1:17">
      <c r="A92" s="57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</row>
    <row r="93" spans="1:17">
      <c r="A93" s="57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</row>
    <row r="94" spans="1:17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</row>
    <row r="95" spans="1:17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</row>
    <row r="96" spans="1:17">
      <c r="A96" s="573"/>
      <c r="B96" s="573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</row>
    <row r="97" spans="1:17">
      <c r="A97" s="573"/>
      <c r="B97" s="573"/>
      <c r="C97" s="573"/>
      <c r="D97" s="573"/>
      <c r="E97" s="573"/>
      <c r="F97" s="573"/>
      <c r="G97" s="573"/>
      <c r="H97" s="573"/>
      <c r="I97" s="573"/>
      <c r="J97" s="573"/>
      <c r="K97" s="573"/>
      <c r="L97" s="573"/>
      <c r="M97" s="573"/>
      <c r="N97" s="573"/>
      <c r="O97" s="573"/>
      <c r="P97" s="573"/>
      <c r="Q97" s="573"/>
    </row>
    <row r="98" spans="1:17">
      <c r="A98" s="573"/>
      <c r="B98" s="573"/>
      <c r="C98" s="573"/>
      <c r="D98" s="573"/>
      <c r="E98" s="573"/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</row>
    <row r="99" spans="1:17">
      <c r="A99" s="573"/>
      <c r="B99" s="573"/>
      <c r="C99" s="573"/>
      <c r="D99" s="573"/>
      <c r="E99" s="573"/>
      <c r="F99" s="573"/>
      <c r="G99" s="573"/>
      <c r="H99" s="573"/>
      <c r="I99" s="573"/>
      <c r="J99" s="573"/>
      <c r="K99" s="573"/>
      <c r="L99" s="573"/>
      <c r="M99" s="573"/>
      <c r="N99" s="573"/>
      <c r="O99" s="573"/>
      <c r="P99" s="573"/>
      <c r="Q99" s="573"/>
    </row>
    <row r="100" spans="1:17">
      <c r="A100" s="573"/>
      <c r="B100" s="573"/>
      <c r="C100" s="573"/>
      <c r="D100" s="573"/>
      <c r="E100" s="573"/>
      <c r="F100" s="573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  <c r="Q100" s="573"/>
    </row>
    <row r="101" spans="1:17">
      <c r="A101" s="573"/>
      <c r="B101" s="573"/>
      <c r="C101" s="573"/>
      <c r="D101" s="573"/>
      <c r="E101" s="573"/>
      <c r="F101" s="573"/>
      <c r="G101" s="573"/>
      <c r="H101" s="573"/>
      <c r="I101" s="573"/>
      <c r="J101" s="573"/>
      <c r="K101" s="573"/>
      <c r="L101" s="573"/>
      <c r="M101" s="573"/>
      <c r="N101" s="573"/>
      <c r="O101" s="573"/>
      <c r="P101" s="573"/>
      <c r="Q101" s="573"/>
    </row>
    <row r="102" spans="1:17">
      <c r="A102" s="573"/>
      <c r="B102" s="573"/>
      <c r="C102" s="573"/>
      <c r="D102" s="573"/>
      <c r="E102" s="573"/>
      <c r="F102" s="573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  <c r="Q102" s="573"/>
    </row>
    <row r="103" spans="1:17">
      <c r="A103" s="573"/>
      <c r="B103" s="573"/>
      <c r="C103" s="573"/>
      <c r="D103" s="573"/>
      <c r="E103" s="573"/>
      <c r="F103" s="573"/>
      <c r="G103" s="573"/>
      <c r="H103" s="573"/>
      <c r="I103" s="573"/>
      <c r="J103" s="573"/>
      <c r="K103" s="573"/>
      <c r="L103" s="573"/>
      <c r="M103" s="573"/>
      <c r="N103" s="573"/>
      <c r="O103" s="573"/>
      <c r="P103" s="573"/>
      <c r="Q103" s="573"/>
    </row>
    <row r="104" spans="1:17">
      <c r="A104" s="573"/>
      <c r="B104" s="573"/>
      <c r="C104" s="573"/>
      <c r="D104" s="573"/>
      <c r="E104" s="573"/>
      <c r="F104" s="573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  <c r="Q104" s="573"/>
    </row>
    <row r="105" spans="1:17">
      <c r="A105" s="573"/>
      <c r="B105" s="573"/>
      <c r="C105" s="573"/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</row>
    <row r="106" spans="1:17">
      <c r="A106" s="573"/>
      <c r="B106" s="573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</row>
    <row r="107" spans="1:17">
      <c r="A107" s="573"/>
      <c r="B107" s="573"/>
      <c r="C107" s="573"/>
      <c r="D107" s="573"/>
      <c r="E107" s="573"/>
      <c r="F107" s="573"/>
      <c r="G107" s="573"/>
      <c r="H107" s="573"/>
      <c r="I107" s="573"/>
      <c r="J107" s="573"/>
      <c r="K107" s="573"/>
      <c r="L107" s="573"/>
      <c r="M107" s="573"/>
      <c r="N107" s="573"/>
      <c r="O107" s="573"/>
      <c r="P107" s="573"/>
      <c r="Q107" s="573"/>
    </row>
    <row r="108" spans="1:17">
      <c r="A108" s="573"/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</row>
    <row r="109" spans="1:17">
      <c r="A109" s="573"/>
      <c r="B109" s="573"/>
      <c r="C109" s="573"/>
      <c r="D109" s="573"/>
      <c r="E109" s="573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</row>
    <row r="110" spans="1:17">
      <c r="A110" s="573"/>
      <c r="B110" s="573"/>
      <c r="C110" s="573"/>
      <c r="D110" s="573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</row>
    <row r="111" spans="1:17">
      <c r="A111" s="573"/>
      <c r="B111" s="573"/>
      <c r="C111" s="573"/>
      <c r="D111" s="573"/>
      <c r="E111" s="573"/>
      <c r="F111" s="573"/>
      <c r="G111" s="573"/>
      <c r="H111" s="573"/>
      <c r="I111" s="573"/>
      <c r="J111" s="573"/>
      <c r="K111" s="573"/>
      <c r="L111" s="573"/>
      <c r="M111" s="573"/>
      <c r="N111" s="573"/>
      <c r="O111" s="573"/>
      <c r="P111" s="573"/>
      <c r="Q111" s="573"/>
    </row>
    <row r="112" spans="1:17">
      <c r="A112" s="573"/>
      <c r="B112" s="573"/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</row>
    <row r="113" spans="1:17">
      <c r="A113" s="573"/>
      <c r="B113" s="573"/>
      <c r="C113" s="573"/>
      <c r="D113" s="573"/>
      <c r="E113" s="573"/>
      <c r="F113" s="573"/>
      <c r="G113" s="573"/>
      <c r="H113" s="573"/>
      <c r="I113" s="573"/>
      <c r="J113" s="573"/>
      <c r="K113" s="573"/>
      <c r="L113" s="573"/>
      <c r="M113" s="573"/>
      <c r="N113" s="573"/>
      <c r="O113" s="573"/>
      <c r="P113" s="573"/>
      <c r="Q113" s="573"/>
    </row>
    <row r="114" spans="1:17">
      <c r="A114" s="573"/>
      <c r="B114" s="573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</row>
    <row r="115" spans="1:17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</row>
    <row r="116" spans="1:17">
      <c r="A116" s="573"/>
      <c r="B116" s="573"/>
      <c r="C116" s="573"/>
      <c r="D116" s="573"/>
      <c r="E116" s="573"/>
      <c r="F116" s="573"/>
      <c r="G116" s="573"/>
      <c r="H116" s="573"/>
      <c r="I116" s="573"/>
      <c r="J116" s="573"/>
      <c r="K116" s="573"/>
      <c r="L116" s="573"/>
      <c r="M116" s="573"/>
      <c r="N116" s="573"/>
      <c r="O116" s="573"/>
      <c r="P116" s="573"/>
      <c r="Q116" s="573"/>
    </row>
    <row r="117" spans="1:17">
      <c r="A117" s="573"/>
      <c r="B117" s="573"/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</row>
    <row r="118" spans="1:17">
      <c r="A118" s="573"/>
      <c r="B118" s="573"/>
      <c r="C118" s="573"/>
      <c r="D118" s="573"/>
      <c r="E118" s="573"/>
      <c r="F118" s="573"/>
      <c r="G118" s="573"/>
      <c r="H118" s="573"/>
      <c r="I118" s="573"/>
      <c r="J118" s="573"/>
      <c r="K118" s="573"/>
      <c r="L118" s="573"/>
      <c r="M118" s="573"/>
      <c r="N118" s="573"/>
      <c r="O118" s="573"/>
      <c r="P118" s="573"/>
      <c r="Q118" s="573"/>
    </row>
    <row r="119" spans="1:17">
      <c r="A119" s="573"/>
      <c r="B119" s="573"/>
      <c r="C119" s="573"/>
      <c r="D119" s="5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</row>
    <row r="120" spans="1:17">
      <c r="A120" s="573"/>
      <c r="B120" s="573"/>
      <c r="C120" s="573"/>
      <c r="D120" s="573"/>
      <c r="E120" s="573"/>
      <c r="F120" s="573"/>
      <c r="G120" s="573"/>
      <c r="H120" s="573"/>
      <c r="I120" s="573"/>
      <c r="J120" s="573"/>
      <c r="K120" s="573"/>
      <c r="L120" s="573"/>
      <c r="M120" s="573"/>
      <c r="N120" s="573"/>
      <c r="O120" s="573"/>
      <c r="P120" s="573"/>
      <c r="Q120" s="573"/>
    </row>
    <row r="121" spans="1:17">
      <c r="A121" s="573"/>
      <c r="B121" s="573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</row>
    <row r="122" spans="1:17">
      <c r="A122" s="573"/>
      <c r="B122" s="573"/>
      <c r="C122" s="573"/>
      <c r="D122" s="573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</row>
    <row r="123" spans="1:17">
      <c r="A123" s="573"/>
      <c r="B123" s="573"/>
      <c r="C123" s="573"/>
      <c r="D123" s="573"/>
      <c r="E123" s="573"/>
      <c r="F123" s="573"/>
      <c r="G123" s="573"/>
      <c r="H123" s="573"/>
      <c r="I123" s="573"/>
      <c r="J123" s="573"/>
      <c r="K123" s="573"/>
      <c r="L123" s="573"/>
      <c r="M123" s="573"/>
      <c r="N123" s="573"/>
      <c r="O123" s="573"/>
      <c r="P123" s="573"/>
      <c r="Q123" s="573"/>
    </row>
    <row r="124" spans="1:17">
      <c r="A124" s="573"/>
      <c r="B124" s="573"/>
      <c r="C124" s="573"/>
      <c r="D124" s="573"/>
      <c r="E124" s="573"/>
      <c r="F124" s="573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  <c r="Q124" s="573"/>
    </row>
    <row r="125" spans="1:17">
      <c r="A125" s="573"/>
      <c r="B125" s="573"/>
      <c r="C125" s="573"/>
      <c r="D125" s="573"/>
      <c r="E125" s="573"/>
      <c r="F125" s="573"/>
      <c r="G125" s="573"/>
      <c r="H125" s="573"/>
      <c r="I125" s="573"/>
      <c r="J125" s="573"/>
      <c r="K125" s="573"/>
      <c r="L125" s="573"/>
      <c r="M125" s="573"/>
      <c r="N125" s="573"/>
      <c r="O125" s="573"/>
      <c r="P125" s="573"/>
      <c r="Q125" s="573"/>
    </row>
    <row r="126" spans="1:17">
      <c r="A126" s="573"/>
      <c r="B126" s="573"/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</row>
    <row r="127" spans="1:17">
      <c r="A127" s="573"/>
      <c r="B127" s="573"/>
      <c r="C127" s="573"/>
      <c r="D127" s="573"/>
      <c r="E127" s="573"/>
      <c r="F127" s="573"/>
      <c r="G127" s="573"/>
      <c r="H127" s="573"/>
      <c r="I127" s="573"/>
      <c r="J127" s="573"/>
      <c r="K127" s="573"/>
      <c r="L127" s="573"/>
      <c r="M127" s="573"/>
      <c r="N127" s="573"/>
      <c r="O127" s="573"/>
      <c r="P127" s="573"/>
      <c r="Q127" s="573"/>
    </row>
    <row r="128" spans="1:17">
      <c r="A128" s="573"/>
      <c r="B128" s="573"/>
      <c r="C128" s="573"/>
      <c r="D128" s="573"/>
      <c r="E128" s="573"/>
      <c r="F128" s="573"/>
      <c r="G128" s="573"/>
      <c r="H128" s="573"/>
      <c r="I128" s="573"/>
      <c r="J128" s="573"/>
      <c r="K128" s="573"/>
      <c r="L128" s="573"/>
      <c r="M128" s="573"/>
      <c r="N128" s="573"/>
      <c r="O128" s="573"/>
      <c r="P128" s="573"/>
      <c r="Q128" s="573"/>
    </row>
    <row r="129" spans="1:17">
      <c r="A129" s="573"/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</row>
    <row r="130" spans="1:17">
      <c r="A130" s="573"/>
      <c r="B130" s="573"/>
      <c r="C130" s="573"/>
      <c r="D130" s="573"/>
      <c r="E130" s="573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</row>
    <row r="131" spans="1:17">
      <c r="A131" s="573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</row>
    <row r="132" spans="1:17">
      <c r="A132" s="573"/>
      <c r="B132" s="573"/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</row>
    <row r="133" spans="1:17">
      <c r="A133" s="573"/>
      <c r="B133" s="573"/>
      <c r="C133" s="573"/>
      <c r="D133" s="573"/>
      <c r="E133" s="573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  <c r="Q133" s="573"/>
    </row>
    <row r="134" spans="1:17">
      <c r="A134" s="573"/>
      <c r="B134" s="573"/>
      <c r="C134" s="573"/>
      <c r="D134" s="573"/>
      <c r="E134" s="573"/>
      <c r="F134" s="573"/>
      <c r="G134" s="573"/>
      <c r="H134" s="573"/>
      <c r="I134" s="573"/>
      <c r="J134" s="573"/>
      <c r="K134" s="573"/>
      <c r="L134" s="573"/>
      <c r="M134" s="573"/>
      <c r="N134" s="573"/>
      <c r="O134" s="573"/>
      <c r="P134" s="573"/>
      <c r="Q134" s="573"/>
    </row>
    <row r="135" spans="1:17">
      <c r="A135" s="573"/>
      <c r="B135" s="573"/>
      <c r="C135" s="573"/>
      <c r="D135" s="573"/>
      <c r="E135" s="573"/>
      <c r="F135" s="573"/>
      <c r="G135" s="573"/>
      <c r="H135" s="573"/>
      <c r="I135" s="573"/>
      <c r="J135" s="573"/>
      <c r="K135" s="573"/>
      <c r="L135" s="573"/>
      <c r="M135" s="573"/>
      <c r="N135" s="573"/>
      <c r="O135" s="573"/>
      <c r="P135" s="573"/>
      <c r="Q135" s="573"/>
    </row>
    <row r="136" spans="1:17">
      <c r="A136" s="573"/>
      <c r="B136" s="573"/>
      <c r="C136" s="573"/>
      <c r="D136" s="573"/>
      <c r="E136" s="573"/>
      <c r="F136" s="573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  <c r="Q136" s="573"/>
    </row>
    <row r="137" spans="1:17">
      <c r="A137" s="573"/>
      <c r="B137" s="573"/>
      <c r="C137" s="573"/>
      <c r="D137" s="573"/>
      <c r="E137" s="573"/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</row>
    <row r="138" spans="1:17">
      <c r="A138" s="573"/>
      <c r="B138" s="573"/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</row>
    <row r="139" spans="1:17">
      <c r="A139" s="573"/>
      <c r="B139" s="573"/>
      <c r="C139" s="573"/>
      <c r="D139" s="57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</row>
    <row r="140" spans="1:17">
      <c r="A140" s="573"/>
      <c r="B140" s="573"/>
      <c r="C140" s="573"/>
      <c r="D140" s="57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</row>
    <row r="141" spans="1:17">
      <c r="A141" s="573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</row>
    <row r="142" spans="1:17">
      <c r="A142" s="573"/>
      <c r="B142" s="573"/>
      <c r="C142" s="573"/>
      <c r="D142" s="573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</row>
    <row r="143" spans="1:17">
      <c r="A143" s="573"/>
      <c r="B143" s="573"/>
      <c r="C143" s="573"/>
      <c r="D143" s="573"/>
      <c r="E143" s="573"/>
      <c r="F143" s="573"/>
      <c r="G143" s="573"/>
      <c r="H143" s="573"/>
      <c r="I143" s="573"/>
      <c r="J143" s="573"/>
      <c r="K143" s="573"/>
      <c r="L143" s="573"/>
      <c r="M143" s="573"/>
      <c r="N143" s="573"/>
      <c r="O143" s="573"/>
      <c r="P143" s="573"/>
      <c r="Q143" s="573"/>
    </row>
    <row r="144" spans="1:17">
      <c r="A144" s="573"/>
      <c r="B144" s="573"/>
      <c r="C144" s="573"/>
      <c r="D144" s="573"/>
      <c r="E144" s="573"/>
      <c r="F144" s="573"/>
      <c r="G144" s="573"/>
      <c r="H144" s="573"/>
      <c r="I144" s="573"/>
      <c r="J144" s="573"/>
      <c r="K144" s="573"/>
      <c r="L144" s="573"/>
      <c r="M144" s="573"/>
      <c r="N144" s="573"/>
      <c r="O144" s="573"/>
      <c r="P144" s="573"/>
      <c r="Q144" s="573"/>
    </row>
    <row r="145" spans="1:17">
      <c r="A145" s="573"/>
      <c r="B145" s="573"/>
      <c r="C145" s="573"/>
      <c r="D145" s="573"/>
      <c r="E145" s="573"/>
      <c r="F145" s="57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  <c r="Q145" s="573"/>
    </row>
    <row r="146" spans="1:17">
      <c r="A146" s="573"/>
      <c r="B146" s="573"/>
      <c r="C146" s="573"/>
      <c r="D146" s="573"/>
      <c r="E146" s="573"/>
      <c r="F146" s="573"/>
      <c r="G146" s="573"/>
      <c r="H146" s="573"/>
      <c r="I146" s="573"/>
      <c r="J146" s="573"/>
      <c r="K146" s="573"/>
      <c r="L146" s="573"/>
      <c r="M146" s="573"/>
      <c r="N146" s="573"/>
      <c r="O146" s="573"/>
      <c r="P146" s="573"/>
      <c r="Q146" s="573"/>
    </row>
    <row r="147" spans="1:17">
      <c r="A147" s="573"/>
      <c r="B147" s="573"/>
      <c r="C147" s="573"/>
      <c r="D147" s="573"/>
      <c r="E147" s="573"/>
      <c r="F147" s="57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  <c r="Q147" s="573"/>
    </row>
    <row r="148" spans="1:17">
      <c r="A148" s="573"/>
      <c r="B148" s="573"/>
      <c r="C148" s="573"/>
      <c r="D148" s="573"/>
      <c r="E148" s="573"/>
      <c r="F148" s="573"/>
      <c r="G148" s="573"/>
      <c r="H148" s="573"/>
      <c r="I148" s="573"/>
      <c r="J148" s="573"/>
      <c r="K148" s="573"/>
      <c r="L148" s="573"/>
      <c r="M148" s="573"/>
      <c r="N148" s="573"/>
      <c r="O148" s="573"/>
      <c r="P148" s="573"/>
      <c r="Q148" s="573"/>
    </row>
    <row r="149" spans="1:17">
      <c r="A149" s="573"/>
      <c r="B149" s="573"/>
      <c r="C149" s="573"/>
      <c r="D149" s="573"/>
      <c r="E149" s="573"/>
      <c r="F149" s="573"/>
      <c r="G149" s="573"/>
      <c r="H149" s="573"/>
      <c r="I149" s="573"/>
      <c r="J149" s="573"/>
      <c r="K149" s="573"/>
      <c r="L149" s="573"/>
      <c r="M149" s="573"/>
      <c r="N149" s="573"/>
      <c r="O149" s="573"/>
      <c r="P149" s="573"/>
      <c r="Q149" s="573"/>
    </row>
    <row r="150" spans="1:17">
      <c r="A150" s="573"/>
      <c r="B150" s="573"/>
      <c r="C150" s="573"/>
      <c r="D150" s="573"/>
      <c r="E150" s="573"/>
      <c r="F150" s="57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  <c r="Q150" s="573"/>
    </row>
    <row r="151" spans="1:17">
      <c r="A151" s="573"/>
      <c r="B151" s="573"/>
      <c r="C151" s="573"/>
      <c r="D151" s="573"/>
      <c r="E151" s="573"/>
      <c r="F151" s="573"/>
      <c r="G151" s="573"/>
      <c r="H151" s="573"/>
      <c r="I151" s="573"/>
      <c r="J151" s="573"/>
      <c r="K151" s="573"/>
      <c r="L151" s="573"/>
      <c r="M151" s="573"/>
      <c r="N151" s="573"/>
      <c r="O151" s="573"/>
      <c r="P151" s="573"/>
      <c r="Q151" s="573"/>
    </row>
    <row r="152" spans="1:17">
      <c r="A152" s="573"/>
      <c r="B152" s="573"/>
      <c r="C152" s="573"/>
      <c r="D152" s="573"/>
      <c r="E152" s="573"/>
      <c r="F152" s="573"/>
      <c r="G152" s="573"/>
      <c r="H152" s="573"/>
      <c r="I152" s="573"/>
      <c r="J152" s="573"/>
      <c r="K152" s="573"/>
      <c r="L152" s="573"/>
      <c r="M152" s="573"/>
      <c r="N152" s="573"/>
      <c r="O152" s="573"/>
      <c r="P152" s="573"/>
      <c r="Q152" s="573"/>
    </row>
    <row r="153" spans="1:17">
      <c r="A153" s="573"/>
      <c r="B153" s="573"/>
      <c r="C153" s="573"/>
      <c r="D153" s="573"/>
      <c r="E153" s="573"/>
      <c r="F153" s="573"/>
      <c r="G153" s="573"/>
      <c r="H153" s="573"/>
      <c r="I153" s="573"/>
      <c r="J153" s="573"/>
      <c r="K153" s="573"/>
      <c r="L153" s="573"/>
      <c r="M153" s="573"/>
      <c r="N153" s="573"/>
      <c r="O153" s="573"/>
      <c r="P153" s="573"/>
      <c r="Q153" s="573"/>
    </row>
    <row r="154" spans="1:17">
      <c r="A154" s="573"/>
      <c r="B154" s="573"/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573"/>
      <c r="N154" s="573"/>
      <c r="O154" s="573"/>
      <c r="P154" s="573"/>
      <c r="Q154" s="573"/>
    </row>
    <row r="155" spans="1:17">
      <c r="A155" s="573"/>
      <c r="B155" s="573"/>
      <c r="C155" s="573"/>
      <c r="D155" s="573"/>
      <c r="E155" s="573"/>
      <c r="F155" s="573"/>
      <c r="G155" s="573"/>
      <c r="H155" s="573"/>
      <c r="I155" s="573"/>
      <c r="J155" s="573"/>
      <c r="K155" s="573"/>
      <c r="L155" s="573"/>
      <c r="M155" s="573"/>
      <c r="N155" s="573"/>
      <c r="O155" s="573"/>
      <c r="P155" s="573"/>
      <c r="Q155" s="573"/>
    </row>
    <row r="156" spans="1:17">
      <c r="A156" s="573"/>
      <c r="B156" s="573"/>
      <c r="C156" s="573"/>
      <c r="D156" s="573"/>
      <c r="E156" s="573"/>
      <c r="F156" s="573"/>
      <c r="G156" s="573"/>
      <c r="H156" s="573"/>
      <c r="I156" s="573"/>
      <c r="J156" s="573"/>
      <c r="K156" s="573"/>
      <c r="L156" s="573"/>
      <c r="M156" s="573"/>
      <c r="N156" s="573"/>
      <c r="O156" s="573"/>
      <c r="P156" s="573"/>
      <c r="Q156" s="573"/>
    </row>
    <row r="157" spans="1:17">
      <c r="A157" s="573"/>
      <c r="B157" s="573"/>
      <c r="C157" s="573"/>
      <c r="D157" s="573"/>
      <c r="E157" s="573"/>
      <c r="F157" s="573"/>
      <c r="G157" s="573"/>
      <c r="H157" s="573"/>
      <c r="I157" s="573"/>
      <c r="J157" s="573"/>
      <c r="K157" s="573"/>
      <c r="L157" s="573"/>
      <c r="M157" s="573"/>
      <c r="N157" s="573"/>
      <c r="O157" s="573"/>
      <c r="P157" s="573"/>
      <c r="Q157" s="573"/>
    </row>
    <row r="158" spans="1:17">
      <c r="A158" s="573"/>
      <c r="B158" s="573"/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</row>
    <row r="159" spans="1:17">
      <c r="A159" s="573"/>
      <c r="B159" s="573"/>
      <c r="C159" s="573"/>
      <c r="D159" s="573"/>
      <c r="E159" s="573"/>
      <c r="F159" s="573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  <c r="Q159" s="573"/>
    </row>
    <row r="160" spans="1:17">
      <c r="A160" s="573"/>
      <c r="B160" s="573"/>
      <c r="C160" s="573"/>
      <c r="D160" s="573"/>
      <c r="E160" s="573"/>
      <c r="F160" s="573"/>
      <c r="G160" s="573"/>
      <c r="H160" s="573"/>
      <c r="I160" s="573"/>
      <c r="J160" s="573"/>
      <c r="K160" s="573"/>
      <c r="L160" s="573"/>
      <c r="M160" s="573"/>
      <c r="N160" s="573"/>
      <c r="O160" s="573"/>
      <c r="P160" s="573"/>
      <c r="Q160" s="573"/>
    </row>
    <row r="161" spans="1:17">
      <c r="A161" s="573"/>
      <c r="B161" s="573"/>
      <c r="C161" s="573"/>
      <c r="D161" s="573"/>
      <c r="E161" s="573"/>
      <c r="F161" s="573"/>
      <c r="G161" s="573"/>
      <c r="H161" s="573"/>
      <c r="I161" s="573"/>
      <c r="J161" s="573"/>
      <c r="K161" s="573"/>
      <c r="L161" s="573"/>
      <c r="M161" s="573"/>
      <c r="N161" s="573"/>
      <c r="O161" s="573"/>
      <c r="P161" s="573"/>
      <c r="Q161" s="573"/>
    </row>
    <row r="162" spans="1:17">
      <c r="A162" s="573"/>
      <c r="B162" s="573"/>
      <c r="C162" s="573"/>
      <c r="D162" s="573"/>
      <c r="E162" s="573"/>
      <c r="F162" s="573"/>
      <c r="G162" s="573"/>
      <c r="H162" s="573"/>
      <c r="I162" s="573"/>
      <c r="J162" s="573"/>
      <c r="K162" s="573"/>
      <c r="L162" s="573"/>
      <c r="M162" s="573"/>
      <c r="N162" s="573"/>
      <c r="O162" s="573"/>
      <c r="P162" s="573"/>
      <c r="Q162" s="573"/>
    </row>
    <row r="163" spans="1:17">
      <c r="A163" s="573"/>
      <c r="B163" s="573"/>
      <c r="C163" s="573"/>
      <c r="D163" s="573"/>
      <c r="E163" s="573"/>
      <c r="F163" s="573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  <c r="Q163" s="573"/>
    </row>
    <row r="164" spans="1:17">
      <c r="A164" s="573"/>
      <c r="B164" s="573"/>
      <c r="C164" s="573"/>
      <c r="D164" s="573"/>
      <c r="E164" s="573"/>
      <c r="F164" s="573"/>
      <c r="G164" s="573"/>
      <c r="H164" s="573"/>
      <c r="I164" s="573"/>
      <c r="J164" s="573"/>
      <c r="K164" s="573"/>
      <c r="L164" s="573"/>
      <c r="M164" s="573"/>
      <c r="N164" s="573"/>
      <c r="O164" s="573"/>
      <c r="P164" s="573"/>
      <c r="Q164" s="573"/>
    </row>
    <row r="165" spans="1:17">
      <c r="A165" s="573"/>
      <c r="B165" s="573"/>
      <c r="C165" s="573"/>
      <c r="D165" s="573"/>
      <c r="E165" s="573"/>
      <c r="F165" s="57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  <c r="Q165" s="573"/>
    </row>
    <row r="166" spans="1:17">
      <c r="A166" s="573"/>
      <c r="B166" s="573"/>
      <c r="C166" s="573"/>
      <c r="D166" s="573"/>
      <c r="E166" s="573"/>
      <c r="F166" s="573"/>
      <c r="G166" s="573"/>
      <c r="H166" s="573"/>
      <c r="I166" s="573"/>
      <c r="J166" s="573"/>
      <c r="K166" s="573"/>
      <c r="L166" s="573"/>
      <c r="M166" s="573"/>
      <c r="N166" s="573"/>
      <c r="O166" s="573"/>
      <c r="P166" s="573"/>
      <c r="Q166" s="573"/>
    </row>
    <row r="167" spans="1:17">
      <c r="A167" s="573"/>
      <c r="B167" s="573"/>
      <c r="C167" s="573"/>
      <c r="D167" s="573"/>
      <c r="E167" s="573"/>
      <c r="F167" s="573"/>
      <c r="G167" s="573"/>
      <c r="H167" s="573"/>
      <c r="I167" s="573"/>
      <c r="J167" s="573"/>
      <c r="K167" s="573"/>
      <c r="L167" s="573"/>
      <c r="M167" s="573"/>
      <c r="N167" s="573"/>
      <c r="O167" s="573"/>
      <c r="P167" s="573"/>
      <c r="Q167" s="573"/>
    </row>
    <row r="168" spans="1:17">
      <c r="A168" s="573"/>
      <c r="B168" s="573"/>
      <c r="C168" s="573"/>
      <c r="D168" s="573"/>
      <c r="E168" s="573"/>
      <c r="F168" s="57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  <c r="Q168" s="573"/>
    </row>
    <row r="169" spans="1:17">
      <c r="A169" s="573"/>
      <c r="B169" s="573"/>
      <c r="C169" s="573"/>
      <c r="D169" s="573"/>
      <c r="E169" s="573"/>
      <c r="F169" s="573"/>
      <c r="G169" s="573"/>
      <c r="H169" s="573"/>
      <c r="I169" s="573"/>
      <c r="J169" s="573"/>
      <c r="K169" s="573"/>
      <c r="L169" s="573"/>
      <c r="M169" s="573"/>
      <c r="N169" s="573"/>
      <c r="O169" s="573"/>
      <c r="P169" s="573"/>
      <c r="Q169" s="573"/>
    </row>
    <row r="170" spans="1:17">
      <c r="A170" s="573"/>
      <c r="B170" s="573"/>
      <c r="C170" s="573"/>
      <c r="D170" s="573"/>
      <c r="E170" s="573"/>
      <c r="F170" s="573"/>
      <c r="G170" s="573"/>
      <c r="H170" s="573"/>
      <c r="I170" s="573"/>
      <c r="J170" s="573"/>
      <c r="K170" s="573"/>
      <c r="L170" s="573"/>
      <c r="M170" s="573"/>
      <c r="N170" s="573"/>
      <c r="O170" s="573"/>
      <c r="P170" s="573"/>
      <c r="Q170" s="573"/>
    </row>
    <row r="171" spans="1:17">
      <c r="A171" s="573"/>
      <c r="B171" s="573"/>
      <c r="C171" s="573"/>
      <c r="D171" s="573"/>
      <c r="E171" s="573"/>
      <c r="F171" s="573"/>
      <c r="G171" s="573"/>
      <c r="H171" s="573"/>
      <c r="I171" s="573"/>
      <c r="J171" s="573"/>
      <c r="K171" s="573"/>
      <c r="L171" s="573"/>
      <c r="M171" s="573"/>
      <c r="N171" s="573"/>
      <c r="O171" s="573"/>
      <c r="P171" s="573"/>
      <c r="Q171" s="573"/>
    </row>
    <row r="172" spans="1:17">
      <c r="A172" s="573"/>
      <c r="B172" s="573"/>
      <c r="C172" s="573"/>
      <c r="D172" s="573"/>
      <c r="E172" s="573"/>
      <c r="F172" s="573"/>
      <c r="G172" s="573"/>
      <c r="H172" s="573"/>
      <c r="I172" s="573"/>
      <c r="J172" s="573"/>
      <c r="K172" s="573"/>
      <c r="L172" s="573"/>
      <c r="M172" s="573"/>
      <c r="N172" s="573"/>
      <c r="O172" s="573"/>
      <c r="P172" s="573"/>
      <c r="Q172" s="573"/>
    </row>
    <row r="173" spans="1:17">
      <c r="A173" s="573"/>
      <c r="B173" s="573"/>
      <c r="C173" s="573"/>
      <c r="D173" s="573"/>
      <c r="E173" s="573"/>
      <c r="F173" s="573"/>
      <c r="G173" s="573"/>
      <c r="H173" s="573"/>
      <c r="I173" s="573"/>
      <c r="J173" s="573"/>
      <c r="K173" s="573"/>
      <c r="L173" s="573"/>
      <c r="M173" s="573"/>
      <c r="N173" s="573"/>
      <c r="O173" s="573"/>
      <c r="P173" s="573"/>
      <c r="Q173" s="573"/>
    </row>
    <row r="174" spans="1:17">
      <c r="A174" s="573"/>
      <c r="B174" s="573"/>
      <c r="C174" s="573"/>
      <c r="D174" s="573"/>
      <c r="E174" s="573"/>
      <c r="F174" s="573"/>
      <c r="G174" s="573"/>
      <c r="H174" s="573"/>
      <c r="I174" s="573"/>
      <c r="J174" s="573"/>
      <c r="K174" s="573"/>
      <c r="L174" s="573"/>
      <c r="M174" s="573"/>
      <c r="N174" s="573"/>
      <c r="O174" s="573"/>
      <c r="P174" s="573"/>
      <c r="Q174" s="573"/>
    </row>
    <row r="175" spans="1:17">
      <c r="A175" s="573"/>
      <c r="B175" s="573"/>
      <c r="C175" s="573"/>
      <c r="D175" s="573"/>
      <c r="E175" s="573"/>
      <c r="F175" s="573"/>
      <c r="G175" s="573"/>
      <c r="H175" s="573"/>
      <c r="I175" s="573"/>
      <c r="J175" s="573"/>
      <c r="K175" s="573"/>
      <c r="L175" s="573"/>
      <c r="M175" s="573"/>
      <c r="N175" s="573"/>
      <c r="O175" s="573"/>
      <c r="P175" s="573"/>
      <c r="Q175" s="573"/>
    </row>
    <row r="176" spans="1:17">
      <c r="A176" s="573"/>
      <c r="B176" s="573"/>
      <c r="C176" s="573"/>
      <c r="D176" s="573"/>
      <c r="E176" s="573"/>
      <c r="F176" s="573"/>
      <c r="G176" s="573"/>
      <c r="H176" s="573"/>
      <c r="I176" s="573"/>
      <c r="J176" s="573"/>
      <c r="K176" s="573"/>
      <c r="L176" s="573"/>
      <c r="M176" s="573"/>
      <c r="N176" s="573"/>
      <c r="O176" s="573"/>
      <c r="P176" s="573"/>
      <c r="Q176" s="573"/>
    </row>
    <row r="177" spans="1:17">
      <c r="A177" s="573"/>
      <c r="B177" s="573"/>
      <c r="C177" s="573"/>
      <c r="D177" s="573"/>
      <c r="E177" s="573"/>
      <c r="F177" s="573"/>
      <c r="G177" s="573"/>
      <c r="H177" s="573"/>
      <c r="I177" s="573"/>
      <c r="J177" s="573"/>
      <c r="K177" s="573"/>
      <c r="L177" s="573"/>
      <c r="M177" s="573"/>
      <c r="N177" s="573"/>
      <c r="O177" s="573"/>
      <c r="P177" s="573"/>
      <c r="Q177" s="573"/>
    </row>
    <row r="178" spans="1:17">
      <c r="A178" s="573"/>
      <c r="B178" s="573"/>
      <c r="C178" s="573"/>
      <c r="D178" s="573"/>
      <c r="E178" s="573"/>
      <c r="F178" s="573"/>
      <c r="G178" s="573"/>
      <c r="H178" s="573"/>
      <c r="I178" s="573"/>
      <c r="J178" s="573"/>
      <c r="K178" s="573"/>
      <c r="L178" s="573"/>
      <c r="M178" s="573"/>
      <c r="N178" s="573"/>
      <c r="O178" s="573"/>
      <c r="P178" s="573"/>
      <c r="Q178" s="573"/>
    </row>
    <row r="179" spans="1:17">
      <c r="A179" s="573"/>
      <c r="B179" s="573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</row>
    <row r="180" spans="1:17">
      <c r="A180" s="573"/>
      <c r="B180" s="573"/>
      <c r="C180" s="573"/>
      <c r="D180" s="573"/>
      <c r="E180" s="573"/>
      <c r="F180" s="573"/>
      <c r="G180" s="573"/>
      <c r="H180" s="573"/>
      <c r="I180" s="573"/>
      <c r="J180" s="573"/>
      <c r="K180" s="573"/>
      <c r="L180" s="573"/>
      <c r="M180" s="573"/>
      <c r="N180" s="573"/>
      <c r="O180" s="573"/>
      <c r="P180" s="573"/>
      <c r="Q180" s="573"/>
    </row>
    <row r="181" spans="1:17">
      <c r="A181" s="573"/>
      <c r="B181" s="573"/>
      <c r="C181" s="573"/>
      <c r="D181" s="573"/>
      <c r="E181" s="573"/>
      <c r="F181" s="573"/>
      <c r="G181" s="573"/>
      <c r="H181" s="573"/>
      <c r="I181" s="573"/>
      <c r="J181" s="573"/>
      <c r="K181" s="573"/>
      <c r="L181" s="573"/>
      <c r="M181" s="573"/>
      <c r="N181" s="573"/>
      <c r="O181" s="573"/>
      <c r="P181" s="573"/>
      <c r="Q181" s="573"/>
    </row>
    <row r="182" spans="1:17">
      <c r="A182" s="573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</row>
    <row r="183" spans="1:17">
      <c r="A183" s="573"/>
      <c r="B183" s="573"/>
      <c r="C183" s="573"/>
      <c r="D183" s="573"/>
      <c r="E183" s="573"/>
      <c r="F183" s="573"/>
      <c r="G183" s="573"/>
      <c r="H183" s="573"/>
      <c r="I183" s="573"/>
      <c r="J183" s="573"/>
      <c r="K183" s="573"/>
      <c r="L183" s="573"/>
      <c r="M183" s="573"/>
      <c r="N183" s="573"/>
      <c r="O183" s="573"/>
      <c r="P183" s="573"/>
      <c r="Q183" s="573"/>
    </row>
    <row r="184" spans="1:17">
      <c r="A184" s="573"/>
      <c r="B184" s="573"/>
      <c r="C184" s="573"/>
      <c r="D184" s="573"/>
      <c r="E184" s="573"/>
      <c r="F184" s="573"/>
      <c r="G184" s="573"/>
      <c r="H184" s="573"/>
      <c r="I184" s="573"/>
      <c r="J184" s="573"/>
      <c r="K184" s="573"/>
      <c r="L184" s="573"/>
      <c r="M184" s="573"/>
      <c r="N184" s="573"/>
      <c r="O184" s="573"/>
      <c r="P184" s="573"/>
      <c r="Q184" s="573"/>
    </row>
    <row r="185" spans="1:17">
      <c r="A185" s="573"/>
      <c r="B185" s="573"/>
      <c r="C185" s="573"/>
      <c r="D185" s="573"/>
      <c r="E185" s="573"/>
      <c r="F185" s="573"/>
      <c r="G185" s="573"/>
      <c r="H185" s="573"/>
      <c r="I185" s="573"/>
      <c r="J185" s="573"/>
      <c r="K185" s="573"/>
      <c r="L185" s="573"/>
      <c r="M185" s="573"/>
      <c r="N185" s="573"/>
      <c r="O185" s="573"/>
      <c r="P185" s="573"/>
      <c r="Q185" s="573"/>
    </row>
    <row r="186" spans="1:17">
      <c r="A186" s="573"/>
      <c r="B186" s="573"/>
      <c r="C186" s="573"/>
      <c r="D186" s="573"/>
      <c r="E186" s="573"/>
      <c r="F186" s="573"/>
      <c r="G186" s="573"/>
      <c r="H186" s="573"/>
      <c r="I186" s="573"/>
      <c r="J186" s="573"/>
      <c r="K186" s="573"/>
      <c r="L186" s="573"/>
      <c r="M186" s="573"/>
      <c r="N186" s="573"/>
      <c r="O186" s="573"/>
      <c r="P186" s="573"/>
      <c r="Q186" s="573"/>
    </row>
    <row r="187" spans="1:17">
      <c r="A187" s="573"/>
      <c r="B187" s="573"/>
      <c r="C187" s="573"/>
      <c r="D187" s="573"/>
      <c r="E187" s="573"/>
      <c r="F187" s="573"/>
      <c r="G187" s="573"/>
      <c r="H187" s="573"/>
      <c r="I187" s="573"/>
      <c r="J187" s="573"/>
      <c r="K187" s="573"/>
      <c r="L187" s="573"/>
      <c r="M187" s="573"/>
      <c r="N187" s="573"/>
      <c r="O187" s="573"/>
      <c r="P187" s="573"/>
      <c r="Q187" s="573"/>
    </row>
    <row r="188" spans="1:17">
      <c r="A188" s="573"/>
      <c r="B188" s="573"/>
      <c r="C188" s="573"/>
      <c r="D188" s="573"/>
      <c r="E188" s="573"/>
      <c r="F188" s="573"/>
      <c r="G188" s="573"/>
      <c r="H188" s="573"/>
      <c r="I188" s="573"/>
      <c r="J188" s="573"/>
      <c r="K188" s="573"/>
      <c r="L188" s="573"/>
      <c r="M188" s="573"/>
      <c r="N188" s="573"/>
      <c r="O188" s="573"/>
      <c r="P188" s="573"/>
      <c r="Q188" s="573"/>
    </row>
    <row r="189" spans="1:17">
      <c r="A189" s="573"/>
      <c r="B189" s="573"/>
      <c r="C189" s="573"/>
      <c r="D189" s="573"/>
      <c r="E189" s="573"/>
      <c r="F189" s="573"/>
      <c r="G189" s="573"/>
      <c r="H189" s="573"/>
      <c r="I189" s="573"/>
      <c r="J189" s="573"/>
      <c r="K189" s="573"/>
      <c r="L189" s="573"/>
      <c r="M189" s="573"/>
      <c r="N189" s="573"/>
      <c r="O189" s="573"/>
      <c r="P189" s="573"/>
      <c r="Q189" s="573"/>
    </row>
    <row r="190" spans="1:17">
      <c r="A190" s="573"/>
      <c r="B190" s="573"/>
      <c r="C190" s="573"/>
      <c r="D190" s="573"/>
      <c r="E190" s="573"/>
      <c r="F190" s="573"/>
      <c r="G190" s="573"/>
      <c r="H190" s="573"/>
      <c r="I190" s="573"/>
      <c r="J190" s="573"/>
      <c r="K190" s="573"/>
      <c r="L190" s="573"/>
      <c r="M190" s="573"/>
      <c r="N190" s="573"/>
      <c r="O190" s="573"/>
      <c r="P190" s="573"/>
      <c r="Q190" s="573"/>
    </row>
    <row r="191" spans="1:17">
      <c r="A191" s="573"/>
      <c r="B191" s="573"/>
      <c r="C191" s="573"/>
      <c r="D191" s="573"/>
      <c r="E191" s="573"/>
      <c r="F191" s="573"/>
      <c r="G191" s="573"/>
      <c r="H191" s="573"/>
      <c r="I191" s="573"/>
      <c r="J191" s="573"/>
      <c r="K191" s="573"/>
      <c r="L191" s="573"/>
      <c r="M191" s="573"/>
      <c r="N191" s="573"/>
      <c r="O191" s="573"/>
      <c r="P191" s="573"/>
      <c r="Q191" s="573"/>
    </row>
    <row r="192" spans="1:17">
      <c r="A192" s="573"/>
      <c r="B192" s="573"/>
      <c r="C192" s="573"/>
      <c r="D192" s="573"/>
      <c r="E192" s="573"/>
      <c r="F192" s="573"/>
      <c r="G192" s="573"/>
      <c r="H192" s="573"/>
      <c r="I192" s="573"/>
      <c r="J192" s="573"/>
      <c r="K192" s="573"/>
      <c r="L192" s="573"/>
      <c r="M192" s="573"/>
      <c r="N192" s="573"/>
      <c r="O192" s="573"/>
      <c r="P192" s="573"/>
      <c r="Q192" s="573"/>
    </row>
    <row r="193" spans="1:17">
      <c r="A193" s="573"/>
      <c r="B193" s="573"/>
      <c r="C193" s="573"/>
      <c r="D193" s="573"/>
      <c r="E193" s="573"/>
      <c r="F193" s="573"/>
      <c r="G193" s="573"/>
      <c r="H193" s="573"/>
      <c r="I193" s="573"/>
      <c r="J193" s="573"/>
      <c r="K193" s="573"/>
      <c r="L193" s="573"/>
      <c r="M193" s="573"/>
      <c r="N193" s="573"/>
      <c r="O193" s="573"/>
      <c r="P193" s="573"/>
      <c r="Q193" s="573"/>
    </row>
    <row r="194" spans="1:17">
      <c r="A194" s="573"/>
      <c r="B194" s="573"/>
      <c r="C194" s="573"/>
      <c r="D194" s="573"/>
      <c r="E194" s="573"/>
      <c r="F194" s="573"/>
      <c r="G194" s="573"/>
      <c r="H194" s="573"/>
      <c r="I194" s="573"/>
      <c r="J194" s="573"/>
      <c r="K194" s="573"/>
      <c r="L194" s="573"/>
      <c r="M194" s="573"/>
      <c r="N194" s="573"/>
      <c r="O194" s="573"/>
      <c r="P194" s="573"/>
      <c r="Q194" s="573"/>
    </row>
    <row r="195" spans="1:17">
      <c r="A195" s="573"/>
      <c r="B195" s="573"/>
      <c r="C195" s="573"/>
      <c r="D195" s="573"/>
      <c r="E195" s="573"/>
      <c r="F195" s="573"/>
      <c r="G195" s="573"/>
      <c r="H195" s="573"/>
      <c r="I195" s="573"/>
      <c r="J195" s="573"/>
      <c r="K195" s="573"/>
      <c r="L195" s="573"/>
      <c r="M195" s="573"/>
      <c r="N195" s="573"/>
      <c r="O195" s="573"/>
      <c r="P195" s="573"/>
      <c r="Q195" s="573"/>
    </row>
    <row r="196" spans="1:17">
      <c r="A196" s="573"/>
      <c r="B196" s="573"/>
      <c r="C196" s="573"/>
      <c r="D196" s="573"/>
      <c r="E196" s="573"/>
      <c r="F196" s="573"/>
      <c r="G196" s="573"/>
      <c r="H196" s="573"/>
      <c r="I196" s="573"/>
      <c r="J196" s="573"/>
      <c r="K196" s="573"/>
      <c r="L196" s="573"/>
      <c r="M196" s="573"/>
      <c r="N196" s="573"/>
      <c r="O196" s="573"/>
      <c r="P196" s="573"/>
      <c r="Q196" s="573"/>
    </row>
    <row r="197" spans="1:17">
      <c r="A197" s="573"/>
      <c r="B197" s="573"/>
      <c r="C197" s="573"/>
      <c r="D197" s="573"/>
      <c r="E197" s="573"/>
      <c r="F197" s="573"/>
      <c r="G197" s="573"/>
      <c r="H197" s="573"/>
      <c r="I197" s="573"/>
      <c r="J197" s="573"/>
      <c r="K197" s="573"/>
      <c r="L197" s="573"/>
      <c r="M197" s="573"/>
      <c r="N197" s="573"/>
      <c r="O197" s="573"/>
      <c r="P197" s="573"/>
      <c r="Q197" s="573"/>
    </row>
    <row r="198" spans="1:17">
      <c r="A198" s="573"/>
      <c r="B198" s="573"/>
      <c r="C198" s="573"/>
      <c r="D198" s="573"/>
      <c r="E198" s="573"/>
      <c r="F198" s="573"/>
      <c r="G198" s="573"/>
      <c r="H198" s="573"/>
      <c r="I198" s="573"/>
      <c r="J198" s="573"/>
      <c r="K198" s="573"/>
      <c r="L198" s="573"/>
      <c r="M198" s="573"/>
      <c r="N198" s="573"/>
      <c r="O198" s="573"/>
      <c r="P198" s="573"/>
      <c r="Q198" s="573"/>
    </row>
    <row r="199" spans="1:17">
      <c r="A199" s="573"/>
      <c r="B199" s="573"/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</row>
    <row r="200" spans="1:17">
      <c r="A200" s="573"/>
      <c r="B200" s="573"/>
      <c r="C200" s="573"/>
      <c r="D200" s="573"/>
      <c r="E200" s="573"/>
      <c r="F200" s="573"/>
      <c r="G200" s="573"/>
      <c r="H200" s="573"/>
      <c r="I200" s="573"/>
      <c r="J200" s="573"/>
      <c r="K200" s="573"/>
      <c r="L200" s="573"/>
      <c r="M200" s="573"/>
      <c r="N200" s="573"/>
      <c r="O200" s="573"/>
      <c r="P200" s="573"/>
      <c r="Q200" s="573"/>
    </row>
    <row r="201" spans="1:17">
      <c r="A201" s="573"/>
      <c r="B201" s="573"/>
      <c r="C201" s="573"/>
      <c r="D201" s="573"/>
      <c r="E201" s="573"/>
      <c r="F201" s="573"/>
      <c r="G201" s="573"/>
      <c r="H201" s="573"/>
      <c r="I201" s="573"/>
      <c r="J201" s="573"/>
      <c r="K201" s="573"/>
      <c r="L201" s="573"/>
      <c r="M201" s="573"/>
      <c r="N201" s="573"/>
      <c r="O201" s="573"/>
      <c r="P201" s="573"/>
      <c r="Q201" s="573"/>
    </row>
    <row r="202" spans="1:17">
      <c r="A202" s="573"/>
      <c r="B202" s="573"/>
      <c r="C202" s="573"/>
      <c r="D202" s="573"/>
      <c r="E202" s="573"/>
      <c r="F202" s="573"/>
      <c r="G202" s="573"/>
      <c r="H202" s="573"/>
      <c r="I202" s="573"/>
      <c r="J202" s="573"/>
      <c r="K202" s="573"/>
      <c r="L202" s="573"/>
      <c r="M202" s="573"/>
      <c r="N202" s="573"/>
      <c r="O202" s="573"/>
      <c r="P202" s="573"/>
      <c r="Q202" s="573"/>
    </row>
    <row r="203" spans="1:17">
      <c r="A203" s="573"/>
      <c r="B203" s="573"/>
      <c r="C203" s="573"/>
      <c r="D203" s="573"/>
      <c r="E203" s="573"/>
      <c r="F203" s="573"/>
      <c r="G203" s="573"/>
      <c r="H203" s="573"/>
      <c r="I203" s="573"/>
      <c r="J203" s="573"/>
      <c r="K203" s="573"/>
      <c r="L203" s="573"/>
      <c r="M203" s="573"/>
      <c r="N203" s="573"/>
      <c r="O203" s="573"/>
      <c r="P203" s="573"/>
      <c r="Q203" s="573"/>
    </row>
    <row r="204" spans="1:17">
      <c r="A204" s="573"/>
      <c r="B204" s="573"/>
      <c r="C204" s="573"/>
      <c r="D204" s="573"/>
      <c r="E204" s="573"/>
      <c r="F204" s="573"/>
      <c r="G204" s="573"/>
      <c r="H204" s="573"/>
      <c r="I204" s="573"/>
      <c r="J204" s="573"/>
      <c r="K204" s="573"/>
      <c r="L204" s="573"/>
      <c r="M204" s="573"/>
      <c r="N204" s="573"/>
      <c r="O204" s="573"/>
      <c r="P204" s="573"/>
      <c r="Q204" s="573"/>
    </row>
    <row r="205" spans="1:17">
      <c r="A205" s="573"/>
      <c r="B205" s="573"/>
      <c r="C205" s="573"/>
      <c r="D205" s="573"/>
      <c r="E205" s="573"/>
      <c r="F205" s="573"/>
      <c r="G205" s="573"/>
      <c r="H205" s="573"/>
      <c r="I205" s="573"/>
      <c r="J205" s="573"/>
      <c r="K205" s="573"/>
      <c r="L205" s="573"/>
      <c r="M205" s="573"/>
      <c r="N205" s="573"/>
      <c r="O205" s="573"/>
      <c r="P205" s="573"/>
      <c r="Q205" s="573"/>
    </row>
    <row r="206" spans="1:17">
      <c r="A206" s="573"/>
      <c r="B206" s="573"/>
      <c r="C206" s="573"/>
      <c r="D206" s="573"/>
      <c r="E206" s="573"/>
      <c r="F206" s="573"/>
      <c r="G206" s="573"/>
      <c r="H206" s="573"/>
      <c r="I206" s="573"/>
      <c r="J206" s="573"/>
      <c r="K206" s="573"/>
      <c r="L206" s="573"/>
      <c r="M206" s="573"/>
      <c r="N206" s="573"/>
      <c r="O206" s="573"/>
      <c r="P206" s="573"/>
      <c r="Q206" s="573"/>
    </row>
    <row r="207" spans="1:17">
      <c r="A207" s="573"/>
      <c r="B207" s="573"/>
      <c r="C207" s="573"/>
      <c r="D207" s="573"/>
      <c r="E207" s="573"/>
      <c r="F207" s="573"/>
      <c r="G207" s="573"/>
      <c r="H207" s="573"/>
      <c r="I207" s="573"/>
      <c r="J207" s="573"/>
      <c r="K207" s="573"/>
      <c r="L207" s="573"/>
      <c r="M207" s="573"/>
      <c r="N207" s="573"/>
      <c r="O207" s="573"/>
      <c r="P207" s="573"/>
      <c r="Q207" s="573"/>
    </row>
    <row r="208" spans="1:17">
      <c r="A208" s="573"/>
      <c r="B208" s="573"/>
      <c r="C208" s="573"/>
      <c r="D208" s="573"/>
      <c r="E208" s="573"/>
      <c r="F208" s="573"/>
      <c r="G208" s="573"/>
      <c r="H208" s="573"/>
      <c r="I208" s="573"/>
      <c r="J208" s="573"/>
      <c r="K208" s="573"/>
      <c r="L208" s="573"/>
      <c r="M208" s="573"/>
      <c r="N208" s="573"/>
      <c r="O208" s="573"/>
      <c r="P208" s="573"/>
      <c r="Q208" s="573"/>
    </row>
    <row r="209" spans="1:17">
      <c r="A209" s="573"/>
      <c r="B209" s="573"/>
      <c r="C209" s="573"/>
      <c r="D209" s="573"/>
      <c r="E209" s="573"/>
      <c r="F209" s="573"/>
      <c r="G209" s="573"/>
      <c r="H209" s="573"/>
      <c r="I209" s="573"/>
      <c r="J209" s="573"/>
      <c r="K209" s="573"/>
      <c r="L209" s="573"/>
      <c r="M209" s="573"/>
      <c r="N209" s="573"/>
      <c r="O209" s="573"/>
      <c r="P209" s="573"/>
      <c r="Q209" s="573"/>
    </row>
    <row r="210" spans="1:17">
      <c r="A210" s="573"/>
      <c r="B210" s="573"/>
      <c r="C210" s="573"/>
      <c r="D210" s="573"/>
      <c r="E210" s="573"/>
      <c r="F210" s="573"/>
      <c r="G210" s="573"/>
      <c r="H210" s="573"/>
      <c r="I210" s="573"/>
      <c r="J210" s="573"/>
      <c r="K210" s="573"/>
      <c r="L210" s="573"/>
      <c r="M210" s="573"/>
      <c r="N210" s="573"/>
      <c r="O210" s="573"/>
      <c r="P210" s="573"/>
      <c r="Q210" s="573"/>
    </row>
    <row r="211" spans="1:17">
      <c r="A211" s="573"/>
      <c r="B211" s="573"/>
      <c r="C211" s="573"/>
      <c r="D211" s="573"/>
      <c r="E211" s="573"/>
      <c r="F211" s="573"/>
      <c r="G211" s="573"/>
      <c r="H211" s="573"/>
      <c r="I211" s="573"/>
      <c r="J211" s="573"/>
      <c r="K211" s="573"/>
      <c r="L211" s="573"/>
      <c r="M211" s="573"/>
      <c r="N211" s="573"/>
      <c r="O211" s="573"/>
      <c r="P211" s="573"/>
      <c r="Q211" s="573"/>
    </row>
    <row r="212" spans="1:17">
      <c r="A212" s="573"/>
      <c r="B212" s="573"/>
      <c r="C212" s="573"/>
      <c r="D212" s="573"/>
      <c r="E212" s="573"/>
      <c r="F212" s="573"/>
      <c r="G212" s="573"/>
      <c r="H212" s="573"/>
      <c r="I212" s="573"/>
      <c r="J212" s="573"/>
      <c r="K212" s="573"/>
      <c r="L212" s="573"/>
      <c r="M212" s="573"/>
      <c r="N212" s="573"/>
      <c r="O212" s="573"/>
      <c r="P212" s="573"/>
      <c r="Q212" s="573"/>
    </row>
    <row r="213" spans="1:17">
      <c r="A213" s="573"/>
      <c r="B213" s="573"/>
      <c r="C213" s="573"/>
      <c r="D213" s="573"/>
      <c r="E213" s="573"/>
      <c r="F213" s="573"/>
      <c r="G213" s="573"/>
      <c r="H213" s="573"/>
      <c r="I213" s="573"/>
      <c r="J213" s="573"/>
      <c r="K213" s="573"/>
      <c r="L213" s="573"/>
      <c r="M213" s="573"/>
      <c r="N213" s="573"/>
      <c r="O213" s="573"/>
      <c r="P213" s="573"/>
      <c r="Q213" s="573"/>
    </row>
    <row r="214" spans="1:17">
      <c r="A214" s="573"/>
      <c r="B214" s="573"/>
      <c r="C214" s="573"/>
      <c r="D214" s="573"/>
      <c r="E214" s="573"/>
      <c r="F214" s="573"/>
      <c r="G214" s="573"/>
      <c r="H214" s="573"/>
      <c r="I214" s="573"/>
      <c r="J214" s="573"/>
      <c r="K214" s="573"/>
      <c r="L214" s="573"/>
      <c r="M214" s="573"/>
      <c r="N214" s="573"/>
      <c r="O214" s="573"/>
      <c r="P214" s="573"/>
      <c r="Q214" s="573"/>
    </row>
    <row r="215" spans="1:17">
      <c r="A215" s="573"/>
      <c r="B215" s="573"/>
      <c r="C215" s="573"/>
      <c r="D215" s="573"/>
      <c r="E215" s="573"/>
      <c r="F215" s="573"/>
      <c r="G215" s="573"/>
      <c r="H215" s="573"/>
      <c r="I215" s="573"/>
      <c r="J215" s="573"/>
      <c r="K215" s="573"/>
      <c r="L215" s="573"/>
      <c r="M215" s="573"/>
      <c r="N215" s="573"/>
      <c r="O215" s="573"/>
      <c r="P215" s="573"/>
      <c r="Q215" s="573"/>
    </row>
    <row r="216" spans="1:17">
      <c r="A216" s="573"/>
      <c r="B216" s="573"/>
      <c r="C216" s="573"/>
      <c r="D216" s="573"/>
      <c r="E216" s="573"/>
      <c r="F216" s="573"/>
      <c r="G216" s="573"/>
      <c r="H216" s="573"/>
      <c r="I216" s="573"/>
      <c r="J216" s="573"/>
      <c r="K216" s="573"/>
      <c r="L216" s="573"/>
      <c r="M216" s="573"/>
      <c r="N216" s="573"/>
      <c r="O216" s="573"/>
      <c r="P216" s="573"/>
      <c r="Q216" s="573"/>
    </row>
    <row r="217" spans="1:17">
      <c r="A217" s="573"/>
      <c r="B217" s="573"/>
      <c r="C217" s="573"/>
      <c r="D217" s="573"/>
      <c r="E217" s="573"/>
      <c r="F217" s="573"/>
      <c r="G217" s="573"/>
      <c r="H217" s="573"/>
      <c r="I217" s="573"/>
      <c r="J217" s="573"/>
      <c r="K217" s="573"/>
      <c r="L217" s="573"/>
      <c r="M217" s="573"/>
      <c r="N217" s="573"/>
      <c r="O217" s="573"/>
      <c r="P217" s="573"/>
      <c r="Q217" s="573"/>
    </row>
    <row r="218" spans="1:17">
      <c r="A218" s="573"/>
      <c r="B218" s="573"/>
      <c r="C218" s="573"/>
      <c r="D218" s="573"/>
      <c r="E218" s="573"/>
      <c r="F218" s="573"/>
      <c r="G218" s="573"/>
      <c r="H218" s="573"/>
      <c r="I218" s="573"/>
      <c r="J218" s="573"/>
      <c r="K218" s="573"/>
      <c r="L218" s="573"/>
      <c r="M218" s="573"/>
      <c r="N218" s="573"/>
      <c r="O218" s="573"/>
      <c r="P218" s="573"/>
      <c r="Q218" s="573"/>
    </row>
    <row r="219" spans="1:17">
      <c r="A219" s="573"/>
      <c r="B219" s="573"/>
      <c r="C219" s="573"/>
      <c r="D219" s="573"/>
      <c r="E219" s="573"/>
      <c r="F219" s="573"/>
      <c r="G219" s="573"/>
      <c r="H219" s="573"/>
      <c r="I219" s="573"/>
      <c r="J219" s="573"/>
      <c r="K219" s="573"/>
      <c r="L219" s="573"/>
      <c r="M219" s="573"/>
      <c r="N219" s="573"/>
      <c r="O219" s="573"/>
      <c r="P219" s="573"/>
      <c r="Q219" s="573"/>
    </row>
    <row r="220" spans="1:17">
      <c r="A220" s="573"/>
      <c r="B220" s="573"/>
      <c r="C220" s="573"/>
      <c r="D220" s="573"/>
      <c r="E220" s="573"/>
      <c r="F220" s="573"/>
      <c r="G220" s="573"/>
      <c r="H220" s="573"/>
      <c r="I220" s="573"/>
      <c r="J220" s="573"/>
      <c r="K220" s="573"/>
      <c r="L220" s="573"/>
      <c r="M220" s="573"/>
      <c r="N220" s="573"/>
      <c r="O220" s="573"/>
      <c r="P220" s="573"/>
      <c r="Q220" s="573"/>
    </row>
    <row r="221" spans="1:17">
      <c r="A221" s="573"/>
      <c r="B221" s="573"/>
      <c r="C221" s="573"/>
      <c r="D221" s="573"/>
      <c r="E221" s="573"/>
      <c r="F221" s="573"/>
      <c r="G221" s="573"/>
      <c r="H221" s="573"/>
      <c r="I221" s="573"/>
      <c r="J221" s="573"/>
      <c r="K221" s="573"/>
      <c r="L221" s="573"/>
      <c r="M221" s="573"/>
      <c r="N221" s="573"/>
      <c r="O221" s="573"/>
      <c r="P221" s="573"/>
      <c r="Q221" s="573"/>
    </row>
    <row r="222" spans="1:17">
      <c r="A222" s="573"/>
      <c r="B222" s="573"/>
      <c r="C222" s="573"/>
      <c r="D222" s="573"/>
      <c r="E222" s="573"/>
      <c r="F222" s="573"/>
      <c r="G222" s="573"/>
      <c r="H222" s="573"/>
      <c r="I222" s="573"/>
      <c r="J222" s="573"/>
      <c r="K222" s="573"/>
      <c r="L222" s="573"/>
      <c r="M222" s="573"/>
      <c r="N222" s="573"/>
      <c r="O222" s="573"/>
      <c r="P222" s="573"/>
      <c r="Q222" s="573"/>
    </row>
    <row r="223" spans="1:17">
      <c r="A223" s="573"/>
      <c r="B223" s="573"/>
      <c r="C223" s="573"/>
      <c r="D223" s="573"/>
      <c r="E223" s="573"/>
      <c r="F223" s="573"/>
      <c r="G223" s="573"/>
      <c r="H223" s="573"/>
      <c r="I223" s="573"/>
      <c r="J223" s="573"/>
      <c r="K223" s="573"/>
      <c r="L223" s="573"/>
      <c r="M223" s="573"/>
      <c r="N223" s="573"/>
      <c r="O223" s="573"/>
      <c r="P223" s="573"/>
      <c r="Q223" s="573"/>
    </row>
    <row r="224" spans="1:17">
      <c r="A224" s="573"/>
      <c r="B224" s="573"/>
      <c r="C224" s="573"/>
      <c r="D224" s="573"/>
      <c r="E224" s="573"/>
      <c r="F224" s="573"/>
      <c r="G224" s="573"/>
      <c r="H224" s="573"/>
      <c r="I224" s="573"/>
      <c r="J224" s="573"/>
      <c r="K224" s="573"/>
      <c r="L224" s="573"/>
      <c r="M224" s="573"/>
      <c r="N224" s="573"/>
      <c r="O224" s="573"/>
      <c r="P224" s="573"/>
      <c r="Q224" s="573"/>
    </row>
    <row r="225" spans="1:17">
      <c r="A225" s="573"/>
      <c r="B225" s="573"/>
      <c r="C225" s="573"/>
      <c r="D225" s="573"/>
      <c r="E225" s="573"/>
      <c r="F225" s="573"/>
      <c r="G225" s="573"/>
      <c r="H225" s="573"/>
      <c r="I225" s="573"/>
      <c r="J225" s="573"/>
      <c r="K225" s="573"/>
      <c r="L225" s="573"/>
      <c r="M225" s="573"/>
      <c r="N225" s="573"/>
      <c r="O225" s="573"/>
      <c r="P225" s="573"/>
      <c r="Q225" s="573"/>
    </row>
    <row r="226" spans="1:17">
      <c r="A226" s="573"/>
      <c r="B226" s="573"/>
      <c r="C226" s="573"/>
      <c r="D226" s="573"/>
      <c r="E226" s="573"/>
      <c r="F226" s="573"/>
      <c r="G226" s="573"/>
      <c r="H226" s="573"/>
      <c r="I226" s="573"/>
      <c r="J226" s="573"/>
      <c r="K226" s="573"/>
      <c r="L226" s="573"/>
      <c r="M226" s="573"/>
      <c r="N226" s="573"/>
      <c r="O226" s="573"/>
      <c r="P226" s="573"/>
      <c r="Q226" s="573"/>
    </row>
    <row r="227" spans="1:17">
      <c r="A227" s="573"/>
      <c r="B227" s="573"/>
      <c r="C227" s="573"/>
      <c r="D227" s="573"/>
      <c r="E227" s="573"/>
      <c r="F227" s="573"/>
      <c r="G227" s="573"/>
      <c r="H227" s="573"/>
      <c r="I227" s="573"/>
      <c r="J227" s="573"/>
      <c r="K227" s="573"/>
      <c r="L227" s="573"/>
      <c r="M227" s="573"/>
      <c r="N227" s="573"/>
      <c r="O227" s="573"/>
      <c r="P227" s="573"/>
      <c r="Q227" s="573"/>
    </row>
    <row r="228" spans="1:17">
      <c r="A228" s="573"/>
      <c r="B228" s="573"/>
      <c r="C228" s="573"/>
      <c r="D228" s="573"/>
      <c r="E228" s="573"/>
      <c r="F228" s="573"/>
      <c r="G228" s="573"/>
      <c r="H228" s="573"/>
      <c r="I228" s="573"/>
      <c r="J228" s="573"/>
      <c r="K228" s="573"/>
      <c r="L228" s="573"/>
      <c r="M228" s="573"/>
      <c r="N228" s="573"/>
      <c r="O228" s="573"/>
      <c r="P228" s="573"/>
      <c r="Q228" s="573"/>
    </row>
    <row r="229" spans="1:17">
      <c r="A229" s="573"/>
      <c r="B229" s="573"/>
      <c r="C229" s="573"/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</row>
    <row r="230" spans="1:17">
      <c r="A230" s="573"/>
      <c r="B230" s="573"/>
      <c r="C230" s="573"/>
      <c r="D230" s="573"/>
      <c r="E230" s="573"/>
      <c r="F230" s="573"/>
      <c r="G230" s="573"/>
      <c r="H230" s="573"/>
      <c r="I230" s="573"/>
      <c r="J230" s="573"/>
      <c r="K230" s="573"/>
      <c r="L230" s="573"/>
      <c r="M230" s="573"/>
      <c r="N230" s="573"/>
      <c r="O230" s="573"/>
      <c r="P230" s="573"/>
      <c r="Q230" s="573"/>
    </row>
    <row r="231" spans="1:17">
      <c r="A231" s="573"/>
      <c r="B231" s="573"/>
      <c r="C231" s="573"/>
      <c r="D231" s="573"/>
      <c r="E231" s="573"/>
      <c r="F231" s="573"/>
      <c r="G231" s="573"/>
      <c r="H231" s="573"/>
      <c r="I231" s="573"/>
      <c r="J231" s="573"/>
      <c r="K231" s="573"/>
      <c r="L231" s="573"/>
      <c r="M231" s="573"/>
      <c r="N231" s="573"/>
      <c r="O231" s="573"/>
      <c r="P231" s="573"/>
      <c r="Q231" s="573"/>
    </row>
    <row r="232" spans="1:17">
      <c r="A232" s="573"/>
      <c r="B232" s="573"/>
      <c r="C232" s="573"/>
      <c r="D232" s="573"/>
      <c r="E232" s="573"/>
      <c r="F232" s="573"/>
      <c r="G232" s="573"/>
      <c r="H232" s="573"/>
      <c r="I232" s="573"/>
      <c r="J232" s="573"/>
      <c r="K232" s="573"/>
      <c r="L232" s="573"/>
      <c r="M232" s="573"/>
      <c r="N232" s="573"/>
      <c r="O232" s="573"/>
      <c r="P232" s="573"/>
      <c r="Q232" s="573"/>
    </row>
    <row r="233" spans="1:17">
      <c r="A233" s="573"/>
      <c r="B233" s="573"/>
      <c r="C233" s="573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</row>
    <row r="234" spans="1:17">
      <c r="A234" s="573"/>
      <c r="B234" s="573"/>
      <c r="C234" s="573"/>
      <c r="D234" s="573"/>
      <c r="E234" s="573"/>
      <c r="F234" s="573"/>
      <c r="G234" s="573"/>
      <c r="H234" s="573"/>
      <c r="I234" s="573"/>
      <c r="J234" s="573"/>
      <c r="K234" s="573"/>
      <c r="L234" s="573"/>
      <c r="M234" s="573"/>
      <c r="N234" s="573"/>
      <c r="O234" s="573"/>
      <c r="P234" s="573"/>
      <c r="Q234" s="573"/>
    </row>
    <row r="235" spans="1:17">
      <c r="A235" s="573"/>
      <c r="B235" s="573"/>
      <c r="C235" s="573"/>
      <c r="D235" s="573"/>
      <c r="E235" s="573"/>
      <c r="F235" s="573"/>
      <c r="G235" s="573"/>
      <c r="H235" s="573"/>
      <c r="I235" s="573"/>
      <c r="J235" s="573"/>
      <c r="K235" s="573"/>
      <c r="L235" s="573"/>
      <c r="M235" s="573"/>
      <c r="N235" s="573"/>
      <c r="O235" s="573"/>
      <c r="P235" s="573"/>
      <c r="Q235" s="573"/>
    </row>
    <row r="236" spans="1:17">
      <c r="A236" s="573"/>
      <c r="B236" s="573"/>
      <c r="C236" s="573"/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  <c r="P236" s="573"/>
      <c r="Q236" s="573"/>
    </row>
    <row r="237" spans="1:17">
      <c r="A237" s="573"/>
      <c r="B237" s="573"/>
      <c r="C237" s="573"/>
      <c r="D237" s="573"/>
      <c r="E237" s="573"/>
      <c r="F237" s="573"/>
      <c r="G237" s="573"/>
      <c r="H237" s="573"/>
      <c r="I237" s="573"/>
      <c r="J237" s="573"/>
      <c r="K237" s="573"/>
      <c r="L237" s="573"/>
      <c r="M237" s="573"/>
      <c r="N237" s="573"/>
      <c r="O237" s="573"/>
      <c r="P237" s="573"/>
      <c r="Q237" s="573"/>
    </row>
    <row r="238" spans="1:17">
      <c r="A238" s="573"/>
      <c r="B238" s="573"/>
      <c r="C238" s="573"/>
      <c r="D238" s="573"/>
      <c r="E238" s="573"/>
      <c r="F238" s="573"/>
      <c r="G238" s="573"/>
      <c r="H238" s="573"/>
      <c r="I238" s="573"/>
      <c r="J238" s="573"/>
      <c r="K238" s="573"/>
      <c r="L238" s="573"/>
      <c r="M238" s="573"/>
      <c r="N238" s="573"/>
      <c r="O238" s="573"/>
      <c r="P238" s="573"/>
      <c r="Q238" s="573"/>
    </row>
    <row r="239" spans="1:17">
      <c r="A239" s="573"/>
      <c r="B239" s="573"/>
      <c r="C239" s="573"/>
      <c r="D239" s="573"/>
      <c r="E239" s="573"/>
      <c r="F239" s="573"/>
      <c r="G239" s="573"/>
      <c r="H239" s="573"/>
      <c r="I239" s="573"/>
      <c r="J239" s="573"/>
      <c r="K239" s="573"/>
      <c r="L239" s="573"/>
      <c r="M239" s="573"/>
      <c r="N239" s="573"/>
      <c r="O239" s="573"/>
      <c r="P239" s="573"/>
      <c r="Q239" s="573"/>
    </row>
    <row r="240" spans="1:17">
      <c r="A240" s="573"/>
      <c r="B240" s="573"/>
      <c r="C240" s="573"/>
      <c r="D240" s="573"/>
      <c r="E240" s="573"/>
      <c r="F240" s="573"/>
      <c r="G240" s="573"/>
      <c r="H240" s="573"/>
      <c r="I240" s="573"/>
      <c r="J240" s="573"/>
      <c r="K240" s="573"/>
      <c r="L240" s="573"/>
      <c r="M240" s="573"/>
      <c r="N240" s="573"/>
      <c r="O240" s="573"/>
      <c r="P240" s="573"/>
      <c r="Q240" s="573"/>
    </row>
    <row r="241" spans="1:17">
      <c r="A241" s="573"/>
      <c r="B241" s="573"/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73"/>
      <c r="P241" s="573"/>
      <c r="Q241" s="573"/>
    </row>
    <row r="242" spans="1:17">
      <c r="A242" s="573"/>
      <c r="B242" s="573"/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73"/>
      <c r="P242" s="573"/>
      <c r="Q242" s="573"/>
    </row>
    <row r="243" spans="1:17">
      <c r="A243" s="573"/>
      <c r="B243" s="573"/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73"/>
      <c r="P243" s="573"/>
      <c r="Q243" s="573"/>
    </row>
    <row r="244" spans="1:17">
      <c r="A244" s="573"/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</row>
    <row r="245" spans="1:17">
      <c r="A245" s="573"/>
      <c r="B245" s="573"/>
      <c r="C245" s="573"/>
      <c r="D245" s="573"/>
      <c r="E245" s="573"/>
      <c r="F245" s="573"/>
      <c r="G245" s="573"/>
      <c r="H245" s="573"/>
      <c r="I245" s="573"/>
      <c r="J245" s="573"/>
      <c r="K245" s="573"/>
      <c r="L245" s="573"/>
      <c r="M245" s="573"/>
      <c r="N245" s="573"/>
      <c r="O245" s="573"/>
      <c r="P245" s="573"/>
      <c r="Q245" s="573"/>
    </row>
    <row r="246" spans="1:17">
      <c r="A246" s="573"/>
      <c r="B246" s="573"/>
      <c r="C246" s="573"/>
      <c r="D246" s="573"/>
      <c r="E246" s="573"/>
      <c r="F246" s="573"/>
      <c r="G246" s="573"/>
      <c r="H246" s="573"/>
      <c r="I246" s="573"/>
      <c r="J246" s="573"/>
      <c r="K246" s="573"/>
      <c r="L246" s="573"/>
      <c r="M246" s="573"/>
      <c r="N246" s="573"/>
      <c r="O246" s="573"/>
      <c r="P246" s="573"/>
      <c r="Q246" s="573"/>
    </row>
    <row r="247" spans="1:17">
      <c r="A247" s="573"/>
      <c r="B247" s="573"/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</row>
    <row r="248" spans="1:17">
      <c r="A248" s="573"/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</row>
    <row r="249" spans="1:17">
      <c r="A249" s="573"/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  <c r="P249" s="573"/>
      <c r="Q249" s="573"/>
    </row>
    <row r="250" spans="1:17">
      <c r="A250" s="573"/>
      <c r="B250" s="573"/>
      <c r="C250" s="573"/>
      <c r="D250" s="573"/>
      <c r="E250" s="573"/>
      <c r="F250" s="573"/>
      <c r="G250" s="573"/>
      <c r="H250" s="573"/>
      <c r="I250" s="573"/>
      <c r="J250" s="573"/>
      <c r="K250" s="573"/>
      <c r="L250" s="573"/>
      <c r="M250" s="573"/>
      <c r="N250" s="573"/>
      <c r="O250" s="573"/>
      <c r="P250" s="573"/>
      <c r="Q250" s="573"/>
    </row>
    <row r="251" spans="1:17">
      <c r="A251" s="573"/>
      <c r="B251" s="573"/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73"/>
      <c r="P251" s="573"/>
      <c r="Q251" s="573"/>
    </row>
    <row r="252" spans="1:17">
      <c r="A252" s="573"/>
      <c r="B252" s="573"/>
      <c r="C252" s="573"/>
      <c r="D252" s="573"/>
      <c r="E252" s="573"/>
      <c r="F252" s="573"/>
      <c r="G252" s="573"/>
      <c r="H252" s="573"/>
      <c r="I252" s="573"/>
      <c r="J252" s="573"/>
      <c r="K252" s="573"/>
      <c r="L252" s="573"/>
      <c r="M252" s="573"/>
      <c r="N252" s="573"/>
      <c r="O252" s="573"/>
      <c r="P252" s="573"/>
      <c r="Q252" s="573"/>
    </row>
    <row r="253" spans="1:17">
      <c r="A253" s="573"/>
      <c r="B253" s="573"/>
      <c r="C253" s="573"/>
      <c r="D253" s="573"/>
      <c r="E253" s="573"/>
      <c r="F253" s="573"/>
      <c r="G253" s="573"/>
      <c r="H253" s="573"/>
      <c r="I253" s="573"/>
      <c r="J253" s="573"/>
      <c r="K253" s="573"/>
      <c r="L253" s="573"/>
      <c r="M253" s="573"/>
      <c r="N253" s="573"/>
      <c r="O253" s="573"/>
      <c r="P253" s="573"/>
      <c r="Q253" s="573"/>
    </row>
    <row r="254" spans="1:17">
      <c r="A254" s="573"/>
      <c r="B254" s="573"/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</row>
    <row r="255" spans="1:17">
      <c r="A255" s="573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  <c r="P255" s="573"/>
      <c r="Q255" s="573"/>
    </row>
    <row r="256" spans="1:17">
      <c r="A256" s="573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  <c r="P256" s="573"/>
      <c r="Q256" s="573"/>
    </row>
    <row r="257" spans="1:17">
      <c r="A257" s="573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  <c r="P257" s="573"/>
      <c r="Q257" s="573"/>
    </row>
    <row r="258" spans="1:17">
      <c r="A258" s="573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</row>
    <row r="259" spans="1:17">
      <c r="A259" s="573"/>
      <c r="B259" s="573"/>
      <c r="C259" s="573"/>
      <c r="D259" s="573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  <c r="P259" s="573"/>
      <c r="Q259" s="573"/>
    </row>
    <row r="260" spans="1:17">
      <c r="A260" s="573"/>
      <c r="B260" s="573"/>
      <c r="C260" s="573"/>
      <c r="D260" s="573"/>
      <c r="E260" s="573"/>
      <c r="F260" s="573"/>
      <c r="G260" s="573"/>
      <c r="H260" s="573"/>
      <c r="I260" s="573"/>
      <c r="J260" s="573"/>
      <c r="K260" s="573"/>
      <c r="L260" s="573"/>
      <c r="M260" s="573"/>
      <c r="N260" s="573"/>
      <c r="O260" s="573"/>
      <c r="P260" s="573"/>
      <c r="Q260" s="573"/>
    </row>
    <row r="261" spans="1:17">
      <c r="A261" s="573"/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573"/>
      <c r="N261" s="573"/>
      <c r="O261" s="573"/>
      <c r="P261" s="573"/>
      <c r="Q261" s="573"/>
    </row>
    <row r="262" spans="1:17">
      <c r="A262" s="573"/>
      <c r="B262" s="573"/>
      <c r="C262" s="573"/>
      <c r="D262" s="573"/>
      <c r="E262" s="573"/>
      <c r="F262" s="573"/>
      <c r="G262" s="573"/>
      <c r="H262" s="573"/>
      <c r="I262" s="573"/>
      <c r="J262" s="573"/>
      <c r="K262" s="573"/>
      <c r="L262" s="573"/>
      <c r="M262" s="573"/>
      <c r="N262" s="573"/>
      <c r="O262" s="573"/>
      <c r="P262" s="573"/>
      <c r="Q262" s="573"/>
    </row>
    <row r="263" spans="1:17">
      <c r="A263" s="573"/>
      <c r="B263" s="573"/>
      <c r="C263" s="573"/>
      <c r="D263" s="573"/>
      <c r="E263" s="573"/>
      <c r="F263" s="573"/>
      <c r="G263" s="573"/>
      <c r="H263" s="573"/>
      <c r="I263" s="573"/>
      <c r="J263" s="573"/>
      <c r="K263" s="573"/>
      <c r="L263" s="573"/>
      <c r="M263" s="573"/>
      <c r="N263" s="573"/>
      <c r="O263" s="573"/>
      <c r="P263" s="573"/>
      <c r="Q263" s="573"/>
    </row>
    <row r="264" spans="1:17">
      <c r="A264" s="573"/>
      <c r="B264" s="573"/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573"/>
      <c r="N264" s="573"/>
      <c r="O264" s="573"/>
      <c r="P264" s="573"/>
      <c r="Q264" s="573"/>
    </row>
    <row r="265" spans="1:17">
      <c r="A265" s="573"/>
      <c r="B265" s="573"/>
      <c r="C265" s="573"/>
      <c r="D265" s="573"/>
      <c r="E265" s="573"/>
      <c r="F265" s="573"/>
      <c r="G265" s="573"/>
      <c r="H265" s="573"/>
      <c r="I265" s="573"/>
      <c r="J265" s="573"/>
      <c r="K265" s="573"/>
      <c r="L265" s="573"/>
      <c r="M265" s="573"/>
      <c r="N265" s="573"/>
      <c r="O265" s="573"/>
      <c r="P265" s="573"/>
      <c r="Q265" s="573"/>
    </row>
    <row r="266" spans="1:17">
      <c r="A266" s="573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573"/>
      <c r="N266" s="573"/>
      <c r="O266" s="573"/>
      <c r="P266" s="573"/>
      <c r="Q266" s="573"/>
    </row>
    <row r="267" spans="1:17">
      <c r="A267" s="573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  <c r="P267" s="573"/>
      <c r="Q267" s="573"/>
    </row>
    <row r="268" spans="1:17">
      <c r="A268" s="573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  <c r="P268" s="573"/>
      <c r="Q268" s="573"/>
    </row>
    <row r="269" spans="1:17">
      <c r="A269" s="573"/>
      <c r="B269" s="573"/>
      <c r="C269" s="573"/>
      <c r="D269" s="573"/>
      <c r="E269" s="573"/>
      <c r="F269" s="573"/>
      <c r="G269" s="573"/>
      <c r="H269" s="573"/>
      <c r="I269" s="573"/>
      <c r="J269" s="573"/>
      <c r="K269" s="573"/>
      <c r="L269" s="573"/>
      <c r="M269" s="573"/>
      <c r="N269" s="573"/>
      <c r="O269" s="573"/>
      <c r="P269" s="573"/>
      <c r="Q269" s="573"/>
    </row>
    <row r="270" spans="1:17">
      <c r="A270" s="573"/>
      <c r="B270" s="573"/>
      <c r="C270" s="573"/>
      <c r="D270" s="573"/>
      <c r="E270" s="573"/>
      <c r="F270" s="573"/>
      <c r="G270" s="573"/>
      <c r="H270" s="573"/>
      <c r="I270" s="573"/>
      <c r="J270" s="573"/>
      <c r="K270" s="573"/>
      <c r="L270" s="573"/>
      <c r="M270" s="573"/>
      <c r="N270" s="573"/>
      <c r="O270" s="573"/>
      <c r="P270" s="573"/>
      <c r="Q270" s="573"/>
    </row>
    <row r="271" spans="1:17">
      <c r="A271" s="573"/>
      <c r="B271" s="573"/>
      <c r="C271" s="573"/>
      <c r="D271" s="573"/>
      <c r="E271" s="573"/>
      <c r="F271" s="573"/>
      <c r="G271" s="573"/>
      <c r="H271" s="573"/>
      <c r="I271" s="573"/>
      <c r="J271" s="573"/>
      <c r="K271" s="573"/>
      <c r="L271" s="573"/>
      <c r="M271" s="573"/>
      <c r="N271" s="573"/>
      <c r="O271" s="573"/>
      <c r="P271" s="573"/>
      <c r="Q271" s="573"/>
    </row>
    <row r="272" spans="1:17">
      <c r="A272" s="573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</row>
    <row r="273" spans="1:17">
      <c r="A273" s="573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573"/>
      <c r="N273" s="573"/>
      <c r="O273" s="573"/>
      <c r="P273" s="573"/>
      <c r="Q273" s="573"/>
    </row>
    <row r="274" spans="1:17">
      <c r="A274" s="573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573"/>
      <c r="N274" s="573"/>
      <c r="O274" s="573"/>
      <c r="P274" s="573"/>
      <c r="Q274" s="573"/>
    </row>
    <row r="275" spans="1:17">
      <c r="A275" s="573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573"/>
      <c r="N275" s="573"/>
      <c r="O275" s="573"/>
      <c r="P275" s="573"/>
      <c r="Q275" s="573"/>
    </row>
    <row r="276" spans="1:17">
      <c r="A276" s="573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573"/>
      <c r="N276" s="573"/>
      <c r="O276" s="573"/>
      <c r="P276" s="573"/>
      <c r="Q276" s="573"/>
    </row>
    <row r="277" spans="1:17">
      <c r="A277" s="573"/>
      <c r="B277" s="573"/>
      <c r="C277" s="573"/>
      <c r="D277" s="573"/>
      <c r="E277" s="573"/>
      <c r="F277" s="573"/>
      <c r="G277" s="573"/>
      <c r="H277" s="573"/>
      <c r="I277" s="573"/>
      <c r="J277" s="573"/>
      <c r="K277" s="573"/>
      <c r="L277" s="573"/>
      <c r="M277" s="573"/>
      <c r="N277" s="573"/>
      <c r="O277" s="573"/>
      <c r="P277" s="573"/>
      <c r="Q277" s="573"/>
    </row>
    <row r="278" spans="1:17">
      <c r="A278" s="573"/>
      <c r="B278" s="573"/>
      <c r="C278" s="573"/>
      <c r="D278" s="573"/>
      <c r="E278" s="573"/>
      <c r="F278" s="573"/>
      <c r="G278" s="573"/>
      <c r="H278" s="573"/>
      <c r="I278" s="573"/>
      <c r="J278" s="573"/>
      <c r="K278" s="573"/>
      <c r="L278" s="573"/>
      <c r="M278" s="573"/>
      <c r="N278" s="573"/>
      <c r="O278" s="573"/>
      <c r="P278" s="573"/>
      <c r="Q278" s="573"/>
    </row>
    <row r="279" spans="1:17">
      <c r="A279" s="573"/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573"/>
      <c r="N279" s="573"/>
      <c r="O279" s="573"/>
      <c r="P279" s="573"/>
      <c r="Q279" s="573"/>
    </row>
    <row r="280" spans="1:17">
      <c r="A280" s="573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573"/>
      <c r="N280" s="573"/>
      <c r="O280" s="573"/>
      <c r="P280" s="573"/>
      <c r="Q280" s="573"/>
    </row>
    <row r="281" spans="1:17">
      <c r="A281" s="573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  <c r="P281" s="573"/>
      <c r="Q281" s="573"/>
    </row>
    <row r="282" spans="1:17">
      <c r="A282" s="573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573"/>
      <c r="N282" s="573"/>
      <c r="O282" s="573"/>
      <c r="P282" s="573"/>
      <c r="Q282" s="573"/>
    </row>
    <row r="283" spans="1:17">
      <c r="A283" s="573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573"/>
      <c r="N283" s="573"/>
      <c r="O283" s="573"/>
      <c r="P283" s="573"/>
      <c r="Q283" s="573"/>
    </row>
    <row r="284" spans="1:17">
      <c r="A284" s="573"/>
      <c r="B284" s="573"/>
      <c r="C284" s="573"/>
      <c r="D284" s="573"/>
      <c r="E284" s="573"/>
      <c r="F284" s="573"/>
      <c r="G284" s="573"/>
      <c r="H284" s="573"/>
      <c r="I284" s="573"/>
      <c r="J284" s="573"/>
      <c r="K284" s="573"/>
      <c r="L284" s="573"/>
      <c r="M284" s="573"/>
      <c r="N284" s="573"/>
      <c r="O284" s="573"/>
      <c r="P284" s="573"/>
      <c r="Q284" s="573"/>
    </row>
    <row r="285" spans="1:17">
      <c r="A285" s="573"/>
      <c r="B285" s="573"/>
      <c r="C285" s="573"/>
      <c r="D285" s="573"/>
      <c r="E285" s="573"/>
      <c r="F285" s="573"/>
      <c r="G285" s="573"/>
      <c r="H285" s="573"/>
      <c r="I285" s="573"/>
      <c r="J285" s="573"/>
      <c r="K285" s="573"/>
      <c r="L285" s="573"/>
      <c r="M285" s="573"/>
      <c r="N285" s="573"/>
      <c r="O285" s="573"/>
      <c r="P285" s="573"/>
      <c r="Q285" s="573"/>
    </row>
    <row r="286" spans="1:17">
      <c r="A286" s="573"/>
      <c r="B286" s="573"/>
      <c r="C286" s="573"/>
      <c r="D286" s="573"/>
      <c r="E286" s="573"/>
      <c r="F286" s="573"/>
      <c r="G286" s="573"/>
      <c r="H286" s="573"/>
      <c r="I286" s="573"/>
      <c r="J286" s="573"/>
      <c r="K286" s="573"/>
      <c r="L286" s="573"/>
      <c r="M286" s="573"/>
      <c r="N286" s="573"/>
      <c r="O286" s="573"/>
      <c r="P286" s="573"/>
      <c r="Q286" s="573"/>
    </row>
    <row r="287" spans="1:17">
      <c r="A287" s="573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  <c r="P287" s="573"/>
      <c r="Q287" s="573"/>
    </row>
    <row r="288" spans="1:17">
      <c r="A288" s="573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573"/>
      <c r="N288" s="573"/>
      <c r="O288" s="573"/>
      <c r="P288" s="573"/>
      <c r="Q288" s="573"/>
    </row>
    <row r="289" spans="1:17">
      <c r="A289" s="573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573"/>
      <c r="N289" s="573"/>
      <c r="O289" s="573"/>
      <c r="P289" s="573"/>
      <c r="Q289" s="573"/>
    </row>
    <row r="290" spans="1:17">
      <c r="A290" s="573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573"/>
      <c r="N290" s="573"/>
      <c r="O290" s="573"/>
      <c r="P290" s="573"/>
      <c r="Q290" s="573"/>
    </row>
    <row r="291" spans="1:17">
      <c r="A291" s="573"/>
      <c r="B291" s="573"/>
      <c r="C291" s="573"/>
      <c r="D291" s="573"/>
      <c r="E291" s="573"/>
      <c r="F291" s="573"/>
      <c r="G291" s="573"/>
      <c r="H291" s="573"/>
      <c r="I291" s="573"/>
      <c r="J291" s="573"/>
      <c r="K291" s="573"/>
      <c r="L291" s="573"/>
      <c r="M291" s="573"/>
      <c r="N291" s="573"/>
      <c r="O291" s="573"/>
      <c r="P291" s="573"/>
      <c r="Q291" s="573"/>
    </row>
    <row r="292" spans="1:17">
      <c r="A292" s="573"/>
      <c r="B292" s="573"/>
      <c r="C292" s="573"/>
      <c r="D292" s="573"/>
      <c r="E292" s="573"/>
      <c r="F292" s="573"/>
      <c r="G292" s="573"/>
      <c r="H292" s="573"/>
      <c r="I292" s="573"/>
      <c r="J292" s="573"/>
      <c r="K292" s="573"/>
      <c r="L292" s="573"/>
      <c r="M292" s="573"/>
      <c r="N292" s="573"/>
      <c r="O292" s="573"/>
      <c r="P292" s="573"/>
      <c r="Q292" s="573"/>
    </row>
    <row r="293" spans="1:17">
      <c r="A293" s="573"/>
      <c r="B293" s="573"/>
      <c r="C293" s="573"/>
      <c r="D293" s="573"/>
      <c r="E293" s="573"/>
      <c r="F293" s="573"/>
      <c r="G293" s="573"/>
      <c r="H293" s="573"/>
      <c r="I293" s="573"/>
      <c r="J293" s="573"/>
      <c r="K293" s="573"/>
      <c r="L293" s="573"/>
      <c r="M293" s="573"/>
      <c r="N293" s="573"/>
      <c r="O293" s="573"/>
      <c r="P293" s="573"/>
      <c r="Q293" s="573"/>
    </row>
    <row r="294" spans="1:17">
      <c r="A294" s="573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573"/>
      <c r="N294" s="573"/>
      <c r="O294" s="573"/>
      <c r="P294" s="573"/>
      <c r="Q294" s="573"/>
    </row>
    <row r="295" spans="1:17">
      <c r="A295" s="573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573"/>
      <c r="N295" s="573"/>
      <c r="O295" s="573"/>
      <c r="P295" s="573"/>
      <c r="Q295" s="573"/>
    </row>
    <row r="296" spans="1:17">
      <c r="A296" s="573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573"/>
      <c r="N296" s="573"/>
      <c r="O296" s="573"/>
      <c r="P296" s="573"/>
      <c r="Q296" s="573"/>
    </row>
    <row r="297" spans="1:17">
      <c r="A297" s="573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  <c r="P297" s="573"/>
      <c r="Q297" s="573"/>
    </row>
    <row r="298" spans="1:17">
      <c r="A298" s="573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  <c r="P298" s="573"/>
      <c r="Q298" s="573"/>
    </row>
    <row r="299" spans="1:17">
      <c r="A299" s="573"/>
      <c r="B299" s="573"/>
      <c r="C299" s="573"/>
      <c r="D299" s="573"/>
      <c r="E299" s="573"/>
      <c r="F299" s="573"/>
      <c r="G299" s="573"/>
      <c r="H299" s="573"/>
      <c r="I299" s="573"/>
      <c r="J299" s="573"/>
      <c r="K299" s="573"/>
      <c r="L299" s="573"/>
      <c r="M299" s="573"/>
      <c r="N299" s="573"/>
      <c r="O299" s="573"/>
      <c r="P299" s="573"/>
      <c r="Q299" s="573"/>
    </row>
    <row r="300" spans="1:17">
      <c r="A300" s="573"/>
      <c r="B300" s="573"/>
      <c r="C300" s="573"/>
      <c r="D300" s="573"/>
      <c r="E300" s="573"/>
      <c r="F300" s="573"/>
      <c r="G300" s="573"/>
      <c r="H300" s="573"/>
      <c r="I300" s="573"/>
      <c r="J300" s="573"/>
      <c r="K300" s="573"/>
      <c r="L300" s="573"/>
      <c r="M300" s="573"/>
      <c r="N300" s="573"/>
      <c r="O300" s="573"/>
      <c r="P300" s="573"/>
      <c r="Q300" s="573"/>
    </row>
    <row r="301" spans="1:17">
      <c r="A301" s="573"/>
      <c r="B301" s="573"/>
      <c r="C301" s="573"/>
      <c r="D301" s="573"/>
      <c r="E301" s="573"/>
      <c r="F301" s="573"/>
      <c r="G301" s="573"/>
      <c r="H301" s="573"/>
      <c r="I301" s="573"/>
      <c r="J301" s="573"/>
      <c r="K301" s="573"/>
      <c r="L301" s="573"/>
      <c r="M301" s="573"/>
      <c r="N301" s="573"/>
      <c r="O301" s="573"/>
      <c r="P301" s="573"/>
      <c r="Q301" s="573"/>
    </row>
    <row r="302" spans="1:17">
      <c r="A302" s="573"/>
      <c r="B302" s="573"/>
      <c r="C302" s="573"/>
      <c r="D302" s="573"/>
      <c r="E302" s="573"/>
      <c r="F302" s="573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</row>
    <row r="303" spans="1:17">
      <c r="A303" s="573"/>
      <c r="B303" s="573"/>
      <c r="C303" s="573"/>
      <c r="D303" s="573"/>
      <c r="E303" s="573"/>
      <c r="F303" s="573"/>
      <c r="G303" s="573"/>
      <c r="H303" s="573"/>
      <c r="I303" s="573"/>
      <c r="J303" s="573"/>
      <c r="K303" s="573"/>
      <c r="L303" s="573"/>
      <c r="M303" s="573"/>
      <c r="N303" s="573"/>
      <c r="O303" s="573"/>
      <c r="P303" s="573"/>
      <c r="Q303" s="573"/>
    </row>
    <row r="304" spans="1:17">
      <c r="A304" s="573"/>
      <c r="B304" s="573"/>
      <c r="C304" s="573"/>
      <c r="D304" s="573"/>
      <c r="E304" s="573"/>
      <c r="F304" s="573"/>
      <c r="G304" s="573"/>
      <c r="H304" s="573"/>
      <c r="I304" s="573"/>
      <c r="J304" s="573"/>
      <c r="K304" s="573"/>
      <c r="L304" s="573"/>
      <c r="M304" s="573"/>
      <c r="N304" s="573"/>
      <c r="O304" s="573"/>
      <c r="P304" s="573"/>
      <c r="Q304" s="573"/>
    </row>
    <row r="305" spans="1:17">
      <c r="A305" s="573"/>
      <c r="B305" s="573"/>
      <c r="C305" s="573"/>
      <c r="D305" s="573"/>
      <c r="E305" s="573"/>
      <c r="F305" s="573"/>
      <c r="G305" s="573"/>
      <c r="H305" s="573"/>
      <c r="I305" s="573"/>
      <c r="J305" s="573"/>
      <c r="K305" s="573"/>
      <c r="L305" s="573"/>
      <c r="M305" s="573"/>
      <c r="N305" s="573"/>
      <c r="O305" s="573"/>
      <c r="P305" s="573"/>
      <c r="Q305" s="573"/>
    </row>
    <row r="306" spans="1:17">
      <c r="A306" s="573"/>
      <c r="B306" s="573"/>
      <c r="C306" s="573"/>
      <c r="D306" s="573"/>
      <c r="E306" s="573"/>
      <c r="F306" s="573"/>
      <c r="G306" s="573"/>
      <c r="H306" s="573"/>
      <c r="I306" s="573"/>
      <c r="J306" s="573"/>
      <c r="K306" s="573"/>
      <c r="L306" s="573"/>
      <c r="M306" s="573"/>
      <c r="N306" s="573"/>
      <c r="O306" s="573"/>
      <c r="P306" s="573"/>
      <c r="Q306" s="573"/>
    </row>
    <row r="307" spans="1:17">
      <c r="A307" s="573"/>
      <c r="B307" s="573"/>
      <c r="C307" s="573"/>
      <c r="D307" s="573"/>
      <c r="E307" s="573"/>
      <c r="F307" s="573"/>
      <c r="G307" s="573"/>
      <c r="H307" s="573"/>
      <c r="I307" s="573"/>
      <c r="J307" s="573"/>
      <c r="K307" s="573"/>
      <c r="L307" s="573"/>
      <c r="M307" s="573"/>
      <c r="N307" s="573"/>
      <c r="O307" s="573"/>
      <c r="P307" s="573"/>
      <c r="Q307" s="573"/>
    </row>
    <row r="308" spans="1:17">
      <c r="A308" s="573"/>
      <c r="B308" s="573"/>
      <c r="C308" s="573"/>
      <c r="D308" s="573"/>
      <c r="E308" s="573"/>
      <c r="F308" s="573"/>
      <c r="G308" s="573"/>
      <c r="H308" s="573"/>
      <c r="I308" s="573"/>
      <c r="J308" s="573"/>
      <c r="K308" s="573"/>
      <c r="L308" s="573"/>
      <c r="M308" s="573"/>
      <c r="N308" s="573"/>
      <c r="O308" s="573"/>
      <c r="P308" s="573"/>
      <c r="Q308" s="573"/>
    </row>
    <row r="309" spans="1:17">
      <c r="A309" s="573"/>
      <c r="B309" s="573"/>
      <c r="C309" s="573"/>
      <c r="D309" s="573"/>
      <c r="E309" s="573"/>
      <c r="F309" s="573"/>
      <c r="G309" s="573"/>
      <c r="H309" s="573"/>
      <c r="I309" s="573"/>
      <c r="J309" s="573"/>
      <c r="K309" s="573"/>
      <c r="L309" s="573"/>
      <c r="M309" s="573"/>
      <c r="N309" s="573"/>
      <c r="O309" s="573"/>
      <c r="P309" s="573"/>
      <c r="Q309" s="573"/>
    </row>
    <row r="310" spans="1:17">
      <c r="A310" s="573"/>
      <c r="B310" s="573"/>
      <c r="C310" s="573"/>
      <c r="D310" s="573"/>
      <c r="E310" s="573"/>
      <c r="F310" s="573"/>
      <c r="G310" s="573"/>
      <c r="H310" s="573"/>
      <c r="I310" s="573"/>
      <c r="J310" s="573"/>
      <c r="K310" s="573"/>
      <c r="L310" s="573"/>
      <c r="M310" s="573"/>
      <c r="N310" s="573"/>
      <c r="O310" s="573"/>
      <c r="P310" s="573"/>
      <c r="Q310" s="573"/>
    </row>
    <row r="311" spans="1:17">
      <c r="A311" s="573"/>
      <c r="B311" s="573"/>
      <c r="C311" s="573"/>
      <c r="D311" s="573"/>
      <c r="E311" s="573"/>
      <c r="F311" s="573"/>
      <c r="G311" s="573"/>
      <c r="H311" s="573"/>
      <c r="I311" s="573"/>
      <c r="J311" s="573"/>
      <c r="K311" s="573"/>
      <c r="L311" s="573"/>
      <c r="M311" s="573"/>
      <c r="N311" s="573"/>
      <c r="O311" s="573"/>
      <c r="P311" s="573"/>
      <c r="Q311" s="573"/>
    </row>
    <row r="312" spans="1:17">
      <c r="A312" s="573"/>
      <c r="B312" s="573"/>
      <c r="C312" s="573"/>
      <c r="D312" s="573"/>
      <c r="E312" s="573"/>
      <c r="F312" s="573"/>
      <c r="G312" s="573"/>
      <c r="H312" s="573"/>
      <c r="I312" s="573"/>
      <c r="J312" s="573"/>
      <c r="K312" s="573"/>
      <c r="L312" s="573"/>
      <c r="M312" s="573"/>
      <c r="N312" s="573"/>
      <c r="O312" s="573"/>
      <c r="P312" s="573"/>
      <c r="Q312" s="573"/>
    </row>
    <row r="313" spans="1:17">
      <c r="A313" s="573"/>
      <c r="B313" s="573"/>
      <c r="C313" s="573"/>
      <c r="D313" s="573"/>
      <c r="E313" s="573"/>
      <c r="F313" s="573"/>
      <c r="G313" s="573"/>
      <c r="H313" s="573"/>
      <c r="I313" s="573"/>
      <c r="J313" s="573"/>
      <c r="K313" s="573"/>
      <c r="L313" s="573"/>
      <c r="M313" s="573"/>
      <c r="N313" s="573"/>
      <c r="O313" s="573"/>
      <c r="P313" s="573"/>
      <c r="Q313" s="573"/>
    </row>
    <row r="314" spans="1:17">
      <c r="A314" s="573"/>
      <c r="B314" s="573"/>
      <c r="C314" s="573"/>
      <c r="D314" s="573"/>
      <c r="E314" s="573"/>
      <c r="F314" s="573"/>
      <c r="G314" s="573"/>
      <c r="H314" s="573"/>
      <c r="I314" s="573"/>
      <c r="J314" s="573"/>
      <c r="K314" s="573"/>
      <c r="L314" s="573"/>
      <c r="M314" s="573"/>
      <c r="N314" s="573"/>
      <c r="O314" s="573"/>
      <c r="P314" s="573"/>
      <c r="Q314" s="573"/>
    </row>
    <row r="315" spans="1:17">
      <c r="A315" s="573"/>
      <c r="B315" s="573"/>
      <c r="C315" s="573"/>
      <c r="D315" s="573"/>
      <c r="E315" s="573"/>
      <c r="F315" s="573"/>
      <c r="G315" s="573"/>
      <c r="H315" s="573"/>
      <c r="I315" s="573"/>
      <c r="J315" s="573"/>
      <c r="K315" s="573"/>
      <c r="L315" s="573"/>
      <c r="M315" s="573"/>
      <c r="N315" s="573"/>
      <c r="O315" s="573"/>
      <c r="P315" s="573"/>
      <c r="Q315" s="573"/>
    </row>
    <row r="316" spans="1:17">
      <c r="A316" s="573"/>
      <c r="B316" s="573"/>
      <c r="C316" s="573"/>
      <c r="D316" s="573"/>
      <c r="E316" s="573"/>
      <c r="F316" s="573"/>
      <c r="G316" s="573"/>
      <c r="H316" s="573"/>
      <c r="I316" s="573"/>
      <c r="J316" s="573"/>
      <c r="K316" s="573"/>
      <c r="L316" s="573"/>
      <c r="M316" s="573"/>
      <c r="N316" s="573"/>
      <c r="O316" s="573"/>
      <c r="P316" s="573"/>
      <c r="Q316" s="573"/>
    </row>
    <row r="317" spans="1:17">
      <c r="A317" s="573"/>
      <c r="B317" s="573"/>
      <c r="C317" s="573"/>
      <c r="D317" s="573"/>
      <c r="E317" s="573"/>
      <c r="F317" s="573"/>
      <c r="G317" s="573"/>
      <c r="H317" s="573"/>
      <c r="I317" s="573"/>
      <c r="J317" s="573"/>
      <c r="K317" s="573"/>
      <c r="L317" s="573"/>
      <c r="M317" s="573"/>
      <c r="N317" s="573"/>
      <c r="O317" s="573"/>
      <c r="P317" s="573"/>
      <c r="Q317" s="573"/>
    </row>
    <row r="318" spans="1:17">
      <c r="A318" s="573"/>
      <c r="B318" s="573"/>
      <c r="C318" s="573"/>
      <c r="D318" s="573"/>
      <c r="E318" s="573"/>
      <c r="F318" s="573"/>
      <c r="G318" s="573"/>
      <c r="H318" s="573"/>
      <c r="I318" s="573"/>
      <c r="J318" s="573"/>
      <c r="K318" s="573"/>
      <c r="L318" s="573"/>
      <c r="M318" s="573"/>
      <c r="N318" s="573"/>
      <c r="O318" s="573"/>
      <c r="P318" s="573"/>
      <c r="Q318" s="573"/>
    </row>
    <row r="319" spans="1:17">
      <c r="A319" s="573"/>
      <c r="B319" s="573"/>
      <c r="C319" s="573"/>
      <c r="D319" s="573"/>
      <c r="E319" s="573"/>
      <c r="F319" s="573"/>
      <c r="G319" s="573"/>
      <c r="H319" s="573"/>
      <c r="I319" s="573"/>
      <c r="J319" s="573"/>
      <c r="K319" s="573"/>
      <c r="L319" s="573"/>
      <c r="M319" s="573"/>
      <c r="N319" s="573"/>
      <c r="O319" s="573"/>
      <c r="P319" s="573"/>
      <c r="Q319" s="573"/>
    </row>
    <row r="320" spans="1:17">
      <c r="A320" s="573"/>
      <c r="B320" s="573"/>
      <c r="C320" s="573"/>
      <c r="D320" s="573"/>
      <c r="E320" s="573"/>
      <c r="F320" s="573"/>
      <c r="G320" s="573"/>
      <c r="H320" s="573"/>
      <c r="I320" s="573"/>
      <c r="J320" s="573"/>
      <c r="K320" s="573"/>
      <c r="L320" s="573"/>
      <c r="M320" s="573"/>
      <c r="N320" s="573"/>
      <c r="O320" s="573"/>
      <c r="P320" s="573"/>
      <c r="Q320" s="573"/>
    </row>
    <row r="321" spans="1:17">
      <c r="A321" s="573"/>
      <c r="B321" s="573"/>
      <c r="C321" s="573"/>
      <c r="D321" s="573"/>
      <c r="E321" s="573"/>
      <c r="F321" s="573"/>
      <c r="G321" s="573"/>
      <c r="H321" s="573"/>
      <c r="I321" s="573"/>
      <c r="J321" s="573"/>
      <c r="K321" s="573"/>
      <c r="L321" s="573"/>
      <c r="M321" s="573"/>
      <c r="N321" s="573"/>
      <c r="O321" s="573"/>
      <c r="P321" s="573"/>
      <c r="Q321" s="573"/>
    </row>
    <row r="322" spans="1:17">
      <c r="A322" s="573"/>
      <c r="B322" s="573"/>
      <c r="C322" s="573"/>
      <c r="D322" s="573"/>
      <c r="E322" s="573"/>
      <c r="F322" s="573"/>
      <c r="G322" s="573"/>
      <c r="H322" s="573"/>
      <c r="I322" s="573"/>
      <c r="J322" s="573"/>
      <c r="K322" s="573"/>
      <c r="L322" s="573"/>
      <c r="M322" s="573"/>
      <c r="N322" s="573"/>
      <c r="O322" s="573"/>
      <c r="P322" s="573"/>
      <c r="Q322" s="573"/>
    </row>
    <row r="323" spans="1:17">
      <c r="A323" s="573"/>
      <c r="B323" s="573"/>
      <c r="C323" s="573"/>
      <c r="D323" s="573"/>
      <c r="E323" s="573"/>
      <c r="F323" s="573"/>
      <c r="G323" s="573"/>
      <c r="H323" s="573"/>
      <c r="I323" s="573"/>
      <c r="J323" s="573"/>
      <c r="K323" s="573"/>
      <c r="L323" s="573"/>
      <c r="M323" s="573"/>
      <c r="N323" s="573"/>
      <c r="O323" s="573"/>
      <c r="P323" s="573"/>
      <c r="Q323" s="573"/>
    </row>
    <row r="324" spans="1:17">
      <c r="A324" s="573"/>
      <c r="B324" s="573"/>
      <c r="C324" s="573"/>
      <c r="D324" s="573"/>
      <c r="E324" s="573"/>
      <c r="F324" s="573"/>
      <c r="G324" s="573"/>
      <c r="H324" s="573"/>
      <c r="I324" s="573"/>
      <c r="J324" s="573"/>
      <c r="K324" s="573"/>
      <c r="L324" s="573"/>
      <c r="M324" s="573"/>
      <c r="N324" s="573"/>
      <c r="O324" s="573"/>
      <c r="P324" s="573"/>
      <c r="Q324" s="573"/>
    </row>
    <row r="325" spans="1:17">
      <c r="A325" s="573"/>
      <c r="B325" s="573"/>
      <c r="C325" s="573"/>
      <c r="D325" s="573"/>
      <c r="E325" s="573"/>
      <c r="F325" s="573"/>
      <c r="G325" s="573"/>
      <c r="H325" s="573"/>
      <c r="I325" s="573"/>
      <c r="J325" s="573"/>
      <c r="K325" s="573"/>
      <c r="L325" s="573"/>
      <c r="M325" s="573"/>
      <c r="N325" s="573"/>
      <c r="O325" s="573"/>
      <c r="P325" s="573"/>
      <c r="Q325" s="573"/>
    </row>
    <row r="326" spans="1:17">
      <c r="A326" s="573"/>
      <c r="B326" s="573"/>
      <c r="C326" s="573"/>
      <c r="D326" s="573"/>
      <c r="E326" s="573"/>
      <c r="F326" s="573"/>
      <c r="G326" s="573"/>
      <c r="H326" s="573"/>
      <c r="I326" s="573"/>
      <c r="J326" s="573"/>
      <c r="K326" s="573"/>
      <c r="L326" s="573"/>
      <c r="M326" s="573"/>
      <c r="N326" s="573"/>
      <c r="O326" s="573"/>
      <c r="P326" s="573"/>
      <c r="Q326" s="573"/>
    </row>
    <row r="327" spans="1:17">
      <c r="A327" s="573"/>
      <c r="B327" s="573"/>
      <c r="C327" s="573"/>
      <c r="D327" s="573"/>
      <c r="E327" s="573"/>
      <c r="F327" s="573"/>
      <c r="G327" s="573"/>
      <c r="H327" s="573"/>
      <c r="I327" s="573"/>
      <c r="J327" s="573"/>
      <c r="K327" s="573"/>
      <c r="L327" s="573"/>
      <c r="M327" s="573"/>
      <c r="N327" s="573"/>
      <c r="O327" s="573"/>
      <c r="P327" s="573"/>
      <c r="Q327" s="573"/>
    </row>
    <row r="328" spans="1:17">
      <c r="A328" s="573"/>
      <c r="B328" s="573"/>
      <c r="C328" s="573"/>
      <c r="D328" s="573"/>
      <c r="E328" s="573"/>
      <c r="F328" s="573"/>
      <c r="G328" s="573"/>
      <c r="H328" s="573"/>
      <c r="I328" s="573"/>
      <c r="J328" s="573"/>
      <c r="K328" s="573"/>
      <c r="L328" s="573"/>
      <c r="M328" s="573"/>
      <c r="N328" s="573"/>
      <c r="O328" s="573"/>
      <c r="P328" s="573"/>
      <c r="Q328" s="573"/>
    </row>
    <row r="329" spans="1:17">
      <c r="A329" s="573"/>
      <c r="B329" s="573"/>
      <c r="C329" s="573"/>
      <c r="D329" s="573"/>
      <c r="E329" s="573"/>
      <c r="F329" s="573"/>
      <c r="G329" s="573"/>
      <c r="H329" s="573"/>
      <c r="I329" s="573"/>
      <c r="J329" s="573"/>
      <c r="K329" s="573"/>
      <c r="L329" s="573"/>
      <c r="M329" s="573"/>
      <c r="N329" s="573"/>
      <c r="O329" s="573"/>
      <c r="P329" s="573"/>
      <c r="Q329" s="573"/>
    </row>
    <row r="330" spans="1:17">
      <c r="A330" s="573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573"/>
      <c r="N330" s="573"/>
      <c r="O330" s="573"/>
      <c r="P330" s="573"/>
      <c r="Q330" s="573"/>
    </row>
    <row r="331" spans="1:17">
      <c r="A331" s="573"/>
      <c r="B331" s="573"/>
      <c r="C331" s="573"/>
      <c r="D331" s="573"/>
      <c r="E331" s="573"/>
      <c r="F331" s="573"/>
      <c r="G331" s="573"/>
      <c r="H331" s="573"/>
      <c r="I331" s="573"/>
      <c r="J331" s="573"/>
      <c r="K331" s="573"/>
      <c r="L331" s="573"/>
      <c r="M331" s="573"/>
      <c r="N331" s="573"/>
      <c r="O331" s="573"/>
      <c r="P331" s="573"/>
      <c r="Q331" s="573"/>
    </row>
    <row r="332" spans="1:17">
      <c r="A332" s="573"/>
      <c r="B332" s="573"/>
      <c r="C332" s="573"/>
      <c r="D332" s="573"/>
      <c r="E332" s="573"/>
      <c r="F332" s="573"/>
      <c r="G332" s="573"/>
      <c r="H332" s="573"/>
      <c r="I332" s="573"/>
      <c r="J332" s="573"/>
      <c r="K332" s="573"/>
      <c r="L332" s="573"/>
      <c r="M332" s="573"/>
      <c r="N332" s="573"/>
      <c r="O332" s="573"/>
      <c r="P332" s="573"/>
      <c r="Q332" s="573"/>
    </row>
    <row r="333" spans="1:17">
      <c r="A333" s="573"/>
      <c r="B333" s="573"/>
      <c r="C333" s="573"/>
      <c r="D333" s="573"/>
      <c r="E333" s="573"/>
      <c r="F333" s="573"/>
      <c r="G333" s="573"/>
      <c r="H333" s="573"/>
      <c r="I333" s="573"/>
      <c r="J333" s="573"/>
      <c r="K333" s="573"/>
      <c r="L333" s="573"/>
      <c r="M333" s="573"/>
      <c r="N333" s="573"/>
      <c r="O333" s="573"/>
      <c r="P333" s="573"/>
      <c r="Q333" s="573"/>
    </row>
    <row r="334" spans="1:17">
      <c r="A334" s="573"/>
      <c r="B334" s="573"/>
      <c r="C334" s="573"/>
      <c r="D334" s="573"/>
      <c r="E334" s="573"/>
      <c r="F334" s="573"/>
      <c r="G334" s="573"/>
      <c r="H334" s="573"/>
      <c r="I334" s="573"/>
      <c r="J334" s="573"/>
      <c r="K334" s="573"/>
      <c r="L334" s="573"/>
      <c r="M334" s="573"/>
      <c r="N334" s="573"/>
      <c r="O334" s="573"/>
      <c r="P334" s="573"/>
      <c r="Q334" s="573"/>
    </row>
    <row r="335" spans="1:17">
      <c r="A335" s="573"/>
      <c r="B335" s="573"/>
      <c r="C335" s="573"/>
      <c r="D335" s="573"/>
      <c r="E335" s="573"/>
      <c r="F335" s="573"/>
      <c r="G335" s="573"/>
      <c r="H335" s="573"/>
      <c r="I335" s="573"/>
      <c r="J335" s="573"/>
      <c r="K335" s="573"/>
      <c r="L335" s="573"/>
      <c r="M335" s="573"/>
      <c r="N335" s="573"/>
      <c r="O335" s="573"/>
      <c r="P335" s="573"/>
      <c r="Q335" s="573"/>
    </row>
    <row r="336" spans="1:17">
      <c r="A336" s="573"/>
      <c r="B336" s="573"/>
      <c r="C336" s="573"/>
      <c r="D336" s="573"/>
      <c r="E336" s="573"/>
      <c r="F336" s="573"/>
      <c r="G336" s="573"/>
      <c r="H336" s="573"/>
      <c r="I336" s="573"/>
      <c r="J336" s="573"/>
      <c r="K336" s="573"/>
      <c r="L336" s="573"/>
      <c r="M336" s="573"/>
      <c r="N336" s="573"/>
      <c r="O336" s="573"/>
      <c r="P336" s="573"/>
      <c r="Q336" s="573"/>
    </row>
    <row r="337" spans="1:17">
      <c r="A337" s="573"/>
      <c r="B337" s="573"/>
      <c r="C337" s="573"/>
      <c r="D337" s="573"/>
      <c r="E337" s="573"/>
      <c r="F337" s="573"/>
      <c r="G337" s="573"/>
      <c r="H337" s="573"/>
      <c r="I337" s="573"/>
      <c r="J337" s="573"/>
      <c r="K337" s="573"/>
      <c r="L337" s="573"/>
      <c r="M337" s="573"/>
      <c r="N337" s="573"/>
      <c r="O337" s="573"/>
      <c r="P337" s="573"/>
      <c r="Q337" s="573"/>
    </row>
    <row r="338" spans="1:17">
      <c r="A338" s="573"/>
      <c r="B338" s="573"/>
      <c r="C338" s="573"/>
      <c r="D338" s="573"/>
      <c r="E338" s="573"/>
      <c r="F338" s="573"/>
      <c r="G338" s="573"/>
      <c r="H338" s="573"/>
      <c r="I338" s="573"/>
      <c r="J338" s="573"/>
      <c r="K338" s="573"/>
      <c r="L338" s="573"/>
      <c r="M338" s="573"/>
      <c r="N338" s="573"/>
      <c r="O338" s="573"/>
      <c r="P338" s="573"/>
      <c r="Q338" s="573"/>
    </row>
    <row r="339" spans="1:17">
      <c r="A339" s="573"/>
      <c r="B339" s="573"/>
      <c r="C339" s="573"/>
      <c r="D339" s="573"/>
      <c r="E339" s="573"/>
      <c r="F339" s="573"/>
      <c r="G339" s="573"/>
      <c r="H339" s="573"/>
      <c r="I339" s="573"/>
      <c r="J339" s="573"/>
      <c r="K339" s="573"/>
      <c r="L339" s="573"/>
      <c r="M339" s="573"/>
      <c r="N339" s="573"/>
      <c r="O339" s="573"/>
      <c r="P339" s="573"/>
      <c r="Q339" s="573"/>
    </row>
    <row r="340" spans="1:17">
      <c r="A340" s="573"/>
      <c r="B340" s="573"/>
      <c r="C340" s="573"/>
      <c r="D340" s="573"/>
      <c r="E340" s="573"/>
      <c r="F340" s="573"/>
      <c r="G340" s="573"/>
      <c r="H340" s="573"/>
      <c r="I340" s="573"/>
      <c r="J340" s="573"/>
      <c r="K340" s="573"/>
      <c r="L340" s="573"/>
      <c r="M340" s="573"/>
      <c r="N340" s="573"/>
      <c r="O340" s="573"/>
      <c r="P340" s="573"/>
      <c r="Q340" s="573"/>
    </row>
    <row r="341" spans="1:17">
      <c r="A341" s="573"/>
      <c r="B341" s="573"/>
      <c r="C341" s="573"/>
      <c r="D341" s="573"/>
      <c r="E341" s="573"/>
      <c r="F341" s="573"/>
      <c r="G341" s="573"/>
      <c r="H341" s="573"/>
      <c r="I341" s="573"/>
      <c r="J341" s="573"/>
      <c r="K341" s="573"/>
      <c r="L341" s="573"/>
      <c r="M341" s="573"/>
      <c r="N341" s="573"/>
      <c r="O341" s="573"/>
      <c r="P341" s="573"/>
      <c r="Q341" s="573"/>
    </row>
    <row r="342" spans="1:17">
      <c r="A342" s="573"/>
      <c r="B342" s="573"/>
      <c r="C342" s="573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73"/>
      <c r="O342" s="573"/>
      <c r="P342" s="573"/>
      <c r="Q342" s="573"/>
    </row>
    <row r="343" spans="1:17">
      <c r="A343" s="573"/>
      <c r="B343" s="573"/>
      <c r="C343" s="573"/>
      <c r="D343" s="573"/>
      <c r="E343" s="573"/>
      <c r="F343" s="573"/>
      <c r="G343" s="573"/>
      <c r="H343" s="573"/>
      <c r="I343" s="573"/>
      <c r="J343" s="573"/>
      <c r="K343" s="573"/>
      <c r="L343" s="573"/>
      <c r="M343" s="573"/>
      <c r="N343" s="573"/>
      <c r="O343" s="573"/>
      <c r="P343" s="573"/>
      <c r="Q343" s="573"/>
    </row>
    <row r="344" spans="1:17">
      <c r="A344" s="573"/>
      <c r="B344" s="573"/>
      <c r="C344" s="573"/>
      <c r="D344" s="573"/>
      <c r="E344" s="573"/>
      <c r="F344" s="573"/>
      <c r="G344" s="573"/>
      <c r="H344" s="573"/>
      <c r="I344" s="573"/>
      <c r="J344" s="573"/>
      <c r="K344" s="573"/>
      <c r="L344" s="573"/>
      <c r="M344" s="573"/>
      <c r="N344" s="573"/>
      <c r="O344" s="573"/>
      <c r="P344" s="573"/>
      <c r="Q344" s="573"/>
    </row>
    <row r="345" spans="1:17">
      <c r="A345" s="573"/>
      <c r="B345" s="573"/>
      <c r="C345" s="573"/>
      <c r="D345" s="573"/>
      <c r="E345" s="573"/>
      <c r="F345" s="573"/>
      <c r="G345" s="573"/>
      <c r="H345" s="573"/>
      <c r="I345" s="573"/>
      <c r="J345" s="573"/>
      <c r="K345" s="573"/>
      <c r="L345" s="573"/>
      <c r="M345" s="573"/>
      <c r="N345" s="573"/>
      <c r="O345" s="573"/>
      <c r="P345" s="573"/>
      <c r="Q345" s="573"/>
    </row>
    <row r="346" spans="1:17">
      <c r="A346" s="573"/>
      <c r="B346" s="573"/>
      <c r="C346" s="573"/>
      <c r="D346" s="573"/>
      <c r="E346" s="573"/>
      <c r="F346" s="573"/>
      <c r="G346" s="573"/>
      <c r="H346" s="573"/>
      <c r="I346" s="573"/>
      <c r="J346" s="573"/>
      <c r="K346" s="573"/>
      <c r="L346" s="573"/>
      <c r="M346" s="573"/>
      <c r="N346" s="573"/>
      <c r="O346" s="573"/>
      <c r="P346" s="573"/>
      <c r="Q346" s="573"/>
    </row>
    <row r="347" spans="1:17">
      <c r="A347" s="573"/>
      <c r="B347" s="573"/>
      <c r="C347" s="573"/>
      <c r="D347" s="573"/>
      <c r="E347" s="573"/>
      <c r="F347" s="573"/>
      <c r="G347" s="573"/>
      <c r="H347" s="573"/>
      <c r="I347" s="573"/>
      <c r="J347" s="573"/>
      <c r="K347" s="573"/>
      <c r="L347" s="573"/>
      <c r="M347" s="573"/>
      <c r="N347" s="573"/>
      <c r="O347" s="573"/>
      <c r="P347" s="573"/>
      <c r="Q347" s="573"/>
    </row>
    <row r="348" spans="1:17">
      <c r="A348" s="573"/>
      <c r="B348" s="573"/>
      <c r="C348" s="573"/>
      <c r="D348" s="573"/>
      <c r="E348" s="573"/>
      <c r="F348" s="573"/>
      <c r="G348" s="573"/>
      <c r="H348" s="573"/>
      <c r="I348" s="573"/>
      <c r="J348" s="573"/>
      <c r="K348" s="573"/>
      <c r="L348" s="573"/>
      <c r="M348" s="573"/>
      <c r="N348" s="573"/>
      <c r="O348" s="573"/>
      <c r="P348" s="573"/>
      <c r="Q348" s="573"/>
    </row>
    <row r="349" spans="1:17">
      <c r="A349" s="573"/>
      <c r="B349" s="573"/>
      <c r="C349" s="573"/>
      <c r="D349" s="573"/>
      <c r="E349" s="573"/>
      <c r="F349" s="573"/>
      <c r="G349" s="573"/>
      <c r="H349" s="573"/>
      <c r="I349" s="573"/>
      <c r="J349" s="573"/>
      <c r="K349" s="573"/>
      <c r="L349" s="573"/>
      <c r="M349" s="573"/>
      <c r="N349" s="573"/>
      <c r="O349" s="573"/>
      <c r="P349" s="573"/>
      <c r="Q349" s="573"/>
    </row>
    <row r="350" spans="1:17">
      <c r="A350" s="573"/>
      <c r="B350" s="573"/>
      <c r="C350" s="573"/>
      <c r="D350" s="573"/>
      <c r="E350" s="573"/>
      <c r="F350" s="573"/>
      <c r="G350" s="573"/>
      <c r="H350" s="573"/>
      <c r="I350" s="573"/>
      <c r="J350" s="573"/>
      <c r="K350" s="573"/>
      <c r="L350" s="573"/>
      <c r="M350" s="573"/>
      <c r="N350" s="573"/>
      <c r="O350" s="573"/>
      <c r="P350" s="573"/>
      <c r="Q350" s="573"/>
    </row>
    <row r="351" spans="1:17">
      <c r="A351" s="573"/>
      <c r="B351" s="573"/>
      <c r="C351" s="573"/>
      <c r="D351" s="573"/>
      <c r="E351" s="573"/>
      <c r="F351" s="573"/>
      <c r="G351" s="573"/>
      <c r="H351" s="573"/>
      <c r="I351" s="573"/>
      <c r="J351" s="573"/>
      <c r="K351" s="573"/>
      <c r="L351" s="573"/>
      <c r="M351" s="573"/>
      <c r="N351" s="573"/>
      <c r="O351" s="573"/>
      <c r="P351" s="573"/>
      <c r="Q351" s="573"/>
    </row>
    <row r="352" spans="1:17">
      <c r="E352" s="573"/>
      <c r="F352" s="573"/>
      <c r="G352" s="573"/>
      <c r="H352" s="573"/>
      <c r="I352" s="573"/>
      <c r="J352" s="573"/>
      <c r="K352" s="573"/>
      <c r="L352" s="573"/>
      <c r="M352" s="573"/>
      <c r="N352" s="573"/>
      <c r="O352" s="573"/>
      <c r="P352" s="573"/>
      <c r="Q352" s="573"/>
    </row>
    <row r="353" spans="5:17">
      <c r="E353" s="573"/>
      <c r="F353" s="573"/>
      <c r="G353" s="573"/>
      <c r="H353" s="573"/>
      <c r="I353" s="573"/>
      <c r="J353" s="573"/>
      <c r="K353" s="573"/>
      <c r="L353" s="573"/>
      <c r="M353" s="573"/>
      <c r="N353" s="573"/>
      <c r="O353" s="573"/>
      <c r="P353" s="573"/>
      <c r="Q353" s="573"/>
    </row>
    <row r="354" spans="5:17">
      <c r="E354" s="573"/>
      <c r="F354" s="573"/>
      <c r="G354" s="573"/>
      <c r="H354" s="573"/>
      <c r="I354" s="573"/>
      <c r="J354" s="573"/>
      <c r="K354" s="573"/>
      <c r="L354" s="573"/>
      <c r="M354" s="573"/>
      <c r="N354" s="573"/>
      <c r="O354" s="573"/>
      <c r="P354" s="573"/>
      <c r="Q354" s="573"/>
    </row>
    <row r="355" spans="5:17">
      <c r="E355" s="573"/>
      <c r="F355" s="573"/>
      <c r="G355" s="573"/>
      <c r="H355" s="573"/>
      <c r="I355" s="573"/>
      <c r="J355" s="573"/>
      <c r="K355" s="573"/>
      <c r="L355" s="573"/>
      <c r="M355" s="573"/>
      <c r="N355" s="573"/>
      <c r="O355" s="573"/>
      <c r="P355" s="573"/>
      <c r="Q355" s="573"/>
    </row>
    <row r="356" spans="5:17">
      <c r="E356" s="573"/>
      <c r="F356" s="573"/>
      <c r="G356" s="573"/>
      <c r="H356" s="573"/>
      <c r="I356" s="573"/>
      <c r="J356" s="573"/>
      <c r="K356" s="573"/>
      <c r="L356" s="573"/>
      <c r="M356" s="573"/>
      <c r="N356" s="573"/>
      <c r="O356" s="573"/>
      <c r="P356" s="573"/>
      <c r="Q356" s="573"/>
    </row>
    <row r="357" spans="5:17">
      <c r="E357" s="573"/>
      <c r="F357" s="573"/>
      <c r="G357" s="573"/>
      <c r="H357" s="573"/>
      <c r="I357" s="573"/>
      <c r="J357" s="573"/>
      <c r="K357" s="573"/>
      <c r="L357" s="573"/>
      <c r="M357" s="573"/>
      <c r="N357" s="573"/>
      <c r="O357" s="573"/>
      <c r="P357" s="573"/>
      <c r="Q357" s="573"/>
    </row>
    <row r="358" spans="5:17">
      <c r="E358" s="573"/>
      <c r="F358" s="573"/>
      <c r="G358" s="573"/>
      <c r="H358" s="573"/>
      <c r="I358" s="573"/>
      <c r="J358" s="573"/>
      <c r="K358" s="573"/>
      <c r="L358" s="573"/>
      <c r="M358" s="573"/>
      <c r="N358" s="573"/>
      <c r="O358" s="573"/>
      <c r="P358" s="573"/>
      <c r="Q358" s="573"/>
    </row>
    <row r="359" spans="5:17">
      <c r="E359" s="573"/>
      <c r="F359" s="573"/>
      <c r="G359" s="573"/>
      <c r="H359" s="573"/>
      <c r="I359" s="573"/>
      <c r="J359" s="573"/>
      <c r="K359" s="573"/>
      <c r="L359" s="573"/>
      <c r="M359" s="573"/>
      <c r="N359" s="573"/>
      <c r="O359" s="573"/>
      <c r="P359" s="573"/>
      <c r="Q359" s="573"/>
    </row>
  </sheetData>
  <sheetProtection algorithmName="SHA-512" hashValue="MFDblkDrVt4yT6lPuzqB5bUrIESqfCNquuaLv/7RWvUo8UzVPsurKZ5n5dwRWgWPnH4X695d7vjaAQUoMmxU9A==" saltValue="V/CCSZsrm5ZiwQQ4ku/bXg==" spinCount="100000" sheet="1" objects="1" scenarios="1" selectLockedCells="1"/>
  <mergeCells count="40">
    <mergeCell ref="A26:A28"/>
    <mergeCell ref="B26:B28"/>
    <mergeCell ref="C26:C28"/>
    <mergeCell ref="D26:D28"/>
    <mergeCell ref="E26:E28"/>
    <mergeCell ref="A32:A34"/>
    <mergeCell ref="B32:B34"/>
    <mergeCell ref="C32:C34"/>
    <mergeCell ref="D32:D34"/>
    <mergeCell ref="E32:E34"/>
    <mergeCell ref="B13:D13"/>
    <mergeCell ref="M1:Q1"/>
    <mergeCell ref="C6:D6"/>
    <mergeCell ref="C8:D8"/>
    <mergeCell ref="C9:D9"/>
    <mergeCell ref="C10:D10"/>
    <mergeCell ref="B14:D14"/>
    <mergeCell ref="B15:D15"/>
    <mergeCell ref="B16:D16"/>
    <mergeCell ref="A19:B19"/>
    <mergeCell ref="A20:A21"/>
    <mergeCell ref="B20:B21"/>
    <mergeCell ref="C20:C21"/>
    <mergeCell ref="D20:D21"/>
    <mergeCell ref="A42:E42"/>
    <mergeCell ref="E29:E31"/>
    <mergeCell ref="D35:D38"/>
    <mergeCell ref="E35:E38"/>
    <mergeCell ref="E20:E21"/>
    <mergeCell ref="A22:A25"/>
    <mergeCell ref="D22:D25"/>
    <mergeCell ref="E22:E25"/>
    <mergeCell ref="A29:A31"/>
    <mergeCell ref="B29:B31"/>
    <mergeCell ref="C29:C31"/>
    <mergeCell ref="D29:D31"/>
    <mergeCell ref="B22:B23"/>
    <mergeCell ref="B24:B25"/>
    <mergeCell ref="C22:C23"/>
    <mergeCell ref="C24:C25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  <headerFooter>
    <oddFooter>&amp;R&amp;9Januar 2019, Version 0</oddFooter>
  </headerFooter>
  <ignoredErrors>
    <ignoredError sqref="E23:E25 E27:E31 E33: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90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21</xdr:row>
                    <xdr:rowOff>66675</xdr:rowOff>
                  </from>
                  <to>
                    <xdr:col>1</xdr:col>
                    <xdr:colOff>352425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5" name="Check Box 6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57150</xdr:rowOff>
                  </from>
                  <to>
                    <xdr:col>2</xdr:col>
                    <xdr:colOff>371475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6" name="Check Box 3">
              <controlPr defaultSize="0" autoFill="0" autoLine="0" autoPict="0">
                <anchor moveWithCells="1">
                  <from>
                    <xdr:col>1</xdr:col>
                    <xdr:colOff>180975</xdr:colOff>
                    <xdr:row>25</xdr:row>
                    <xdr:rowOff>95250</xdr:rowOff>
                  </from>
                  <to>
                    <xdr:col>1</xdr:col>
                    <xdr:colOff>361950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7" name="Check Box 4">
              <controlPr defaultSize="0" autoFill="0" autoLine="0" autoPict="0">
                <anchor moveWithCells="1">
                  <from>
                    <xdr:col>2</xdr:col>
                    <xdr:colOff>219075</xdr:colOff>
                    <xdr:row>25</xdr:row>
                    <xdr:rowOff>152400</xdr:rowOff>
                  </from>
                  <to>
                    <xdr:col>2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8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28</xdr:row>
                    <xdr:rowOff>123825</xdr:rowOff>
                  </from>
                  <to>
                    <xdr:col>1</xdr:col>
                    <xdr:colOff>371475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9" name="Check Box 4">
              <controlPr defaultSize="0" autoFill="0" autoLine="0" autoPict="0">
                <anchor moveWithCells="1">
                  <from>
                    <xdr:col>2</xdr:col>
                    <xdr:colOff>219075</xdr:colOff>
                    <xdr:row>28</xdr:row>
                    <xdr:rowOff>123825</xdr:rowOff>
                  </from>
                  <to>
                    <xdr:col>2</xdr:col>
                    <xdr:colOff>400050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7" r:id="rId10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31</xdr:row>
                    <xdr:rowOff>123825</xdr:rowOff>
                  </from>
                  <to>
                    <xdr:col>1</xdr:col>
                    <xdr:colOff>381000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11" name="Check Box 4">
              <controlPr defaultSize="0" autoFill="0" autoLine="0" autoPict="0">
                <anchor moveWithCells="1">
                  <from>
                    <xdr:col>2</xdr:col>
                    <xdr:colOff>238125</xdr:colOff>
                    <xdr:row>31</xdr:row>
                    <xdr:rowOff>114300</xdr:rowOff>
                  </from>
                  <to>
                    <xdr:col>2</xdr:col>
                    <xdr:colOff>419100</xdr:colOff>
                    <xdr:row>32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5"/>
  <sheetViews>
    <sheetView zoomScaleNormal="100" workbookViewId="0">
      <selection activeCell="B18" sqref="B18:F18"/>
    </sheetView>
  </sheetViews>
  <sheetFormatPr baseColWidth="10" defaultRowHeight="12.75"/>
  <cols>
    <col min="1" max="1" width="8.5703125" customWidth="1"/>
    <col min="3" max="3" width="19" customWidth="1"/>
    <col min="5" max="5" width="47.5703125" customWidth="1"/>
    <col min="6" max="6" width="16.5703125" style="671" customWidth="1"/>
    <col min="7" max="7" width="17.28515625" style="671" customWidth="1"/>
    <col min="9" max="9" width="4.28515625" customWidth="1"/>
    <col min="10" max="10" width="29.42578125" hidden="1" customWidth="1"/>
  </cols>
  <sheetData>
    <row r="1" spans="1:10" ht="15.75">
      <c r="A1" s="670" t="s">
        <v>228</v>
      </c>
      <c r="J1" s="320"/>
    </row>
    <row r="2" spans="1:10" ht="14.25">
      <c r="A2" s="697" t="s">
        <v>35</v>
      </c>
      <c r="J2" s="320"/>
    </row>
    <row r="3" spans="1:10" ht="14.25">
      <c r="J3" s="320"/>
    </row>
    <row r="4" spans="1:10" ht="20.25">
      <c r="A4" s="321" t="s">
        <v>107</v>
      </c>
      <c r="B4" s="322"/>
      <c r="C4" s="321">
        <v>2021</v>
      </c>
      <c r="D4" s="322"/>
      <c r="E4" s="1030">
        <f>'Basisdaten Inst'!C16</f>
        <v>0</v>
      </c>
      <c r="F4" s="1030"/>
      <c r="G4" s="1030"/>
      <c r="H4" s="1030"/>
      <c r="I4" s="672"/>
      <c r="J4" s="672"/>
    </row>
    <row r="5" spans="1:10" ht="20.25">
      <c r="A5" s="321"/>
      <c r="B5" s="322"/>
      <c r="C5" s="321"/>
      <c r="D5" s="322"/>
      <c r="E5" s="666"/>
      <c r="F5" s="673"/>
      <c r="G5" s="673"/>
      <c r="H5" s="666"/>
      <c r="I5" s="666"/>
      <c r="J5" s="666"/>
    </row>
    <row r="6" spans="1:10" ht="20.25">
      <c r="A6" s="323" t="s">
        <v>235</v>
      </c>
      <c r="B6" s="322"/>
      <c r="C6" s="321"/>
      <c r="D6" s="322"/>
      <c r="E6" s="666"/>
      <c r="F6" s="673"/>
      <c r="G6" s="673"/>
      <c r="H6" s="666"/>
      <c r="I6" s="666"/>
      <c r="J6" s="666"/>
    </row>
    <row r="7" spans="1:10" ht="13.5" thickBot="1"/>
    <row r="8" spans="1:10" ht="20.100000000000001" customHeight="1">
      <c r="B8" s="1031"/>
      <c r="C8" s="1032"/>
      <c r="D8" s="1032"/>
      <c r="E8" s="1032"/>
      <c r="F8" s="674" t="s">
        <v>18</v>
      </c>
      <c r="G8" s="675" t="s">
        <v>18</v>
      </c>
    </row>
    <row r="9" spans="1:10" ht="20.25" customHeight="1" thickBot="1">
      <c r="B9" s="1033" t="s">
        <v>250</v>
      </c>
      <c r="C9" s="1034"/>
      <c r="D9" s="1034"/>
      <c r="E9" s="1034"/>
      <c r="F9" s="1035"/>
      <c r="G9" s="676"/>
    </row>
    <row r="10" spans="1:10" ht="19.5" customHeight="1">
      <c r="A10" s="1036" t="s">
        <v>108</v>
      </c>
      <c r="B10" s="1039"/>
      <c r="C10" s="1040"/>
      <c r="D10" s="1040"/>
      <c r="E10" s="1040"/>
      <c r="F10" s="677"/>
      <c r="G10" s="1041"/>
    </row>
    <row r="11" spans="1:10" ht="19.5" customHeight="1">
      <c r="A11" s="1037"/>
      <c r="B11" s="1043"/>
      <c r="C11" s="1044"/>
      <c r="D11" s="1044"/>
      <c r="E11" s="1044"/>
      <c r="F11" s="678"/>
      <c r="G11" s="1041"/>
    </row>
    <row r="12" spans="1:10" ht="19.5" customHeight="1">
      <c r="A12" s="1037"/>
      <c r="B12" s="1043"/>
      <c r="C12" s="1044"/>
      <c r="D12" s="1044"/>
      <c r="E12" s="1044"/>
      <c r="F12" s="678"/>
      <c r="G12" s="1041"/>
    </row>
    <row r="13" spans="1:10" ht="19.5" customHeight="1">
      <c r="A13" s="1037"/>
      <c r="B13" s="1043"/>
      <c r="C13" s="1044"/>
      <c r="D13" s="1044"/>
      <c r="E13" s="1044"/>
      <c r="F13" s="678"/>
      <c r="G13" s="1041"/>
    </row>
    <row r="14" spans="1:10" ht="19.5" customHeight="1">
      <c r="A14" s="1037"/>
      <c r="B14" s="1043"/>
      <c r="C14" s="1044"/>
      <c r="D14" s="1044"/>
      <c r="E14" s="1044"/>
      <c r="F14" s="678"/>
      <c r="G14" s="1041"/>
    </row>
    <row r="15" spans="1:10" ht="19.5" customHeight="1" thickBot="1">
      <c r="A15" s="1038"/>
      <c r="B15" s="1045"/>
      <c r="C15" s="1046"/>
      <c r="D15" s="1046"/>
      <c r="E15" s="1046"/>
      <c r="F15" s="679"/>
      <c r="G15" s="1042"/>
    </row>
    <row r="16" spans="1:10" s="665" customFormat="1" ht="21" customHeight="1">
      <c r="A16" s="680"/>
      <c r="B16" s="1047" t="s">
        <v>230</v>
      </c>
      <c r="C16" s="1048"/>
      <c r="D16" s="1048"/>
      <c r="E16" s="1049"/>
      <c r="F16" s="681">
        <f>SUM(F10:F15)</f>
        <v>0</v>
      </c>
      <c r="G16" s="682">
        <f>F16</f>
        <v>0</v>
      </c>
    </row>
    <row r="17" spans="1:10" s="665" customFormat="1" ht="21" customHeight="1">
      <c r="A17" s="680"/>
      <c r="B17" s="1027" t="s">
        <v>252</v>
      </c>
      <c r="C17" s="1028"/>
      <c r="D17" s="1028"/>
      <c r="E17" s="1028"/>
      <c r="F17" s="1029"/>
      <c r="G17" s="683"/>
      <c r="J17" s="684">
        <f>F19*0.25</f>
        <v>0</v>
      </c>
    </row>
    <row r="18" spans="1:10" s="665" customFormat="1" ht="21" customHeight="1">
      <c r="A18" s="680"/>
      <c r="B18" s="1027" t="s">
        <v>231</v>
      </c>
      <c r="C18" s="1028"/>
      <c r="D18" s="1028"/>
      <c r="E18" s="1028"/>
      <c r="F18" s="1029"/>
      <c r="G18" s="685">
        <f>IF(G17&lt;J18,G17,J18)</f>
        <v>0</v>
      </c>
      <c r="J18" s="684">
        <f>(F19*0.03)</f>
        <v>0</v>
      </c>
    </row>
    <row r="19" spans="1:10" s="665" customFormat="1" ht="21" customHeight="1">
      <c r="A19" s="680"/>
      <c r="B19" s="1027" t="s">
        <v>253</v>
      </c>
      <c r="C19" s="1028"/>
      <c r="D19" s="1028"/>
      <c r="E19" s="1028"/>
      <c r="F19" s="686"/>
      <c r="G19" s="687"/>
    </row>
    <row r="20" spans="1:10" s="665" customFormat="1" ht="21" customHeight="1" thickBot="1">
      <c r="A20" s="680"/>
      <c r="B20" s="1027" t="s">
        <v>232</v>
      </c>
      <c r="C20" s="1028"/>
      <c r="D20" s="1028"/>
      <c r="E20" s="1028"/>
      <c r="F20" s="1029"/>
      <c r="G20" s="685">
        <f>IF(J18&gt;G17,0,J18-G17)</f>
        <v>0</v>
      </c>
    </row>
    <row r="21" spans="1:10" s="665" customFormat="1" ht="25.5" customHeight="1" thickBot="1">
      <c r="B21" s="1050" t="s">
        <v>251</v>
      </c>
      <c r="C21" s="1051"/>
      <c r="D21" s="1051"/>
      <c r="E21" s="1051"/>
      <c r="F21" s="1052"/>
      <c r="G21" s="688">
        <f>G9-G16+G17+G20</f>
        <v>0</v>
      </c>
    </row>
    <row r="22" spans="1:10" ht="20.100000000000001" customHeight="1"/>
    <row r="23" spans="1:10" ht="20.100000000000001" customHeight="1">
      <c r="A23" s="524" t="s">
        <v>236</v>
      </c>
      <c r="B23" s="689"/>
      <c r="C23" s="689"/>
      <c r="D23" s="689"/>
      <c r="E23" s="689"/>
      <c r="F23" s="690"/>
    </row>
    <row r="24" spans="1:10" ht="20.100000000000001" customHeight="1"/>
    <row r="25" spans="1:10" ht="20.100000000000001" customHeight="1"/>
    <row r="26" spans="1:10" ht="13.5" thickBot="1"/>
    <row r="27" spans="1:10" ht="20.100000000000001" customHeight="1">
      <c r="A27" s="1053" t="s">
        <v>233</v>
      </c>
      <c r="B27" s="1054"/>
      <c r="C27" s="1054"/>
      <c r="D27" s="1054"/>
      <c r="E27" s="1054"/>
      <c r="F27" s="1054"/>
      <c r="G27" s="1054"/>
      <c r="H27" s="1055"/>
    </row>
    <row r="28" spans="1:10" ht="14.25">
      <c r="A28" s="1056"/>
      <c r="B28" s="1057"/>
      <c r="C28" s="1058"/>
      <c r="D28" s="1059"/>
      <c r="E28" s="1059"/>
      <c r="F28" s="691"/>
      <c r="G28" s="691"/>
      <c r="H28" s="324"/>
    </row>
    <row r="29" spans="1:10" ht="14.25">
      <c r="A29" s="1060" t="s">
        <v>78</v>
      </c>
      <c r="B29" s="1061"/>
      <c r="C29" s="1062"/>
      <c r="D29" s="1063"/>
      <c r="E29" s="1063"/>
      <c r="F29" s="691"/>
      <c r="G29" s="691"/>
      <c r="H29" s="324"/>
    </row>
    <row r="30" spans="1:10" ht="15">
      <c r="A30" s="668"/>
      <c r="B30" s="325"/>
      <c r="C30" s="669"/>
      <c r="D30" s="326"/>
      <c r="E30" s="326"/>
      <c r="F30" s="692"/>
      <c r="G30" s="693"/>
      <c r="H30" s="327"/>
    </row>
    <row r="31" spans="1:10" ht="15">
      <c r="A31" s="1066" t="s">
        <v>79</v>
      </c>
      <c r="B31" s="1066"/>
      <c r="C31" s="1067"/>
      <c r="D31" s="1067"/>
      <c r="E31" s="1067"/>
      <c r="F31" s="1068"/>
      <c r="G31" s="693"/>
      <c r="H31" s="327"/>
    </row>
    <row r="32" spans="1:10" ht="15">
      <c r="A32" s="328" t="s">
        <v>234</v>
      </c>
      <c r="B32" s="329"/>
      <c r="C32" s="330"/>
      <c r="D32" s="330"/>
      <c r="E32" s="330"/>
      <c r="F32" s="694"/>
      <c r="G32" s="693"/>
      <c r="H32" s="327"/>
    </row>
    <row r="33" spans="1:8" ht="15">
      <c r="A33" s="328"/>
      <c r="B33" s="329"/>
      <c r="C33" s="330"/>
      <c r="D33" s="330"/>
      <c r="E33" s="330"/>
      <c r="F33" s="694"/>
      <c r="G33" s="693"/>
      <c r="H33" s="327"/>
    </row>
    <row r="34" spans="1:8" ht="14.25">
      <c r="A34" s="1069" t="s">
        <v>109</v>
      </c>
      <c r="B34" s="1070"/>
      <c r="C34" s="1070"/>
      <c r="D34" s="331"/>
      <c r="E34" s="1071"/>
      <c r="F34" s="1071"/>
      <c r="G34" s="1071"/>
      <c r="H34" s="327"/>
    </row>
    <row r="35" spans="1:8" ht="14.25">
      <c r="A35" s="332"/>
      <c r="B35" s="331"/>
      <c r="C35" s="333"/>
      <c r="D35" s="331"/>
      <c r="E35" s="331"/>
      <c r="F35" s="694"/>
      <c r="G35" s="693"/>
      <c r="H35" s="327"/>
    </row>
    <row r="36" spans="1:8" ht="14.25">
      <c r="A36" s="332"/>
      <c r="B36" s="331"/>
      <c r="C36" s="333"/>
      <c r="D36" s="331"/>
      <c r="E36" s="331"/>
      <c r="F36" s="694"/>
      <c r="G36" s="693"/>
      <c r="H36" s="327"/>
    </row>
    <row r="37" spans="1:8" ht="14.25">
      <c r="A37" s="332"/>
      <c r="B37" s="331"/>
      <c r="C37" s="333"/>
      <c r="D37" s="331"/>
      <c r="E37" s="331"/>
      <c r="F37" s="694"/>
      <c r="G37" s="693"/>
      <c r="H37" s="327"/>
    </row>
    <row r="38" spans="1:8" ht="14.25">
      <c r="A38" s="334"/>
      <c r="B38" s="329"/>
      <c r="C38" s="330"/>
      <c r="D38" s="330"/>
      <c r="E38" s="330"/>
      <c r="F38" s="694"/>
      <c r="G38" s="693"/>
      <c r="H38" s="327"/>
    </row>
    <row r="39" spans="1:8" ht="14.25">
      <c r="A39" s="695"/>
      <c r="B39" s="329"/>
      <c r="C39" s="330"/>
      <c r="D39" s="335"/>
      <c r="E39" s="330"/>
      <c r="F39" s="694"/>
      <c r="G39" s="693"/>
      <c r="H39" s="327"/>
    </row>
    <row r="40" spans="1:8" ht="14.25">
      <c r="A40" s="1069" t="s">
        <v>109</v>
      </c>
      <c r="B40" s="1070"/>
      <c r="C40" s="1070"/>
      <c r="D40" s="1072"/>
      <c r="E40" s="1072"/>
      <c r="F40" s="694"/>
      <c r="G40" s="693"/>
      <c r="H40" s="327"/>
    </row>
    <row r="41" spans="1:8" ht="14.25">
      <c r="A41" s="332"/>
      <c r="B41" s="336"/>
      <c r="C41" s="330"/>
      <c r="D41" s="667"/>
      <c r="E41" s="667"/>
      <c r="F41" s="694"/>
      <c r="G41" s="693"/>
      <c r="H41" s="327"/>
    </row>
    <row r="42" spans="1:8" ht="14.25">
      <c r="A42" s="332"/>
      <c r="B42" s="336"/>
      <c r="C42" s="330"/>
      <c r="D42" s="667"/>
      <c r="E42" s="667"/>
      <c r="F42" s="694"/>
      <c r="G42" s="693"/>
      <c r="H42" s="327"/>
    </row>
    <row r="43" spans="1:8" ht="14.25">
      <c r="A43" s="332"/>
      <c r="B43" s="336"/>
      <c r="C43" s="330"/>
      <c r="D43" s="667"/>
      <c r="E43" s="667"/>
      <c r="F43" s="694"/>
      <c r="G43" s="693"/>
      <c r="H43" s="327"/>
    </row>
    <row r="44" spans="1:8" ht="14.25">
      <c r="A44" s="332"/>
      <c r="B44" s="336"/>
      <c r="C44" s="330"/>
      <c r="D44" s="667"/>
      <c r="E44" s="667"/>
      <c r="F44" s="694"/>
      <c r="G44" s="693"/>
      <c r="H44" s="327"/>
    </row>
    <row r="45" spans="1:8" ht="15" thickBot="1">
      <c r="A45" s="337"/>
      <c r="B45" s="338"/>
      <c r="C45" s="1064"/>
      <c r="D45" s="1064"/>
      <c r="E45" s="1064"/>
      <c r="F45" s="1065"/>
      <c r="G45" s="696"/>
      <c r="H45" s="339"/>
    </row>
  </sheetData>
  <sheetProtection algorithmName="SHA-512" hashValue="HeMU4k+ktmcwvo1Ez+2MkvQsW/qlKIKw3yQcDZ0iGTZJxhv4Fs3qbGGvrZZji5apYV34Nrsme2cynQBKoRKiJQ==" saltValue="e4RjbVN7vo/rZ5EgSiuTww==" spinCount="100000" sheet="1" objects="1" scenarios="1"/>
  <mergeCells count="29">
    <mergeCell ref="C45:F45"/>
    <mergeCell ref="A31:B31"/>
    <mergeCell ref="C31:F31"/>
    <mergeCell ref="A34:C34"/>
    <mergeCell ref="E34:G34"/>
    <mergeCell ref="A40:C40"/>
    <mergeCell ref="D40:E40"/>
    <mergeCell ref="B21:F21"/>
    <mergeCell ref="A27:H27"/>
    <mergeCell ref="A28:B28"/>
    <mergeCell ref="C28:E28"/>
    <mergeCell ref="A29:B29"/>
    <mergeCell ref="C29:E29"/>
    <mergeCell ref="B20:F20"/>
    <mergeCell ref="E4:H4"/>
    <mergeCell ref="B8:E8"/>
    <mergeCell ref="B9:F9"/>
    <mergeCell ref="A10:A15"/>
    <mergeCell ref="B10:E10"/>
    <mergeCell ref="G10:G15"/>
    <mergeCell ref="B11:E11"/>
    <mergeCell ref="B12:E12"/>
    <mergeCell ref="B13:E13"/>
    <mergeCell ref="B14:E14"/>
    <mergeCell ref="B15:E15"/>
    <mergeCell ref="B16:E16"/>
    <mergeCell ref="B17:F17"/>
    <mergeCell ref="B18:F18"/>
    <mergeCell ref="B19:E19"/>
  </mergeCells>
  <pageMargins left="0.7" right="0.7" top="0.78740157499999996" bottom="0.78740157499999996" header="0.3" footer="0.3"/>
  <pageSetup paperSize="9" scale="93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8" tint="-0.249977111117893"/>
  </sheetPr>
  <dimension ref="A1:I44"/>
  <sheetViews>
    <sheetView showGridLines="0" tabSelected="1" zoomScaleNormal="100" workbookViewId="0">
      <selection activeCell="C9" sqref="C9"/>
    </sheetView>
  </sheetViews>
  <sheetFormatPr baseColWidth="10" defaultColWidth="11.42578125" defaultRowHeight="12.75"/>
  <cols>
    <col min="1" max="1" width="13" style="28" customWidth="1"/>
    <col min="2" max="2" width="6" style="28" customWidth="1"/>
    <col min="3" max="3" width="13.7109375" style="28" customWidth="1"/>
    <col min="4" max="7" width="11.42578125" style="28"/>
    <col min="8" max="8" width="9.5703125" style="28" customWidth="1"/>
    <col min="9" max="16384" width="11.42578125" style="28"/>
  </cols>
  <sheetData>
    <row r="1" spans="1:8" ht="15.75">
      <c r="A1" s="781" t="s">
        <v>228</v>
      </c>
      <c r="B1" s="782"/>
      <c r="C1" s="782"/>
      <c r="D1" s="782"/>
      <c r="E1" s="782"/>
      <c r="F1" s="782"/>
      <c r="G1" s="782"/>
      <c r="H1" s="782"/>
    </row>
    <row r="2" spans="1:8" ht="15">
      <c r="A2" s="783" t="s">
        <v>35</v>
      </c>
      <c r="B2" s="784"/>
      <c r="C2" s="784"/>
      <c r="D2" s="784"/>
      <c r="E2" s="784"/>
      <c r="F2" s="784"/>
      <c r="G2" s="784"/>
      <c r="H2" s="784"/>
    </row>
    <row r="3" spans="1:8">
      <c r="A3" s="5"/>
      <c r="B3" s="5"/>
      <c r="C3" s="5"/>
      <c r="D3" s="5"/>
      <c r="E3" s="4"/>
      <c r="F3" s="4"/>
      <c r="G3" s="4"/>
      <c r="H3" s="5"/>
    </row>
    <row r="4" spans="1:8" s="261" customFormat="1" ht="46.5" customHeight="1">
      <c r="A4" s="785" t="s">
        <v>237</v>
      </c>
      <c r="B4" s="786"/>
      <c r="C4" s="786"/>
      <c r="D4" s="786"/>
      <c r="E4" s="786"/>
      <c r="F4" s="786"/>
      <c r="G4" s="786"/>
      <c r="H4" s="786"/>
    </row>
    <row r="5" spans="1:8" ht="15.75">
      <c r="A5" s="7"/>
      <c r="B5" s="7"/>
      <c r="C5" s="7"/>
      <c r="D5" s="7"/>
      <c r="E5" s="8"/>
      <c r="F5" s="9"/>
      <c r="G5" s="10"/>
      <c r="H5" s="5"/>
    </row>
    <row r="6" spans="1:8">
      <c r="A6" s="11"/>
      <c r="B6" s="11"/>
      <c r="C6" s="11"/>
      <c r="D6" s="11"/>
      <c r="E6" s="12"/>
      <c r="F6" s="13"/>
      <c r="G6" s="14"/>
      <c r="H6" s="5"/>
    </row>
    <row r="7" spans="1:8">
      <c r="A7" s="29"/>
      <c r="B7" s="29"/>
      <c r="C7" s="29"/>
      <c r="D7" s="29"/>
      <c r="E7" s="14"/>
      <c r="F7" s="14"/>
      <c r="G7" s="14"/>
      <c r="H7" s="5"/>
    </row>
    <row r="8" spans="1:8" s="308" customFormat="1" ht="24" customHeight="1">
      <c r="A8" s="423" t="s">
        <v>84</v>
      </c>
      <c r="B8" s="423"/>
      <c r="C8" s="430">
        <v>2021</v>
      </c>
      <c r="D8" s="424"/>
      <c r="E8" s="425"/>
      <c r="F8" s="425"/>
      <c r="G8" s="425"/>
      <c r="H8" s="426"/>
    </row>
    <row r="9" spans="1:8" s="308" customFormat="1" ht="24" customHeight="1">
      <c r="A9" s="423" t="s">
        <v>69</v>
      </c>
      <c r="B9" s="423"/>
      <c r="C9" s="430"/>
      <c r="D9" s="424" t="s">
        <v>196</v>
      </c>
      <c r="E9" s="425"/>
      <c r="F9" s="425"/>
      <c r="G9" s="425"/>
      <c r="H9" s="427"/>
    </row>
    <row r="10" spans="1:8" ht="15.75">
      <c r="A10" s="7"/>
      <c r="B10" s="7"/>
      <c r="C10" s="30"/>
      <c r="D10" s="29"/>
      <c r="E10" s="14"/>
      <c r="F10" s="14"/>
      <c r="G10" s="14"/>
      <c r="H10" s="5"/>
    </row>
    <row r="11" spans="1:8" ht="15.75">
      <c r="A11" s="7"/>
      <c r="B11" s="7"/>
      <c r="C11" s="29"/>
      <c r="D11" s="29"/>
      <c r="E11" s="14"/>
      <c r="F11" s="14"/>
      <c r="G11" s="14"/>
      <c r="H11" s="5"/>
    </row>
    <row r="12" spans="1:8" ht="30" customHeight="1">
      <c r="A12" s="29"/>
      <c r="B12" s="29"/>
      <c r="C12" s="29"/>
      <c r="D12" s="29"/>
      <c r="E12" s="14"/>
      <c r="F12" s="14"/>
      <c r="G12" s="14"/>
      <c r="H12" s="5"/>
    </row>
    <row r="13" spans="1:8" s="261" customFormat="1" ht="18">
      <c r="A13" s="764" t="s">
        <v>88</v>
      </c>
      <c r="B13" s="764"/>
      <c r="C13" s="764"/>
      <c r="D13" s="764"/>
      <c r="E13" s="764"/>
      <c r="F13" s="764"/>
      <c r="G13" s="764"/>
      <c r="H13" s="764"/>
    </row>
    <row r="14" spans="1:8">
      <c r="A14" s="5"/>
      <c r="B14" s="5"/>
      <c r="C14" s="5"/>
      <c r="D14" s="5"/>
      <c r="E14" s="4"/>
      <c r="F14" s="4"/>
      <c r="G14" s="4"/>
      <c r="H14" s="5"/>
    </row>
    <row r="15" spans="1:8" ht="15">
      <c r="A15" s="31" t="s">
        <v>37</v>
      </c>
      <c r="B15" s="14"/>
      <c r="C15" s="4"/>
      <c r="D15" s="4"/>
      <c r="E15" s="4"/>
      <c r="F15" s="4"/>
      <c r="G15" s="4"/>
      <c r="H15" s="5"/>
    </row>
    <row r="16" spans="1:8" ht="30" customHeight="1">
      <c r="A16" s="17" t="s">
        <v>41</v>
      </c>
      <c r="B16" s="18"/>
      <c r="C16" s="765"/>
      <c r="D16" s="766"/>
      <c r="E16" s="766"/>
      <c r="F16" s="766"/>
      <c r="G16" s="766"/>
      <c r="H16" s="767"/>
    </row>
    <row r="17" spans="1:9" ht="30" customHeight="1">
      <c r="A17" s="768" t="s">
        <v>38</v>
      </c>
      <c r="B17" s="769"/>
      <c r="C17" s="770"/>
      <c r="D17" s="771"/>
      <c r="E17" s="771"/>
      <c r="F17" s="771"/>
      <c r="G17" s="771"/>
      <c r="H17" s="772"/>
      <c r="I17" s="32"/>
    </row>
    <row r="18" spans="1:9" ht="15" customHeight="1">
      <c r="A18" s="17" t="s">
        <v>39</v>
      </c>
      <c r="B18" s="18"/>
      <c r="C18" s="770"/>
      <c r="D18" s="773"/>
      <c r="E18" s="773"/>
      <c r="F18" s="773"/>
      <c r="G18" s="773"/>
      <c r="H18" s="774"/>
    </row>
    <row r="19" spans="1:9">
      <c r="A19" s="4"/>
      <c r="B19" s="4"/>
      <c r="C19" s="4"/>
      <c r="D19" s="4"/>
      <c r="E19" s="4"/>
      <c r="F19" s="4"/>
      <c r="G19" s="4"/>
      <c r="H19" s="5"/>
    </row>
    <row r="20" spans="1:9" ht="15">
      <c r="A20" s="31" t="s">
        <v>40</v>
      </c>
      <c r="B20" s="6"/>
      <c r="C20" s="4"/>
      <c r="D20" s="4"/>
      <c r="E20" s="4"/>
      <c r="F20" s="4"/>
      <c r="G20" s="4"/>
      <c r="H20" s="5"/>
    </row>
    <row r="21" spans="1:9" ht="30" customHeight="1">
      <c r="A21" s="17" t="s">
        <v>41</v>
      </c>
      <c r="B21" s="18"/>
      <c r="C21" s="765"/>
      <c r="D21" s="775"/>
      <c r="E21" s="775"/>
      <c r="F21" s="775"/>
      <c r="G21" s="775"/>
      <c r="H21" s="776"/>
    </row>
    <row r="22" spans="1:9" ht="15" customHeight="1">
      <c r="A22" s="17" t="s">
        <v>42</v>
      </c>
      <c r="B22" s="18"/>
      <c r="C22" s="780"/>
      <c r="D22" s="775"/>
      <c r="E22" s="775"/>
      <c r="F22" s="775"/>
      <c r="G22" s="775"/>
      <c r="H22" s="776"/>
    </row>
    <row r="23" spans="1:9" ht="15" customHeight="1">
      <c r="A23" s="17" t="s">
        <v>39</v>
      </c>
      <c r="B23" s="18"/>
      <c r="C23" s="770"/>
      <c r="D23" s="773"/>
      <c r="E23" s="773"/>
      <c r="F23" s="773"/>
      <c r="G23" s="773"/>
      <c r="H23" s="774"/>
    </row>
    <row r="24" spans="1:9">
      <c r="A24" s="4"/>
      <c r="B24" s="4"/>
      <c r="C24" s="33"/>
      <c r="D24" s="34"/>
      <c r="E24" s="34"/>
      <c r="F24" s="34"/>
      <c r="G24" s="34"/>
      <c r="H24" s="34"/>
    </row>
    <row r="25" spans="1:9" ht="15">
      <c r="A25" s="31" t="s">
        <v>87</v>
      </c>
      <c r="B25" s="4"/>
      <c r="C25" s="33"/>
      <c r="D25" s="34"/>
      <c r="E25" s="34"/>
      <c r="F25" s="34"/>
      <c r="G25" s="34"/>
      <c r="H25" s="34"/>
    </row>
    <row r="26" spans="1:9" ht="15" customHeight="1">
      <c r="A26" s="262" t="s">
        <v>21</v>
      </c>
      <c r="B26" s="35"/>
      <c r="C26" s="761"/>
      <c r="D26" s="762"/>
      <c r="E26" s="762"/>
      <c r="F26" s="762"/>
      <c r="G26" s="762"/>
      <c r="H26" s="763"/>
    </row>
    <row r="27" spans="1:9" ht="15" customHeight="1">
      <c r="A27" s="262" t="s">
        <v>22</v>
      </c>
      <c r="B27" s="36"/>
      <c r="C27" s="761"/>
      <c r="D27" s="762"/>
      <c r="E27" s="762"/>
      <c r="F27" s="762"/>
      <c r="G27" s="762"/>
      <c r="H27" s="763"/>
    </row>
    <row r="28" spans="1:9" ht="15" customHeight="1">
      <c r="A28" s="262" t="s">
        <v>23</v>
      </c>
      <c r="B28" s="36"/>
      <c r="C28" s="777"/>
      <c r="D28" s="778"/>
      <c r="E28" s="778"/>
      <c r="F28" s="778"/>
      <c r="G28" s="778"/>
      <c r="H28" s="779"/>
    </row>
    <row r="29" spans="1:9" ht="15" customHeight="1">
      <c r="A29" s="262" t="s">
        <v>24</v>
      </c>
      <c r="B29" s="36"/>
      <c r="C29" s="761"/>
      <c r="D29" s="762"/>
      <c r="E29" s="762"/>
      <c r="F29" s="762"/>
      <c r="G29" s="762"/>
      <c r="H29" s="763"/>
    </row>
    <row r="30" spans="1:9">
      <c r="A30" s="4"/>
      <c r="B30" s="4"/>
      <c r="C30" s="33"/>
      <c r="D30" s="34"/>
      <c r="E30" s="34"/>
      <c r="F30" s="34"/>
      <c r="G30" s="34"/>
      <c r="H30" s="34"/>
    </row>
    <row r="31" spans="1:9" ht="15">
      <c r="A31" s="31" t="s">
        <v>101</v>
      </c>
      <c r="B31" s="4"/>
      <c r="C31" s="4"/>
      <c r="D31" s="4"/>
      <c r="E31" s="4"/>
      <c r="F31" s="4"/>
      <c r="G31" s="4"/>
      <c r="H31" s="5"/>
    </row>
    <row r="32" spans="1:9" ht="15.75" customHeight="1">
      <c r="A32" s="17" t="s">
        <v>43</v>
      </c>
      <c r="B32" s="18"/>
      <c r="C32" s="780"/>
      <c r="D32" s="775"/>
      <c r="E32" s="775"/>
      <c r="F32" s="775"/>
      <c r="G32" s="775"/>
      <c r="H32" s="776"/>
    </row>
    <row r="33" spans="1:8" ht="15.75" customHeight="1">
      <c r="A33" s="17" t="s">
        <v>44</v>
      </c>
      <c r="B33" s="18"/>
      <c r="C33" s="770"/>
      <c r="D33" s="773"/>
      <c r="E33" s="773"/>
      <c r="F33" s="773"/>
      <c r="G33" s="773"/>
      <c r="H33" s="774"/>
    </row>
    <row r="34" spans="1:8" ht="15.75" customHeight="1">
      <c r="A34" s="17" t="s">
        <v>45</v>
      </c>
      <c r="B34" s="18"/>
      <c r="C34" s="758"/>
      <c r="D34" s="759"/>
      <c r="E34" s="759"/>
      <c r="F34" s="759"/>
      <c r="G34" s="759"/>
      <c r="H34" s="760"/>
    </row>
    <row r="36" spans="1:8" ht="11.25" customHeight="1"/>
    <row r="37" spans="1:8" hidden="1">
      <c r="A37" s="28" t="s">
        <v>70</v>
      </c>
    </row>
    <row r="38" spans="1:8" hidden="1">
      <c r="A38" s="28" t="s">
        <v>71</v>
      </c>
    </row>
    <row r="39" spans="1:8" hidden="1">
      <c r="A39" s="28" t="s">
        <v>72</v>
      </c>
    </row>
    <row r="40" spans="1:8" hidden="1">
      <c r="A40" s="28" t="s">
        <v>73</v>
      </c>
    </row>
    <row r="43" spans="1:8" s="51" customFormat="1" ht="14.25"/>
    <row r="44" spans="1:8" s="51" customFormat="1" ht="14.25"/>
  </sheetData>
  <sheetProtection algorithmName="SHA-512" hashValue="OvfrCFGXs3i7N54lrEPnbM6Gtj3GtI375vGO07g/k8VohsEzIvUZYjkiHg0sV39pvVBcPgSwHGLjmt9/487X4Q==" saltValue="NqQucKY4wKYqVT484oc6Mw==" spinCount="100000" sheet="1" objects="1" scenarios="1" selectLockedCells="1"/>
  <mergeCells count="18">
    <mergeCell ref="A1:H1"/>
    <mergeCell ref="A2:H2"/>
    <mergeCell ref="A4:H4"/>
    <mergeCell ref="C34:H34"/>
    <mergeCell ref="C26:H26"/>
    <mergeCell ref="A13:H13"/>
    <mergeCell ref="C16:H16"/>
    <mergeCell ref="A17:B17"/>
    <mergeCell ref="C17:H17"/>
    <mergeCell ref="C18:H18"/>
    <mergeCell ref="C21:H21"/>
    <mergeCell ref="C27:H27"/>
    <mergeCell ref="C28:H28"/>
    <mergeCell ref="C29:H29"/>
    <mergeCell ref="C22:H22"/>
    <mergeCell ref="C23:H23"/>
    <mergeCell ref="C32:H32"/>
    <mergeCell ref="C33:H33"/>
  </mergeCells>
  <dataValidations count="2">
    <dataValidation type="list" allowBlank="1" showInputMessage="1" showErrorMessage="1" sqref="C17:H17">
      <formula1>"Stiftung,Verein,AG,GmbH,Kommanditgesellschaft,Kollektivgesellschaft,Einzelfirma"</formula1>
    </dataValidation>
    <dataValidation type="list" allowBlank="1" showInputMessage="1" showErrorMessage="1" sqref="C9">
      <formula1>Quartal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&amp;R&amp;9 Januar 2021, Version 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AE137"/>
  <sheetViews>
    <sheetView showGridLines="0" zoomScaleNormal="100" workbookViewId="0">
      <selection activeCell="I10" sqref="I10:J11"/>
    </sheetView>
  </sheetViews>
  <sheetFormatPr baseColWidth="10" defaultColWidth="11.42578125" defaultRowHeight="12.75"/>
  <cols>
    <col min="1" max="1" width="15" style="224" customWidth="1"/>
    <col min="2" max="2" width="25.140625" style="139" customWidth="1"/>
    <col min="3" max="3" width="13" style="170" bestFit="1" customWidth="1"/>
    <col min="4" max="4" width="12.7109375" style="170" bestFit="1" customWidth="1"/>
    <col min="5" max="5" width="11.5703125" style="171" bestFit="1" customWidth="1"/>
    <col min="6" max="7" width="12.5703125" style="171" customWidth="1"/>
    <col min="8" max="8" width="11.5703125" style="171" bestFit="1" customWidth="1"/>
    <col min="9" max="16384" width="11.42578125" style="171"/>
  </cols>
  <sheetData>
    <row r="1" spans="1:31" ht="20.25">
      <c r="A1" s="821" t="s">
        <v>238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32.25" customHeight="1">
      <c r="A2" s="821" t="s">
        <v>239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20.25">
      <c r="A3" s="48"/>
      <c r="B3" s="172"/>
      <c r="C3" s="173"/>
      <c r="D3" s="174"/>
      <c r="E3" s="174"/>
      <c r="F3" s="174"/>
      <c r="G3" s="174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30" customHeight="1">
      <c r="A4" s="42" t="s">
        <v>5</v>
      </c>
      <c r="B4" s="172"/>
      <c r="C4" s="823">
        <f>'Basisdaten Inst'!C16:H16</f>
        <v>0</v>
      </c>
      <c r="D4" s="824"/>
      <c r="E4" s="824"/>
      <c r="F4" s="824"/>
      <c r="G4" s="824"/>
      <c r="H4" s="824"/>
      <c r="I4" s="824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13.5" thickBot="1">
      <c r="A5" s="172"/>
      <c r="B5" s="172"/>
      <c r="C5" s="173"/>
      <c r="D5" s="174"/>
      <c r="E5" s="174"/>
      <c r="F5" s="174"/>
      <c r="G5" s="17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28.5" customHeight="1" thickBot="1">
      <c r="A6" s="8" t="s">
        <v>84</v>
      </c>
      <c r="B6" s="44">
        <f>'Basisdaten Inst'!C8</f>
        <v>2021</v>
      </c>
      <c r="C6" s="825" t="s">
        <v>68</v>
      </c>
      <c r="D6" s="826"/>
      <c r="E6" s="827"/>
      <c r="F6" s="828" t="s">
        <v>83</v>
      </c>
      <c r="G6" s="826"/>
      <c r="H6" s="82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3.5" thickBot="1">
      <c r="A7" s="172"/>
      <c r="B7" s="172"/>
      <c r="C7" s="175" t="s">
        <v>47</v>
      </c>
      <c r="D7" s="176"/>
      <c r="E7" s="311">
        <v>4.0000000000000001E-3</v>
      </c>
      <c r="F7" s="177" t="s">
        <v>47</v>
      </c>
      <c r="G7" s="176"/>
      <c r="H7" s="312">
        <v>4.0000000000000001E-3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13.5" thickBot="1">
      <c r="A8" s="178"/>
      <c r="B8" s="172"/>
      <c r="C8" s="57"/>
      <c r="D8" s="179"/>
      <c r="E8" s="180"/>
      <c r="F8" s="57"/>
      <c r="G8" s="179"/>
      <c r="H8" s="18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2.75" customHeight="1" thickBot="1">
      <c r="A9" s="807" t="s">
        <v>242</v>
      </c>
      <c r="B9" s="808"/>
      <c r="C9" s="787" t="s">
        <v>166</v>
      </c>
      <c r="D9" s="788"/>
      <c r="E9" s="787" t="s">
        <v>166</v>
      </c>
      <c r="F9" s="788"/>
      <c r="G9" s="787" t="s">
        <v>166</v>
      </c>
      <c r="H9" s="788"/>
      <c r="I9" s="787" t="s">
        <v>166</v>
      </c>
      <c r="J9" s="788"/>
      <c r="K9" s="787" t="s">
        <v>166</v>
      </c>
      <c r="L9" s="788"/>
      <c r="M9" s="787" t="s">
        <v>166</v>
      </c>
      <c r="N9" s="788"/>
      <c r="O9" s="787" t="s">
        <v>166</v>
      </c>
      <c r="P9" s="78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12.75" customHeight="1">
      <c r="A10" s="809"/>
      <c r="B10" s="810"/>
      <c r="C10" s="815" t="str">
        <f>+LeistungsstatistikQ1!G8</f>
        <v>Sonderschule</v>
      </c>
      <c r="D10" s="816"/>
      <c r="E10" s="819" t="str">
        <f>+LeistungsstatistikQ1!I8</f>
        <v>Wohnen</v>
      </c>
      <c r="F10" s="819"/>
      <c r="G10" s="815" t="str">
        <f>+LeistungsstatistikQ1!K8</f>
        <v>Mittagstisch</v>
      </c>
      <c r="H10" s="816"/>
      <c r="I10" s="789"/>
      <c r="J10" s="790"/>
      <c r="K10" s="789"/>
      <c r="L10" s="790"/>
      <c r="M10" s="789"/>
      <c r="N10" s="790"/>
      <c r="O10" s="789"/>
      <c r="P10" s="790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43.5" customHeight="1" thickBot="1">
      <c r="A11" s="811"/>
      <c r="B11" s="812"/>
      <c r="C11" s="817"/>
      <c r="D11" s="818"/>
      <c r="E11" s="820"/>
      <c r="F11" s="820"/>
      <c r="G11" s="817"/>
      <c r="H11" s="818"/>
      <c r="I11" s="791"/>
      <c r="J11" s="792"/>
      <c r="K11" s="791"/>
      <c r="L11" s="792"/>
      <c r="M11" s="791"/>
      <c r="N11" s="792"/>
      <c r="O11" s="791"/>
      <c r="P11" s="79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2.75" customHeight="1">
      <c r="A12" s="182"/>
      <c r="B12" s="183"/>
      <c r="C12" s="793" t="s">
        <v>240</v>
      </c>
      <c r="D12" s="795" t="s">
        <v>241</v>
      </c>
      <c r="E12" s="793" t="s">
        <v>240</v>
      </c>
      <c r="F12" s="795" t="s">
        <v>241</v>
      </c>
      <c r="G12" s="793" t="s">
        <v>240</v>
      </c>
      <c r="H12" s="795" t="s">
        <v>241</v>
      </c>
      <c r="I12" s="793" t="s">
        <v>240</v>
      </c>
      <c r="J12" s="795" t="s">
        <v>241</v>
      </c>
      <c r="K12" s="793" t="s">
        <v>240</v>
      </c>
      <c r="L12" s="795" t="s">
        <v>241</v>
      </c>
      <c r="M12" s="793" t="s">
        <v>240</v>
      </c>
      <c r="N12" s="795" t="s">
        <v>241</v>
      </c>
      <c r="O12" s="793" t="s">
        <v>240</v>
      </c>
      <c r="P12" s="795" t="s">
        <v>241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72.75" customHeight="1" thickBot="1">
      <c r="A13" s="799" t="s">
        <v>48</v>
      </c>
      <c r="B13" s="800"/>
      <c r="C13" s="794"/>
      <c r="D13" s="796"/>
      <c r="E13" s="794"/>
      <c r="F13" s="796"/>
      <c r="G13" s="794"/>
      <c r="H13" s="796"/>
      <c r="I13" s="794"/>
      <c r="J13" s="796"/>
      <c r="K13" s="794"/>
      <c r="L13" s="796"/>
      <c r="M13" s="794"/>
      <c r="N13" s="796"/>
      <c r="O13" s="794"/>
      <c r="P13" s="79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>
      <c r="A14" s="184" t="s">
        <v>58</v>
      </c>
      <c r="B14" s="185" t="s">
        <v>94</v>
      </c>
      <c r="C14" s="16"/>
      <c r="D14" s="186">
        <f>C14*(1+($H$7-$E$7))</f>
        <v>0</v>
      </c>
      <c r="E14" s="16"/>
      <c r="F14" s="187">
        <f>E14*(1+($H$7-$E$7))</f>
        <v>0</v>
      </c>
      <c r="G14" s="16"/>
      <c r="H14" s="188">
        <f>G14*(1+($H$7-$E$7))</f>
        <v>0</v>
      </c>
      <c r="I14" s="16"/>
      <c r="J14" s="187">
        <f>I14*(1+($H$7-$E$7))</f>
        <v>0</v>
      </c>
      <c r="K14" s="16"/>
      <c r="L14" s="188">
        <f>K14*(1+($H$7-$E$7))</f>
        <v>0</v>
      </c>
      <c r="M14" s="16"/>
      <c r="N14" s="187">
        <f>M14*(1+($H$7-$E$7))</f>
        <v>0</v>
      </c>
      <c r="O14" s="16"/>
      <c r="P14" s="188">
        <f>O14*(1+($H$7-$E$7))</f>
        <v>0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>
      <c r="A15" s="189">
        <v>37</v>
      </c>
      <c r="B15" s="190" t="s">
        <v>49</v>
      </c>
      <c r="C15" s="15"/>
      <c r="D15" s="191">
        <f>C15*(1+($H$7-$E$7))</f>
        <v>0</v>
      </c>
      <c r="E15" s="15"/>
      <c r="F15" s="192">
        <f>E15*(1+($H$7-$E$7))</f>
        <v>0</v>
      </c>
      <c r="G15" s="15"/>
      <c r="H15" s="193">
        <f>G15*(1+($H$7-$E$7))</f>
        <v>0</v>
      </c>
      <c r="I15" s="15"/>
      <c r="J15" s="192">
        <f>I15*(1+($H$7-$E$7))</f>
        <v>0</v>
      </c>
      <c r="K15" s="15"/>
      <c r="L15" s="193">
        <f>K15*(1+($H$7-$E$7))</f>
        <v>0</v>
      </c>
      <c r="M15" s="15"/>
      <c r="N15" s="192">
        <f>M15*(1+($H$7-$E$7))</f>
        <v>0</v>
      </c>
      <c r="O15" s="15"/>
      <c r="P15" s="193">
        <f>O15*(1+($H$7-$E$7))</f>
        <v>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>
      <c r="A16" s="189">
        <v>38</v>
      </c>
      <c r="B16" s="190" t="s">
        <v>50</v>
      </c>
      <c r="C16" s="15"/>
      <c r="D16" s="194">
        <f>C16</f>
        <v>0</v>
      </c>
      <c r="E16" s="15"/>
      <c r="F16" s="195">
        <f>E16</f>
        <v>0</v>
      </c>
      <c r="G16" s="15"/>
      <c r="H16" s="196">
        <f>G16</f>
        <v>0</v>
      </c>
      <c r="I16" s="15"/>
      <c r="J16" s="195">
        <f>I16</f>
        <v>0</v>
      </c>
      <c r="K16" s="15"/>
      <c r="L16" s="196">
        <f>K16</f>
        <v>0</v>
      </c>
      <c r="M16" s="15"/>
      <c r="N16" s="195">
        <f>M16</f>
        <v>0</v>
      </c>
      <c r="O16" s="15"/>
      <c r="P16" s="196">
        <f>O16</f>
        <v>0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>
      <c r="A17" s="189">
        <v>39</v>
      </c>
      <c r="B17" s="190" t="s">
        <v>51</v>
      </c>
      <c r="C17" s="15"/>
      <c r="D17" s="194">
        <f>C17</f>
        <v>0</v>
      </c>
      <c r="E17" s="15"/>
      <c r="F17" s="195">
        <f>E17</f>
        <v>0</v>
      </c>
      <c r="G17" s="15"/>
      <c r="H17" s="196">
        <f>G17</f>
        <v>0</v>
      </c>
      <c r="I17" s="15"/>
      <c r="J17" s="195">
        <f>I17</f>
        <v>0</v>
      </c>
      <c r="K17" s="15"/>
      <c r="L17" s="196">
        <f>K17</f>
        <v>0</v>
      </c>
      <c r="M17" s="15"/>
      <c r="N17" s="195">
        <f>M17</f>
        <v>0</v>
      </c>
      <c r="O17" s="15"/>
      <c r="P17" s="196">
        <f>O17</f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3.5" thickBot="1">
      <c r="A18" s="197" t="s">
        <v>52</v>
      </c>
      <c r="B18" s="198"/>
      <c r="C18" s="199">
        <f t="shared" ref="C18:L18" si="0">SUM(C14:C17)</f>
        <v>0</v>
      </c>
      <c r="D18" s="200">
        <f t="shared" si="0"/>
        <v>0</v>
      </c>
      <c r="E18" s="201">
        <f t="shared" si="0"/>
        <v>0</v>
      </c>
      <c r="F18" s="202">
        <f t="shared" si="0"/>
        <v>0</v>
      </c>
      <c r="G18" s="199">
        <f t="shared" si="0"/>
        <v>0</v>
      </c>
      <c r="H18" s="200">
        <f t="shared" si="0"/>
        <v>0</v>
      </c>
      <c r="I18" s="201">
        <f t="shared" si="0"/>
        <v>0</v>
      </c>
      <c r="J18" s="202">
        <f t="shared" si="0"/>
        <v>0</v>
      </c>
      <c r="K18" s="199">
        <f t="shared" si="0"/>
        <v>0</v>
      </c>
      <c r="L18" s="200">
        <f t="shared" si="0"/>
        <v>0</v>
      </c>
      <c r="M18" s="201">
        <f t="shared" ref="M18:P18" si="1">SUM(M14:M17)</f>
        <v>0</v>
      </c>
      <c r="N18" s="202">
        <f t="shared" si="1"/>
        <v>0</v>
      </c>
      <c r="O18" s="199">
        <f t="shared" si="1"/>
        <v>0</v>
      </c>
      <c r="P18" s="200">
        <f t="shared" si="1"/>
        <v>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3.5" thickTop="1">
      <c r="A19" s="203" t="s">
        <v>53</v>
      </c>
      <c r="B19" s="204"/>
      <c r="C19" s="225"/>
      <c r="D19" s="205">
        <f>C19</f>
        <v>0</v>
      </c>
      <c r="E19" s="225"/>
      <c r="F19" s="206">
        <f>E19</f>
        <v>0</v>
      </c>
      <c r="G19" s="225"/>
      <c r="H19" s="207">
        <f>G19</f>
        <v>0</v>
      </c>
      <c r="I19" s="225"/>
      <c r="J19" s="206">
        <f>I19</f>
        <v>0</v>
      </c>
      <c r="K19" s="225"/>
      <c r="L19" s="207">
        <f>K19</f>
        <v>0</v>
      </c>
      <c r="M19" s="225"/>
      <c r="N19" s="206">
        <f>M19</f>
        <v>0</v>
      </c>
      <c r="O19" s="225"/>
      <c r="P19" s="207">
        <f>O19</f>
        <v>0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>
      <c r="A20" s="801" t="s">
        <v>54</v>
      </c>
      <c r="B20" s="802"/>
      <c r="C20" s="15"/>
      <c r="D20" s="208">
        <f>(C20*0.8*(1+($H$7-$E$7))+C20*0.2)</f>
        <v>0</v>
      </c>
      <c r="E20" s="15"/>
      <c r="F20" s="209">
        <f>(E20*0.8*(1+($H$7-$E$7))+E20*0.2)</f>
        <v>0</v>
      </c>
      <c r="G20" s="15"/>
      <c r="H20" s="208">
        <f>(G20*0.8*(1+($H$7-$E$7))+G20*0.2)</f>
        <v>0</v>
      </c>
      <c r="I20" s="15"/>
      <c r="J20" s="209">
        <f>(I20*0.8*(1+($H$7-$E$7))+I20*0.2)</f>
        <v>0</v>
      </c>
      <c r="K20" s="15"/>
      <c r="L20" s="208">
        <f>(K20*0.8*(1+($H$7-$E$7))+K20*0.2)</f>
        <v>0</v>
      </c>
      <c r="M20" s="15"/>
      <c r="N20" s="209">
        <f>(M20*0.8*(1+($H$7-$E$7))+M20*0.2)</f>
        <v>0</v>
      </c>
      <c r="O20" s="15"/>
      <c r="P20" s="208">
        <f>(O20*0.8*(1+($H$7-$E$7))+O20*0.2)</f>
        <v>0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13.5" thickBot="1">
      <c r="A21" s="197" t="s">
        <v>55</v>
      </c>
      <c r="B21" s="198"/>
      <c r="C21" s="210">
        <f t="shared" ref="C21:L21" si="2">SUM(C18:C20)</f>
        <v>0</v>
      </c>
      <c r="D21" s="200">
        <f t="shared" si="2"/>
        <v>0</v>
      </c>
      <c r="E21" s="211">
        <f t="shared" si="2"/>
        <v>0</v>
      </c>
      <c r="F21" s="202">
        <f t="shared" si="2"/>
        <v>0</v>
      </c>
      <c r="G21" s="210">
        <f t="shared" si="2"/>
        <v>0</v>
      </c>
      <c r="H21" s="200">
        <f t="shared" si="2"/>
        <v>0</v>
      </c>
      <c r="I21" s="211">
        <f t="shared" si="2"/>
        <v>0</v>
      </c>
      <c r="J21" s="202">
        <f t="shared" si="2"/>
        <v>0</v>
      </c>
      <c r="K21" s="210">
        <f t="shared" si="2"/>
        <v>0</v>
      </c>
      <c r="L21" s="200">
        <f t="shared" si="2"/>
        <v>0</v>
      </c>
      <c r="M21" s="211">
        <f t="shared" ref="M21:P21" si="3">SUM(M18:M20)</f>
        <v>0</v>
      </c>
      <c r="N21" s="202">
        <f t="shared" si="3"/>
        <v>0</v>
      </c>
      <c r="O21" s="210">
        <f t="shared" si="3"/>
        <v>0</v>
      </c>
      <c r="P21" s="200">
        <f t="shared" si="3"/>
        <v>0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39" customFormat="1" ht="13.5" thickTop="1">
      <c r="A22" s="803" t="s">
        <v>56</v>
      </c>
      <c r="B22" s="804"/>
      <c r="C22" s="225"/>
      <c r="D22" s="212">
        <f>C22</f>
        <v>0</v>
      </c>
      <c r="E22" s="225"/>
      <c r="F22" s="213">
        <f>E22</f>
        <v>0</v>
      </c>
      <c r="G22" s="225"/>
      <c r="H22" s="214">
        <f>G22</f>
        <v>0</v>
      </c>
      <c r="I22" s="225"/>
      <c r="J22" s="213">
        <f>I22</f>
        <v>0</v>
      </c>
      <c r="K22" s="225"/>
      <c r="L22" s="214">
        <f>K22</f>
        <v>0</v>
      </c>
      <c r="M22" s="225"/>
      <c r="N22" s="213">
        <f>M22</f>
        <v>0</v>
      </c>
      <c r="O22" s="225"/>
      <c r="P22" s="214">
        <f>O22</f>
        <v>0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s="139" customFormat="1" ht="13.5" thickBot="1">
      <c r="A23" s="197" t="s">
        <v>57</v>
      </c>
      <c r="B23" s="198"/>
      <c r="C23" s="210">
        <f t="shared" ref="C23:L23" si="4">C21-C22</f>
        <v>0</v>
      </c>
      <c r="D23" s="200">
        <f t="shared" si="4"/>
        <v>0</v>
      </c>
      <c r="E23" s="211">
        <f t="shared" si="4"/>
        <v>0</v>
      </c>
      <c r="F23" s="202">
        <f t="shared" si="4"/>
        <v>0</v>
      </c>
      <c r="G23" s="210">
        <f t="shared" si="4"/>
        <v>0</v>
      </c>
      <c r="H23" s="200">
        <f t="shared" si="4"/>
        <v>0</v>
      </c>
      <c r="I23" s="211">
        <f t="shared" si="4"/>
        <v>0</v>
      </c>
      <c r="J23" s="202">
        <f t="shared" si="4"/>
        <v>0</v>
      </c>
      <c r="K23" s="210">
        <f t="shared" si="4"/>
        <v>0</v>
      </c>
      <c r="L23" s="200">
        <f t="shared" si="4"/>
        <v>0</v>
      </c>
      <c r="M23" s="211">
        <f t="shared" ref="M23:P23" si="5">M21-M22</f>
        <v>0</v>
      </c>
      <c r="N23" s="202">
        <f t="shared" si="5"/>
        <v>0</v>
      </c>
      <c r="O23" s="210">
        <f t="shared" si="5"/>
        <v>0</v>
      </c>
      <c r="P23" s="200">
        <f t="shared" si="5"/>
        <v>0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s="139" customFormat="1" ht="14.25" thickTop="1" thickBot="1">
      <c r="A24" s="313" t="s">
        <v>102</v>
      </c>
      <c r="B24" s="314"/>
      <c r="C24" s="315"/>
      <c r="D24" s="316"/>
      <c r="E24" s="317"/>
      <c r="F24" s="318"/>
      <c r="G24" s="315"/>
      <c r="H24" s="316"/>
      <c r="I24" s="317"/>
      <c r="J24" s="318"/>
      <c r="K24" s="315"/>
      <c r="L24" s="319"/>
      <c r="M24" s="317"/>
      <c r="N24" s="318"/>
      <c r="O24" s="315"/>
      <c r="P24" s="319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ht="13.5" thickBot="1">
      <c r="A25" s="215" t="s">
        <v>59</v>
      </c>
      <c r="B25" s="216"/>
      <c r="C25" s="226"/>
      <c r="D25" s="217">
        <f>C25</f>
        <v>0</v>
      </c>
      <c r="E25" s="226"/>
      <c r="F25" s="253">
        <f>E25</f>
        <v>0</v>
      </c>
      <c r="G25" s="226"/>
      <c r="H25" s="254">
        <f>G25</f>
        <v>0</v>
      </c>
      <c r="I25" s="226"/>
      <c r="J25" s="253">
        <f>I25</f>
        <v>0</v>
      </c>
      <c r="K25" s="226"/>
      <c r="L25" s="254">
        <f>K25</f>
        <v>0</v>
      </c>
      <c r="M25" s="226"/>
      <c r="N25" s="253">
        <f>M25</f>
        <v>0</v>
      </c>
      <c r="O25" s="226"/>
      <c r="P25" s="254">
        <f>O25</f>
        <v>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3.5" thickBot="1">
      <c r="A26" s="218" t="s">
        <v>60</v>
      </c>
      <c r="B26" s="219"/>
      <c r="C26" s="521" t="str">
        <f>IF(C25="","",ROUND((C23-C24)/C25,1))</f>
        <v/>
      </c>
      <c r="D26" s="521">
        <f>IF(D25=0,0,ROUND((D23-D24)/D25,1))</f>
        <v>0</v>
      </c>
      <c r="E26" s="521" t="str">
        <f>IF(E25="","",ROUND((E23-E24)/E25,1))</f>
        <v/>
      </c>
      <c r="F26" s="521">
        <f>IF(F25=0,0,ROUND((F23-F24)/F25,1))</f>
        <v>0</v>
      </c>
      <c r="G26" s="521" t="str">
        <f>IF(G25="","",ROUND((G23-G24)/G25,1))</f>
        <v/>
      </c>
      <c r="H26" s="521">
        <f>IF(H25=0,0,ROUND((H23-H24)/H25,1))</f>
        <v>0</v>
      </c>
      <c r="I26" s="521" t="str">
        <f>IF(I25="","",ROUND((I23-I24)/I25,1))</f>
        <v/>
      </c>
      <c r="J26" s="521">
        <f>IF(J25=0,0,ROUND((J23-J24)/J25,1))</f>
        <v>0</v>
      </c>
      <c r="K26" s="521" t="str">
        <f>IF(K25="","",ROUND((K23-K24)/K25,1))</f>
        <v/>
      </c>
      <c r="L26" s="429">
        <f>IF(L25=0,0,ROUND((L23-L24)/L25,1))</f>
        <v>0</v>
      </c>
      <c r="M26" s="521" t="str">
        <f>IF(M25="","",ROUND((M23-M24)/M25,1))</f>
        <v/>
      </c>
      <c r="N26" s="521">
        <f>IF(N25=0,0,ROUND((N23-N24)/N25,1))</f>
        <v>0</v>
      </c>
      <c r="O26" s="521" t="str">
        <f>IF(O25="","",ROUND((O23-O24)/O25,1))</f>
        <v/>
      </c>
      <c r="P26" s="429">
        <f>IF(P25=0,0,ROUND((P23-P24)/P25,1))</f>
        <v>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13.5" thickBot="1">
      <c r="A27" s="220" t="s">
        <v>61</v>
      </c>
      <c r="B27" s="221"/>
      <c r="C27" s="797">
        <f>IF(D26=0,0,ROUND(D26-C26,1))</f>
        <v>0</v>
      </c>
      <c r="D27" s="798"/>
      <c r="E27" s="797">
        <f t="shared" ref="E27" si="6">IF(F26=0,0,ROUND(F26-E26,1))</f>
        <v>0</v>
      </c>
      <c r="F27" s="798"/>
      <c r="G27" s="797">
        <f t="shared" ref="G27" si="7">IF(H26=0,0,ROUND(H26-G26,1))</f>
        <v>0</v>
      </c>
      <c r="H27" s="798"/>
      <c r="I27" s="797">
        <f t="shared" ref="I27" si="8">IF(J26=0,0,ROUND(J26-I26,1))</f>
        <v>0</v>
      </c>
      <c r="J27" s="798"/>
      <c r="K27" s="797">
        <f t="shared" ref="K27" si="9">IF(L26=0,0,ROUND(L26-K26,1))</f>
        <v>0</v>
      </c>
      <c r="L27" s="798"/>
      <c r="M27" s="797">
        <f t="shared" ref="M27" si="10">IF(N26=0,0,ROUND(N26-M26,1))</f>
        <v>0</v>
      </c>
      <c r="N27" s="798"/>
      <c r="O27" s="797">
        <f t="shared" ref="O27" si="11">IF(P26=0,0,ROUND(P26-O26,1))</f>
        <v>0</v>
      </c>
      <c r="P27" s="79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>
      <c r="A28" s="222"/>
      <c r="B28" s="57"/>
      <c r="C28" s="223"/>
      <c r="D28" s="2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>
      <c r="A29" s="222"/>
      <c r="B29" s="57"/>
      <c r="C29" s="223"/>
      <c r="D29" s="2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>
      <c r="A30" s="222"/>
      <c r="B30" s="57"/>
      <c r="C30" s="223"/>
      <c r="D30" s="2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3.5" thickBot="1">
      <c r="A31" s="222"/>
      <c r="B31" s="57"/>
      <c r="C31" s="223"/>
      <c r="D31" s="22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ht="13.5" customHeight="1" thickBot="1">
      <c r="A32" s="807" t="s">
        <v>242</v>
      </c>
      <c r="B32" s="808"/>
      <c r="C32" s="787" t="s">
        <v>166</v>
      </c>
      <c r="D32" s="788"/>
      <c r="E32" s="787" t="s">
        <v>166</v>
      </c>
      <c r="F32" s="788"/>
      <c r="G32" s="787" t="s">
        <v>166</v>
      </c>
      <c r="H32" s="788"/>
      <c r="I32" s="787" t="s">
        <v>166</v>
      </c>
      <c r="J32" s="788"/>
      <c r="K32" s="787" t="s">
        <v>166</v>
      </c>
      <c r="L32" s="788"/>
      <c r="M32" s="787" t="s">
        <v>166</v>
      </c>
      <c r="N32" s="788"/>
      <c r="O32" s="787" t="s">
        <v>166</v>
      </c>
      <c r="P32" s="78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>
      <c r="A33" s="809"/>
      <c r="B33" s="810"/>
      <c r="C33" s="789"/>
      <c r="D33" s="790"/>
      <c r="E33" s="789"/>
      <c r="F33" s="790"/>
      <c r="G33" s="813"/>
      <c r="H33" s="813"/>
      <c r="I33" s="789"/>
      <c r="J33" s="790"/>
      <c r="K33" s="813"/>
      <c r="L33" s="790"/>
      <c r="M33" s="789"/>
      <c r="N33" s="790"/>
      <c r="O33" s="789"/>
      <c r="P33" s="790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ht="40.5" customHeight="1" thickBot="1">
      <c r="A34" s="811"/>
      <c r="B34" s="812"/>
      <c r="C34" s="791"/>
      <c r="D34" s="792"/>
      <c r="E34" s="791"/>
      <c r="F34" s="792"/>
      <c r="G34" s="814"/>
      <c r="H34" s="814"/>
      <c r="I34" s="791"/>
      <c r="J34" s="792"/>
      <c r="K34" s="814"/>
      <c r="L34" s="792"/>
      <c r="M34" s="791"/>
      <c r="N34" s="792"/>
      <c r="O34" s="791"/>
      <c r="P34" s="79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2.75" customHeight="1">
      <c r="A35" s="182"/>
      <c r="B35" s="183"/>
      <c r="C35" s="793" t="s">
        <v>240</v>
      </c>
      <c r="D35" s="795" t="s">
        <v>241</v>
      </c>
      <c r="E35" s="793" t="s">
        <v>240</v>
      </c>
      <c r="F35" s="795" t="s">
        <v>241</v>
      </c>
      <c r="G35" s="793" t="s">
        <v>240</v>
      </c>
      <c r="H35" s="795" t="s">
        <v>241</v>
      </c>
      <c r="I35" s="793" t="s">
        <v>240</v>
      </c>
      <c r="J35" s="795" t="s">
        <v>241</v>
      </c>
      <c r="K35" s="793" t="s">
        <v>240</v>
      </c>
      <c r="L35" s="795" t="s">
        <v>241</v>
      </c>
      <c r="M35" s="793" t="s">
        <v>240</v>
      </c>
      <c r="N35" s="795" t="s">
        <v>241</v>
      </c>
      <c r="O35" s="793" t="s">
        <v>240</v>
      </c>
      <c r="P35" s="795" t="s">
        <v>241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64.5" customHeight="1" thickBot="1">
      <c r="A36" s="799" t="s">
        <v>48</v>
      </c>
      <c r="B36" s="800"/>
      <c r="C36" s="794"/>
      <c r="D36" s="796"/>
      <c r="E36" s="794"/>
      <c r="F36" s="796"/>
      <c r="G36" s="794"/>
      <c r="H36" s="796"/>
      <c r="I36" s="794"/>
      <c r="J36" s="796"/>
      <c r="K36" s="794"/>
      <c r="L36" s="796"/>
      <c r="M36" s="794"/>
      <c r="N36" s="796"/>
      <c r="O36" s="794"/>
      <c r="P36" s="796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>
      <c r="A37" s="184" t="s">
        <v>58</v>
      </c>
      <c r="B37" s="185" t="s">
        <v>94</v>
      </c>
      <c r="C37" s="16"/>
      <c r="D37" s="186">
        <f>C37*(1+($H$7-$E$7))</f>
        <v>0</v>
      </c>
      <c r="E37" s="16"/>
      <c r="F37" s="186">
        <f>E37*(1+($H$7-$E$7))</f>
        <v>0</v>
      </c>
      <c r="G37" s="16"/>
      <c r="H37" s="186">
        <f>G37*(1+($H$7-$E$7))</f>
        <v>0</v>
      </c>
      <c r="I37" s="16"/>
      <c r="J37" s="186">
        <f>I37*(1+($H$7-$E$7))</f>
        <v>0</v>
      </c>
      <c r="K37" s="16"/>
      <c r="L37" s="186">
        <f>K37*(1+($H$7-$E$7))</f>
        <v>0</v>
      </c>
      <c r="M37" s="16"/>
      <c r="N37" s="188">
        <f>M37*(1+($H$7-$E$7))</f>
        <v>0</v>
      </c>
      <c r="O37" s="16"/>
      <c r="P37" s="188">
        <f>O37*(1+($H$7-$E$7))</f>
        <v>0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>
      <c r="A38" s="189">
        <v>37</v>
      </c>
      <c r="B38" s="190" t="s">
        <v>49</v>
      </c>
      <c r="C38" s="15"/>
      <c r="D38" s="191">
        <f>C38*(1+($H$7-$E$7))</f>
        <v>0</v>
      </c>
      <c r="E38" s="15"/>
      <c r="F38" s="191">
        <f>E38*(1+($H$7-$E$7))</f>
        <v>0</v>
      </c>
      <c r="G38" s="15"/>
      <c r="H38" s="191">
        <f>G38*(1+($H$7-$E$7))</f>
        <v>0</v>
      </c>
      <c r="I38" s="15"/>
      <c r="J38" s="191">
        <f>I38*(1+($H$7-$E$7))</f>
        <v>0</v>
      </c>
      <c r="K38" s="15"/>
      <c r="L38" s="191">
        <f>K38*(1+($H$7-$E$7))</f>
        <v>0</v>
      </c>
      <c r="M38" s="15"/>
      <c r="N38" s="193">
        <f>M38*(1+($H$7-$E$7))</f>
        <v>0</v>
      </c>
      <c r="O38" s="15"/>
      <c r="P38" s="193">
        <f>O38*(1+($H$7-$E$7))</f>
        <v>0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>
      <c r="A39" s="189">
        <v>38</v>
      </c>
      <c r="B39" s="190" t="s">
        <v>50</v>
      </c>
      <c r="C39" s="15"/>
      <c r="D39" s="194">
        <f>C39</f>
        <v>0</v>
      </c>
      <c r="E39" s="15"/>
      <c r="F39" s="194">
        <f>E39</f>
        <v>0</v>
      </c>
      <c r="G39" s="15"/>
      <c r="H39" s="194">
        <f>G39</f>
        <v>0</v>
      </c>
      <c r="I39" s="15"/>
      <c r="J39" s="194">
        <f>I39</f>
        <v>0</v>
      </c>
      <c r="K39" s="15"/>
      <c r="L39" s="194">
        <f>K39</f>
        <v>0</v>
      </c>
      <c r="M39" s="15"/>
      <c r="N39" s="196">
        <f>M39</f>
        <v>0</v>
      </c>
      <c r="O39" s="15"/>
      <c r="P39" s="196">
        <f>O39</f>
        <v>0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>
      <c r="A40" s="189">
        <v>39</v>
      </c>
      <c r="B40" s="190" t="s">
        <v>51</v>
      </c>
      <c r="C40" s="15"/>
      <c r="D40" s="194">
        <f>C40</f>
        <v>0</v>
      </c>
      <c r="E40" s="15"/>
      <c r="F40" s="194">
        <f>E40</f>
        <v>0</v>
      </c>
      <c r="G40" s="15"/>
      <c r="H40" s="194">
        <f>G40</f>
        <v>0</v>
      </c>
      <c r="I40" s="15"/>
      <c r="J40" s="194">
        <f>I40</f>
        <v>0</v>
      </c>
      <c r="K40" s="15"/>
      <c r="L40" s="194">
        <f>K40</f>
        <v>0</v>
      </c>
      <c r="M40" s="15"/>
      <c r="N40" s="196">
        <f>M40</f>
        <v>0</v>
      </c>
      <c r="O40" s="15"/>
      <c r="P40" s="196">
        <f>O40</f>
        <v>0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13.5" thickBot="1">
      <c r="A41" s="197" t="s">
        <v>52</v>
      </c>
      <c r="B41" s="198"/>
      <c r="C41" s="199">
        <f t="shared" ref="C41:P41" si="12">SUM(C37:C40)</f>
        <v>0</v>
      </c>
      <c r="D41" s="200">
        <f t="shared" si="12"/>
        <v>0</v>
      </c>
      <c r="E41" s="199">
        <f t="shared" si="12"/>
        <v>0</v>
      </c>
      <c r="F41" s="200">
        <f t="shared" si="12"/>
        <v>0</v>
      </c>
      <c r="G41" s="199">
        <f t="shared" si="12"/>
        <v>0</v>
      </c>
      <c r="H41" s="200">
        <f t="shared" si="12"/>
        <v>0</v>
      </c>
      <c r="I41" s="199">
        <f t="shared" si="12"/>
        <v>0</v>
      </c>
      <c r="J41" s="200">
        <f t="shared" si="12"/>
        <v>0</v>
      </c>
      <c r="K41" s="199">
        <f t="shared" si="12"/>
        <v>0</v>
      </c>
      <c r="L41" s="200">
        <f t="shared" si="12"/>
        <v>0</v>
      </c>
      <c r="M41" s="199">
        <f t="shared" si="12"/>
        <v>0</v>
      </c>
      <c r="N41" s="200">
        <f t="shared" si="12"/>
        <v>0</v>
      </c>
      <c r="O41" s="199">
        <f t="shared" si="12"/>
        <v>0</v>
      </c>
      <c r="P41" s="200">
        <f t="shared" si="12"/>
        <v>0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ht="13.5" thickTop="1">
      <c r="A42" s="203" t="s">
        <v>53</v>
      </c>
      <c r="B42" s="204"/>
      <c r="C42" s="225"/>
      <c r="D42" s="205">
        <f>C42</f>
        <v>0</v>
      </c>
      <c r="E42" s="225"/>
      <c r="F42" s="205">
        <f>E42</f>
        <v>0</v>
      </c>
      <c r="G42" s="225"/>
      <c r="H42" s="205">
        <f>G42</f>
        <v>0</v>
      </c>
      <c r="I42" s="225"/>
      <c r="J42" s="205">
        <f>I42</f>
        <v>0</v>
      </c>
      <c r="K42" s="225"/>
      <c r="L42" s="205">
        <f>K42</f>
        <v>0</v>
      </c>
      <c r="M42" s="225"/>
      <c r="N42" s="207">
        <f>M42</f>
        <v>0</v>
      </c>
      <c r="O42" s="225"/>
      <c r="P42" s="207">
        <f>O42</f>
        <v>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>
      <c r="A43" s="801" t="s">
        <v>54</v>
      </c>
      <c r="B43" s="802"/>
      <c r="C43" s="15"/>
      <c r="D43" s="208">
        <f>(C43*0.8*(1+($H$7-$E$7))+C43*0.2)</f>
        <v>0</v>
      </c>
      <c r="E43" s="15"/>
      <c r="F43" s="208">
        <f>(E43*0.8*(1+($H$7-$E$7))+E43*0.2)</f>
        <v>0</v>
      </c>
      <c r="G43" s="15"/>
      <c r="H43" s="208">
        <f>(G43*0.8*(1+($H$7-$E$7))+G43*0.2)</f>
        <v>0</v>
      </c>
      <c r="I43" s="15"/>
      <c r="J43" s="208">
        <f>(I43*0.8*(1+($H$7-$E$7))+I43*0.2)</f>
        <v>0</v>
      </c>
      <c r="K43" s="15"/>
      <c r="L43" s="208">
        <f>(K43*0.8*(1+($H$7-$E$7))+K43*0.2)</f>
        <v>0</v>
      </c>
      <c r="M43" s="15"/>
      <c r="N43" s="208">
        <f>(M43*0.8*(1+($H$7-$E$7))+M43*0.2)</f>
        <v>0</v>
      </c>
      <c r="O43" s="15"/>
      <c r="P43" s="208">
        <f>(O43*0.8*(1+($H$7-$E$7))+O43*0.2)</f>
        <v>0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ht="13.5" thickBot="1">
      <c r="A44" s="197" t="s">
        <v>55</v>
      </c>
      <c r="B44" s="198"/>
      <c r="C44" s="210">
        <f t="shared" ref="C44:P44" si="13">SUM(C41:C43)</f>
        <v>0</v>
      </c>
      <c r="D44" s="200">
        <f t="shared" si="13"/>
        <v>0</v>
      </c>
      <c r="E44" s="210">
        <f t="shared" si="13"/>
        <v>0</v>
      </c>
      <c r="F44" s="200">
        <f t="shared" si="13"/>
        <v>0</v>
      </c>
      <c r="G44" s="210">
        <f t="shared" si="13"/>
        <v>0</v>
      </c>
      <c r="H44" s="200">
        <f t="shared" si="13"/>
        <v>0</v>
      </c>
      <c r="I44" s="210">
        <f t="shared" si="13"/>
        <v>0</v>
      </c>
      <c r="J44" s="200">
        <f t="shared" si="13"/>
        <v>0</v>
      </c>
      <c r="K44" s="210">
        <f t="shared" si="13"/>
        <v>0</v>
      </c>
      <c r="L44" s="200">
        <f t="shared" si="13"/>
        <v>0</v>
      </c>
      <c r="M44" s="210">
        <f t="shared" si="13"/>
        <v>0</v>
      </c>
      <c r="N44" s="200">
        <f t="shared" si="13"/>
        <v>0</v>
      </c>
      <c r="O44" s="210">
        <f t="shared" si="13"/>
        <v>0</v>
      </c>
      <c r="P44" s="200">
        <f t="shared" si="13"/>
        <v>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ht="13.5" thickTop="1">
      <c r="A45" s="803" t="s">
        <v>56</v>
      </c>
      <c r="B45" s="804"/>
      <c r="C45" s="225"/>
      <c r="D45" s="212">
        <f>C45</f>
        <v>0</v>
      </c>
      <c r="E45" s="225"/>
      <c r="F45" s="212">
        <f>E45</f>
        <v>0</v>
      </c>
      <c r="G45" s="225"/>
      <c r="H45" s="212">
        <f>G45</f>
        <v>0</v>
      </c>
      <c r="I45" s="225"/>
      <c r="J45" s="212">
        <f>I45</f>
        <v>0</v>
      </c>
      <c r="K45" s="225"/>
      <c r="L45" s="212">
        <f>K45</f>
        <v>0</v>
      </c>
      <c r="M45" s="225"/>
      <c r="N45" s="214">
        <f>M45</f>
        <v>0</v>
      </c>
      <c r="O45" s="225"/>
      <c r="P45" s="214">
        <f>O45</f>
        <v>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ht="13.5" thickBot="1">
      <c r="A46" s="197" t="s">
        <v>57</v>
      </c>
      <c r="B46" s="198"/>
      <c r="C46" s="210">
        <f t="shared" ref="C46:P46" si="14">C44-C45</f>
        <v>0</v>
      </c>
      <c r="D46" s="200">
        <f t="shared" si="14"/>
        <v>0</v>
      </c>
      <c r="E46" s="210">
        <f t="shared" si="14"/>
        <v>0</v>
      </c>
      <c r="F46" s="200">
        <f t="shared" si="14"/>
        <v>0</v>
      </c>
      <c r="G46" s="210">
        <f t="shared" si="14"/>
        <v>0</v>
      </c>
      <c r="H46" s="200">
        <f t="shared" si="14"/>
        <v>0</v>
      </c>
      <c r="I46" s="210">
        <f t="shared" si="14"/>
        <v>0</v>
      </c>
      <c r="J46" s="200">
        <f t="shared" si="14"/>
        <v>0</v>
      </c>
      <c r="K46" s="210">
        <f t="shared" si="14"/>
        <v>0</v>
      </c>
      <c r="L46" s="200">
        <f t="shared" si="14"/>
        <v>0</v>
      </c>
      <c r="M46" s="210">
        <f t="shared" si="14"/>
        <v>0</v>
      </c>
      <c r="N46" s="200">
        <f t="shared" si="14"/>
        <v>0</v>
      </c>
      <c r="O46" s="210">
        <f t="shared" si="14"/>
        <v>0</v>
      </c>
      <c r="P46" s="200">
        <f t="shared" si="14"/>
        <v>0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ht="14.25" thickTop="1" thickBot="1">
      <c r="A47" s="313" t="s">
        <v>102</v>
      </c>
      <c r="B47" s="314"/>
      <c r="C47" s="315"/>
      <c r="D47" s="316"/>
      <c r="E47" s="317"/>
      <c r="F47" s="318"/>
      <c r="G47" s="315"/>
      <c r="H47" s="316"/>
      <c r="I47" s="317"/>
      <c r="J47" s="318"/>
      <c r="K47" s="315"/>
      <c r="L47" s="319"/>
      <c r="M47" s="315"/>
      <c r="N47" s="319"/>
      <c r="O47" s="315"/>
      <c r="P47" s="319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13.5" thickBot="1">
      <c r="A48" s="215" t="s">
        <v>59</v>
      </c>
      <c r="B48" s="216"/>
      <c r="C48" s="226"/>
      <c r="D48" s="217">
        <f>C48</f>
        <v>0</v>
      </c>
      <c r="E48" s="226"/>
      <c r="F48" s="217">
        <f>E48</f>
        <v>0</v>
      </c>
      <c r="G48" s="226"/>
      <c r="H48" s="217">
        <f>G48</f>
        <v>0</v>
      </c>
      <c r="I48" s="226"/>
      <c r="J48" s="217">
        <f>I48</f>
        <v>0</v>
      </c>
      <c r="K48" s="226"/>
      <c r="L48" s="217">
        <f>K48</f>
        <v>0</v>
      </c>
      <c r="M48" s="226"/>
      <c r="N48" s="254">
        <f>M48</f>
        <v>0</v>
      </c>
      <c r="O48" s="226"/>
      <c r="P48" s="254">
        <f>O48</f>
        <v>0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ht="13.5" thickBot="1">
      <c r="A49" s="218" t="s">
        <v>60</v>
      </c>
      <c r="B49" s="219"/>
      <c r="C49" s="428" t="str">
        <f>IF(C48="","",ROUND((C46-C47)/C48,1))</f>
        <v/>
      </c>
      <c r="D49" s="428">
        <f>IF(D48=0,0,ROUND((D46-D47)/D48,1))</f>
        <v>0</v>
      </c>
      <c r="E49" s="428" t="str">
        <f>IF(E48="","",ROUND((E46-E47)/E48,1))</f>
        <v/>
      </c>
      <c r="F49" s="428">
        <f>IF(F48=0,0,ROUND((F46-F47)/F48,1))</f>
        <v>0</v>
      </c>
      <c r="G49" s="428" t="str">
        <f>IF(G48="","",ROUND((G46-G47)/G48,1))</f>
        <v/>
      </c>
      <c r="H49" s="428">
        <f>IF(H48=0,0,ROUND((H46-H47)/H48,1))</f>
        <v>0</v>
      </c>
      <c r="I49" s="428" t="str">
        <f>IF(I48="","",ROUND((I46-I47)/I48,1))</f>
        <v/>
      </c>
      <c r="J49" s="428">
        <f>IF(J48=0,0,ROUND((J46-J47)/J48,1))</f>
        <v>0</v>
      </c>
      <c r="K49" s="428" t="str">
        <f>IF(K48="","",ROUND((K46-K47)/K48,1))</f>
        <v/>
      </c>
      <c r="L49" s="429">
        <f>IF(L48=0,0,ROUND((L46-L47)/L48,1))</f>
        <v>0</v>
      </c>
      <c r="M49" s="428" t="str">
        <f>IF(M48="","",ROUND((M46-M47)/M48,1))</f>
        <v/>
      </c>
      <c r="N49" s="429">
        <f>IF(N48=0,0,ROUND((N46-N47)/N48,1))</f>
        <v>0</v>
      </c>
      <c r="O49" s="428" t="str">
        <f>IF(O48="","",ROUND((O46-O47)/O48,1))</f>
        <v/>
      </c>
      <c r="P49" s="429">
        <f>IF(P48=0,0,ROUND((P46-P47)/P48,1))</f>
        <v>0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13.5" thickBot="1">
      <c r="A50" s="220" t="s">
        <v>61</v>
      </c>
      <c r="B50" s="221"/>
      <c r="C50" s="797">
        <f t="shared" ref="C50" si="15">IF(D49=0,0,ROUND(D49-C49,1))</f>
        <v>0</v>
      </c>
      <c r="D50" s="798"/>
      <c r="E50" s="797">
        <f t="shared" ref="E50" si="16">IF(F49=0,0,ROUND(F49-E49,1))</f>
        <v>0</v>
      </c>
      <c r="F50" s="798"/>
      <c r="G50" s="797">
        <f t="shared" ref="G50" si="17">IF(H49=0,0,ROUND(H49-G49,1))</f>
        <v>0</v>
      </c>
      <c r="H50" s="798"/>
      <c r="I50" s="797">
        <f t="shared" ref="I50" si="18">IF(J49=0,0,ROUND(J49-I49,1))</f>
        <v>0</v>
      </c>
      <c r="J50" s="798"/>
      <c r="K50" s="797">
        <f t="shared" ref="K50" si="19">IF(L49=0,0,ROUND(L49-K49,1))</f>
        <v>0</v>
      </c>
      <c r="L50" s="798"/>
      <c r="M50" s="797">
        <f t="shared" ref="M50" si="20">IF(N49=0,0,ROUND(N49-M49,1))</f>
        <v>0</v>
      </c>
      <c r="N50" s="798"/>
      <c r="O50" s="797">
        <f t="shared" ref="O50" si="21">IF(P49=0,0,ROUND(P49-O49,1))</f>
        <v>0</v>
      </c>
      <c r="P50" s="79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>
      <c r="A51" s="222"/>
      <c r="B51" s="57"/>
      <c r="C51" s="57"/>
      <c r="D51" s="5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>
      <c r="A52" s="222"/>
      <c r="B52" s="57"/>
      <c r="C52" s="57"/>
      <c r="D52" s="5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>
      <c r="A53" s="222"/>
      <c r="B53" s="57"/>
      <c r="C53" s="805"/>
      <c r="D53" s="806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>
      <c r="A54" s="64"/>
      <c r="B54" s="57"/>
      <c r="C54" s="263"/>
      <c r="D54" s="263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>
      <c r="A55" s="64"/>
      <c r="B55" s="57"/>
      <c r="C55" s="263"/>
      <c r="D55" s="263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>
      <c r="A56" s="64"/>
      <c r="B56" s="57"/>
      <c r="C56" s="263"/>
      <c r="D56" s="263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>
      <c r="A57" s="64"/>
      <c r="B57" s="57"/>
      <c r="C57" s="263"/>
      <c r="D57" s="26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>
      <c r="A58" s="64"/>
      <c r="B58" s="57"/>
      <c r="C58" s="263"/>
      <c r="D58" s="263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31">
      <c r="A59" s="64"/>
      <c r="B59" s="57"/>
      <c r="C59" s="263"/>
      <c r="D59" s="263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>
      <c r="A60" s="64"/>
      <c r="B60" s="57"/>
      <c r="C60" s="263"/>
      <c r="D60" s="263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</row>
    <row r="61" spans="1:31">
      <c r="A61" s="64"/>
      <c r="B61" s="57"/>
      <c r="C61" s="263"/>
      <c r="D61" s="263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A62" s="64"/>
      <c r="B62" s="57"/>
      <c r="C62" s="263"/>
      <c r="D62" s="263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31">
      <c r="A63" s="64"/>
      <c r="B63" s="57"/>
      <c r="C63" s="263"/>
      <c r="D63" s="26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>
      <c r="A64" s="64"/>
      <c r="B64" s="57"/>
      <c r="C64" s="263"/>
      <c r="D64" s="263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spans="1:31">
      <c r="A65" s="64"/>
      <c r="B65" s="57"/>
      <c r="C65" s="263"/>
      <c r="D65" s="263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A66" s="64"/>
      <c r="B66" s="57"/>
      <c r="C66" s="263"/>
      <c r="D66" s="26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</row>
    <row r="67" spans="1:31">
      <c r="A67" s="64"/>
      <c r="B67" s="57"/>
      <c r="C67" s="263"/>
      <c r="D67" s="26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>
      <c r="A68" s="64"/>
      <c r="B68" s="57"/>
      <c r="C68" s="263"/>
      <c r="D68" s="263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>
      <c r="A69" s="64"/>
      <c r="B69" s="57"/>
      <c r="C69" s="263"/>
      <c r="D69" s="263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0" spans="1:31">
      <c r="A70" s="64"/>
      <c r="B70" s="57"/>
      <c r="C70" s="263"/>
      <c r="D70" s="263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>
      <c r="A71" s="64"/>
      <c r="B71" s="57"/>
      <c r="C71" s="263"/>
      <c r="D71" s="263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</row>
    <row r="72" spans="1:31">
      <c r="A72" s="64"/>
      <c r="B72" s="57"/>
      <c r="C72" s="263"/>
      <c r="D72" s="263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>
      <c r="A73" s="64"/>
      <c r="B73" s="57"/>
      <c r="C73" s="263"/>
      <c r="D73" s="263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>
      <c r="A74" s="64"/>
      <c r="B74" s="57"/>
      <c r="C74" s="263"/>
      <c r="D74" s="26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>
      <c r="A75" s="64"/>
      <c r="B75" s="57"/>
      <c r="C75" s="263"/>
      <c r="D75" s="263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>
      <c r="A76" s="64"/>
      <c r="B76" s="57"/>
      <c r="C76" s="263"/>
      <c r="D76" s="263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>
      <c r="A77" s="64"/>
      <c r="B77" s="57"/>
      <c r="C77" s="263"/>
      <c r="D77" s="263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>
      <c r="A78" s="64"/>
      <c r="B78" s="57"/>
      <c r="C78" s="263"/>
      <c r="D78" s="263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>
      <c r="A79" s="64"/>
      <c r="B79" s="57"/>
      <c r="C79" s="263"/>
      <c r="D79" s="263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>
      <c r="A80" s="64"/>
      <c r="B80" s="57"/>
      <c r="C80" s="263"/>
      <c r="D80" s="26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>
      <c r="A81" s="64"/>
      <c r="B81" s="57"/>
      <c r="C81" s="263"/>
      <c r="D81" s="26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>
      <c r="A82" s="64"/>
      <c r="B82" s="57"/>
      <c r="C82" s="263"/>
      <c r="D82" s="263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>
      <c r="A83" s="64"/>
      <c r="B83" s="57"/>
      <c r="C83" s="263"/>
      <c r="D83" s="263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>
      <c r="A84" s="64"/>
      <c r="B84" s="57"/>
      <c r="C84" s="263"/>
      <c r="D84" s="263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>
      <c r="A85" s="64"/>
      <c r="B85" s="57"/>
      <c r="C85" s="263"/>
      <c r="D85" s="263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>
      <c r="A86" s="64"/>
      <c r="B86" s="57"/>
      <c r="C86" s="263"/>
      <c r="D86" s="263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>
      <c r="A87" s="64"/>
      <c r="B87" s="57"/>
      <c r="C87" s="263"/>
      <c r="D87" s="263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>
      <c r="A88" s="64"/>
      <c r="B88" s="57"/>
      <c r="C88" s="263"/>
      <c r="D88" s="263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>
      <c r="A89" s="64"/>
      <c r="B89" s="57"/>
      <c r="C89" s="263"/>
      <c r="D89" s="263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>
      <c r="A90" s="64"/>
      <c r="B90" s="57"/>
      <c r="C90" s="263"/>
      <c r="D90" s="263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>
      <c r="A91" s="64"/>
      <c r="B91" s="57"/>
      <c r="C91" s="263"/>
      <c r="D91" s="263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>
      <c r="A92" s="64"/>
      <c r="B92" s="57"/>
      <c r="C92" s="263"/>
      <c r="D92" s="263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>
      <c r="A93" s="64"/>
      <c r="B93" s="57"/>
      <c r="C93" s="263"/>
      <c r="D93" s="263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>
      <c r="A94" s="64"/>
      <c r="B94" s="57"/>
      <c r="C94" s="263"/>
      <c r="D94" s="263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>
      <c r="A95" s="64"/>
      <c r="B95" s="57"/>
      <c r="C95" s="263"/>
      <c r="D95" s="263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31">
      <c r="A96" s="64"/>
      <c r="B96" s="57"/>
      <c r="C96" s="263"/>
      <c r="D96" s="26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>
      <c r="A97" s="64"/>
      <c r="B97" s="57"/>
      <c r="C97" s="263"/>
      <c r="D97" s="263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>
      <c r="A98" s="64"/>
      <c r="B98" s="57"/>
      <c r="C98" s="263"/>
      <c r="D98" s="263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>
      <c r="A99" s="64"/>
      <c r="B99" s="57"/>
      <c r="C99" s="263"/>
      <c r="D99" s="263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>
      <c r="A100" s="64"/>
      <c r="B100" s="57"/>
      <c r="C100" s="263"/>
      <c r="D100" s="263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>
      <c r="A101" s="64"/>
      <c r="B101" s="57"/>
      <c r="C101" s="263"/>
      <c r="D101" s="26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>
      <c r="A102" s="64"/>
      <c r="B102" s="57"/>
      <c r="C102" s="263"/>
      <c r="D102" s="263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>
      <c r="A103" s="64"/>
      <c r="B103" s="57"/>
      <c r="C103" s="263"/>
      <c r="D103" s="263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>
      <c r="A104" s="64"/>
      <c r="B104" s="57"/>
      <c r="C104" s="263"/>
      <c r="D104" s="263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>
      <c r="A105" s="64"/>
      <c r="B105" s="57"/>
      <c r="C105" s="263"/>
      <c r="D105" s="263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>
      <c r="A106" s="64"/>
      <c r="B106" s="57"/>
      <c r="C106" s="263"/>
      <c r="D106" s="263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>
      <c r="A107" s="64"/>
      <c r="B107" s="57"/>
      <c r="C107" s="263"/>
      <c r="D107" s="263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>
      <c r="A108" s="64"/>
      <c r="B108" s="57"/>
      <c r="C108" s="263"/>
      <c r="D108" s="263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>
      <c r="A109" s="64"/>
      <c r="B109" s="57"/>
      <c r="C109" s="263"/>
      <c r="D109" s="263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>
      <c r="A110" s="64"/>
      <c r="B110" s="57"/>
      <c r="C110" s="263"/>
      <c r="D110" s="263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>
      <c r="A111" s="64"/>
      <c r="B111" s="57"/>
      <c r="C111" s="263"/>
      <c r="D111" s="263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>
      <c r="A112" s="64"/>
      <c r="B112" s="57"/>
      <c r="C112" s="263"/>
      <c r="D112" s="263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>
      <c r="A113" s="64"/>
      <c r="B113" s="57"/>
      <c r="C113" s="263"/>
      <c r="D113" s="263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>
      <c r="A114" s="64"/>
      <c r="B114" s="57"/>
      <c r="C114" s="263"/>
      <c r="D114" s="26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>
      <c r="A115" s="64"/>
      <c r="B115" s="57"/>
      <c r="C115" s="263"/>
      <c r="D115" s="26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>
      <c r="A116" s="64"/>
      <c r="B116" s="57"/>
      <c r="C116" s="263"/>
      <c r="D116" s="263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>
      <c r="A117" s="64"/>
      <c r="B117" s="57"/>
      <c r="C117" s="263"/>
      <c r="D117" s="26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>
      <c r="A118" s="64"/>
      <c r="B118" s="57"/>
      <c r="C118" s="263"/>
      <c r="D118" s="26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>
      <c r="A119" s="64"/>
      <c r="B119" s="57"/>
      <c r="C119" s="263"/>
      <c r="D119" s="26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>
      <c r="A120" s="64"/>
      <c r="B120" s="57"/>
      <c r="C120" s="263"/>
      <c r="D120" s="26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>
      <c r="A121" s="64"/>
      <c r="B121" s="57"/>
      <c r="C121" s="263"/>
      <c r="D121" s="26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>
      <c r="A122" s="64"/>
      <c r="B122" s="57"/>
      <c r="C122" s="263"/>
      <c r="D122" s="26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>
      <c r="A123" s="64"/>
      <c r="B123" s="57"/>
      <c r="C123" s="263"/>
      <c r="D123" s="263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>
      <c r="A124" s="64"/>
      <c r="B124" s="57"/>
      <c r="C124" s="263"/>
      <c r="D124" s="263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>
      <c r="A125" s="64"/>
      <c r="B125" s="57"/>
      <c r="C125" s="263"/>
      <c r="D125" s="263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>
      <c r="A126" s="64"/>
      <c r="B126" s="57"/>
      <c r="C126" s="263"/>
      <c r="D126" s="263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>
      <c r="A127" s="64"/>
      <c r="B127" s="57"/>
      <c r="C127" s="263"/>
      <c r="D127" s="263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>
      <c r="A128" s="64"/>
      <c r="B128" s="57"/>
      <c r="C128" s="263"/>
      <c r="D128" s="263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>
      <c r="A129" s="64"/>
      <c r="B129" s="57"/>
      <c r="C129" s="263"/>
      <c r="D129" s="263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>
      <c r="A130" s="64"/>
      <c r="B130" s="57"/>
      <c r="C130" s="263"/>
      <c r="D130" s="263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>
      <c r="A131" s="64"/>
      <c r="B131" s="57"/>
      <c r="C131" s="263"/>
      <c r="D131" s="263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>
      <c r="A132" s="64"/>
      <c r="B132" s="57"/>
      <c r="C132" s="263"/>
      <c r="D132" s="263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>
      <c r="A133" s="64"/>
      <c r="B133" s="57"/>
      <c r="C133" s="263"/>
      <c r="D133" s="263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>
      <c r="A134" s="64"/>
      <c r="B134" s="57"/>
      <c r="C134" s="263"/>
      <c r="D134" s="263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>
      <c r="A135" s="64"/>
      <c r="B135" s="57"/>
      <c r="C135" s="263"/>
      <c r="D135" s="263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>
      <c r="A136" s="64"/>
      <c r="B136" s="57"/>
      <c r="C136" s="263"/>
      <c r="D136" s="263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>
      <c r="A137" s="64"/>
      <c r="B137" s="57"/>
      <c r="C137" s="263"/>
      <c r="D137" s="263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</sheetData>
  <sheetProtection algorithmName="SHA-512" hashValue="YwQwi/d77jCEj0Kw4aZvW+kSTKFVSeDBU6fU+JA9Z20kLlgVElPia+FhhFIV4R7j/aMrTX7B2rphJv+E/pNLvg==" saltValue="LXhVHbfp04I2fhWZFLYN9w==" spinCount="100000" sheet="1" objects="1" scenarios="1" selectLockedCells="1"/>
  <mergeCells count="84">
    <mergeCell ref="O32:P32"/>
    <mergeCell ref="O33:P34"/>
    <mergeCell ref="O35:O36"/>
    <mergeCell ref="P35:P36"/>
    <mergeCell ref="O50:P50"/>
    <mergeCell ref="M32:N32"/>
    <mergeCell ref="M33:N34"/>
    <mergeCell ref="M35:M36"/>
    <mergeCell ref="N35:N36"/>
    <mergeCell ref="M50:N50"/>
    <mergeCell ref="M9:N9"/>
    <mergeCell ref="M10:N11"/>
    <mergeCell ref="M12:M13"/>
    <mergeCell ref="N12:N13"/>
    <mergeCell ref="M27:N27"/>
    <mergeCell ref="A2:K2"/>
    <mergeCell ref="C4:I4"/>
    <mergeCell ref="C6:E6"/>
    <mergeCell ref="F6:H6"/>
    <mergeCell ref="A1:L1"/>
    <mergeCell ref="A9:B11"/>
    <mergeCell ref="C9:D9"/>
    <mergeCell ref="E9:F9"/>
    <mergeCell ref="G9:H9"/>
    <mergeCell ref="I9:J9"/>
    <mergeCell ref="F12:F13"/>
    <mergeCell ref="G12:G13"/>
    <mergeCell ref="H12:H13"/>
    <mergeCell ref="K9:L9"/>
    <mergeCell ref="C10:D11"/>
    <mergeCell ref="E10:F11"/>
    <mergeCell ref="G10:H11"/>
    <mergeCell ref="I10:J11"/>
    <mergeCell ref="K10:L11"/>
    <mergeCell ref="A13:B13"/>
    <mergeCell ref="A20:B20"/>
    <mergeCell ref="C12:C13"/>
    <mergeCell ref="D12:D13"/>
    <mergeCell ref="E12:E13"/>
    <mergeCell ref="K27:L27"/>
    <mergeCell ref="I12:I13"/>
    <mergeCell ref="J12:J13"/>
    <mergeCell ref="K12:K13"/>
    <mergeCell ref="L12:L13"/>
    <mergeCell ref="A22:B22"/>
    <mergeCell ref="C27:D27"/>
    <mergeCell ref="E27:F27"/>
    <mergeCell ref="G27:H27"/>
    <mergeCell ref="I27:J27"/>
    <mergeCell ref="K32:L32"/>
    <mergeCell ref="C33:D34"/>
    <mergeCell ref="E33:F34"/>
    <mergeCell ref="G33:H34"/>
    <mergeCell ref="I33:J34"/>
    <mergeCell ref="K33:L34"/>
    <mergeCell ref="A32:B34"/>
    <mergeCell ref="C32:D32"/>
    <mergeCell ref="E32:F32"/>
    <mergeCell ref="G32:H32"/>
    <mergeCell ref="I32:J32"/>
    <mergeCell ref="C53:D53"/>
    <mergeCell ref="C35:C36"/>
    <mergeCell ref="D35:D36"/>
    <mergeCell ref="E35:E36"/>
    <mergeCell ref="F35:F36"/>
    <mergeCell ref="L35:L36"/>
    <mergeCell ref="A36:B36"/>
    <mergeCell ref="A43:B43"/>
    <mergeCell ref="A45:B45"/>
    <mergeCell ref="C50:D50"/>
    <mergeCell ref="E50:F50"/>
    <mergeCell ref="G50:H50"/>
    <mergeCell ref="I50:J50"/>
    <mergeCell ref="K50:L50"/>
    <mergeCell ref="H35:H36"/>
    <mergeCell ref="I35:I36"/>
    <mergeCell ref="J35:J36"/>
    <mergeCell ref="K35:K36"/>
    <mergeCell ref="G35:G36"/>
    <mergeCell ref="O9:P9"/>
    <mergeCell ref="O10:P11"/>
    <mergeCell ref="O12:O13"/>
    <mergeCell ref="P12:P13"/>
    <mergeCell ref="O27:P27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Header>&amp;L&amp;"Geneva,Fett"&amp;12Gesundheits- Sozial- und Integrationsdirektion des Kantons Bern
&amp;"Geneva,Standard"Alters- und Behindertenamt</oddHeader>
    <oddFooter>&amp;R&amp;9 Januar 2021, Version 0</oddFooter>
  </headerFooter>
  <ignoredErrors>
    <ignoredError sqref="C18:J18 L18 L41 K44:N44 K41 M41:N41 C41:J41 C28:J31 C51:J51 C21:J21 D19 D20 C23:J23 D22 D25 F19 F20 F22 F25 H19:J19 H20:J20 H25 J25 D37:D40 H37:H40 F37:F40 J37:J40 C44:J44 D42:D43 H42:H43 L42:L43 F42:F43 J42:J43 N42:N43 C46:J46 D45 H45 K46:N46 L45 F45 J45 N45 D48 L48 H48 F48 J48 N48 H22:J22 D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C000"/>
  </sheetPr>
  <dimension ref="A1:AH484"/>
  <sheetViews>
    <sheetView showGridLines="0" topLeftCell="A109" zoomScaleNormal="100" workbookViewId="0">
      <selection activeCell="A348" sqref="A348"/>
    </sheetView>
  </sheetViews>
  <sheetFormatPr baseColWidth="10" defaultColWidth="10.7109375" defaultRowHeight="12.75"/>
  <cols>
    <col min="1" max="1" width="17.7109375" style="55" customWidth="1"/>
    <col min="2" max="2" width="6.28515625" style="63" hidden="1" customWidth="1"/>
    <col min="3" max="3" width="7.140625" style="63" hidden="1" customWidth="1"/>
    <col min="4" max="4" width="8.140625" style="55" hidden="1" customWidth="1"/>
    <col min="5" max="5" width="10.42578125" style="55" hidden="1" customWidth="1"/>
    <col min="6" max="6" width="25.7109375" style="55" customWidth="1"/>
    <col min="7" max="34" width="11.7109375" style="55" customWidth="1"/>
    <col min="35" max="16384" width="10.7109375" style="55"/>
  </cols>
  <sheetData>
    <row r="1" spans="1:34" s="43" customFormat="1" ht="24.75" customHeight="1">
      <c r="A1" s="847" t="s">
        <v>228</v>
      </c>
      <c r="B1" s="848"/>
      <c r="C1" s="848"/>
      <c r="D1" s="848"/>
      <c r="E1" s="848"/>
      <c r="F1" s="848"/>
      <c r="G1" s="848"/>
      <c r="H1" s="782"/>
      <c r="I1" s="782"/>
      <c r="J1" s="41"/>
      <c r="K1" s="41"/>
      <c r="L1" s="41"/>
      <c r="M1" s="41"/>
      <c r="N1" s="41"/>
      <c r="O1" s="41"/>
      <c r="P1" s="844">
        <f>'Basisdaten Inst'!C21</f>
        <v>0</v>
      </c>
      <c r="Q1" s="844"/>
      <c r="R1" s="844"/>
      <c r="S1" s="844"/>
      <c r="T1" s="844"/>
      <c r="U1" s="844"/>
      <c r="V1" s="844"/>
      <c r="W1" s="844"/>
      <c r="X1" s="844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43" customFormat="1" ht="18" customHeight="1">
      <c r="A2" s="41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858"/>
      <c r="L2" s="858"/>
      <c r="M2" s="340"/>
      <c r="N2" s="340"/>
      <c r="O2" s="41"/>
      <c r="P2" s="859"/>
      <c r="Q2" s="859"/>
      <c r="R2" s="859"/>
      <c r="S2" s="859"/>
      <c r="T2" s="859"/>
      <c r="U2" s="859"/>
      <c r="V2" s="859"/>
      <c r="W2" s="859"/>
      <c r="X2" s="859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s="43" customFormat="1" ht="18" customHeight="1">
      <c r="A3" s="42"/>
      <c r="B3" s="44"/>
      <c r="C3" s="45"/>
      <c r="D3" s="41"/>
      <c r="E3" s="41"/>
      <c r="F3" s="41"/>
      <c r="G3" s="41"/>
      <c r="H3" s="41"/>
      <c r="I3" s="46"/>
      <c r="J3" s="46"/>
      <c r="K3" s="46"/>
      <c r="L3" s="46"/>
      <c r="M3" s="340"/>
      <c r="N3" s="340"/>
      <c r="O3" s="41"/>
      <c r="P3" s="41"/>
      <c r="Q3" s="419"/>
      <c r="R3" s="419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52" customFormat="1" ht="20.25">
      <c r="A4" s="48" t="s">
        <v>9</v>
      </c>
      <c r="B4" s="49"/>
      <c r="C4" s="50"/>
      <c r="D4" s="51"/>
      <c r="E4" s="51"/>
      <c r="F4" s="51"/>
      <c r="G4" s="821" t="s">
        <v>238</v>
      </c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52" customFormat="1" ht="15">
      <c r="A5" s="51"/>
      <c r="B5" s="50"/>
      <c r="C5" s="50"/>
      <c r="D5" s="51"/>
      <c r="E5" s="51"/>
      <c r="F5" s="51"/>
      <c r="G5" s="51"/>
      <c r="H5" s="51"/>
      <c r="I5" s="4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7" t="s">
        <v>84</v>
      </c>
      <c r="B6" s="50"/>
      <c r="C6" s="50"/>
      <c r="D6" s="51"/>
      <c r="E6" s="53"/>
      <c r="F6" s="53"/>
      <c r="G6" s="844">
        <f>'Basisdaten Inst'!C8</f>
        <v>2021</v>
      </c>
      <c r="H6" s="84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9.5" customHeight="1">
      <c r="A7" s="56" t="s">
        <v>69</v>
      </c>
      <c r="B7" s="50"/>
      <c r="C7" s="50"/>
      <c r="D7" s="51"/>
      <c r="E7" s="54"/>
      <c r="F7" s="54"/>
      <c r="G7" s="844" t="s">
        <v>70</v>
      </c>
      <c r="H7" s="84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27.75" customHeight="1">
      <c r="A8" s="57"/>
      <c r="B8" s="58"/>
      <c r="C8" s="58"/>
      <c r="D8" s="59"/>
      <c r="E8" s="57"/>
      <c r="F8" s="60"/>
      <c r="G8" s="867" t="str">
        <f>G19</f>
        <v>Sonderschule</v>
      </c>
      <c r="H8" s="867"/>
      <c r="I8" s="867" t="str">
        <f>I19</f>
        <v>Wohnen</v>
      </c>
      <c r="J8" s="867"/>
      <c r="K8" s="868" t="str">
        <f>K19</f>
        <v>Mittagstisch</v>
      </c>
      <c r="L8" s="868"/>
      <c r="M8" s="834">
        <f>M19</f>
        <v>0</v>
      </c>
      <c r="N8" s="835"/>
      <c r="O8" s="830">
        <f>O19</f>
        <v>0</v>
      </c>
      <c r="P8" s="831"/>
      <c r="Q8" s="834">
        <f>Q19</f>
        <v>0</v>
      </c>
      <c r="R8" s="835"/>
      <c r="S8" s="830">
        <f>S19</f>
        <v>0</v>
      </c>
      <c r="T8" s="831"/>
      <c r="U8" s="830">
        <f>U19</f>
        <v>0</v>
      </c>
      <c r="V8" s="831"/>
      <c r="W8" s="830">
        <f>W19</f>
        <v>0</v>
      </c>
      <c r="X8" s="831"/>
      <c r="Y8" s="830">
        <f>Y19</f>
        <v>0</v>
      </c>
      <c r="Z8" s="831"/>
      <c r="AA8" s="830">
        <f>AA19</f>
        <v>0</v>
      </c>
      <c r="AB8" s="831"/>
      <c r="AC8" s="830">
        <f>AC19</f>
        <v>0</v>
      </c>
      <c r="AD8" s="831"/>
      <c r="AE8" s="830">
        <f>AE19</f>
        <v>0</v>
      </c>
      <c r="AF8" s="831"/>
      <c r="AG8" s="830">
        <f>AG19</f>
        <v>0</v>
      </c>
      <c r="AH8" s="831"/>
    </row>
    <row r="9" spans="1:34" s="63" customFormat="1" ht="29.25" customHeight="1">
      <c r="A9" s="61"/>
      <c r="B9" s="873" t="s">
        <v>7</v>
      </c>
      <c r="C9" s="876" t="s">
        <v>8</v>
      </c>
      <c r="D9" s="881" t="s">
        <v>6</v>
      </c>
      <c r="E9" s="882"/>
      <c r="F9" s="62"/>
      <c r="G9" s="832" t="s">
        <v>17</v>
      </c>
      <c r="H9" s="832" t="s">
        <v>12</v>
      </c>
      <c r="I9" s="832" t="s">
        <v>17</v>
      </c>
      <c r="J9" s="832" t="s">
        <v>12</v>
      </c>
      <c r="K9" s="832" t="s">
        <v>17</v>
      </c>
      <c r="L9" s="832" t="s">
        <v>12</v>
      </c>
      <c r="M9" s="832" t="s">
        <v>17</v>
      </c>
      <c r="N9" s="832" t="s">
        <v>12</v>
      </c>
      <c r="O9" s="832" t="s">
        <v>17</v>
      </c>
      <c r="P9" s="832" t="s">
        <v>12</v>
      </c>
      <c r="Q9" s="832" t="s">
        <v>17</v>
      </c>
      <c r="R9" s="832" t="s">
        <v>12</v>
      </c>
      <c r="S9" s="832" t="s">
        <v>17</v>
      </c>
      <c r="T9" s="832" t="s">
        <v>12</v>
      </c>
      <c r="U9" s="832" t="s">
        <v>17</v>
      </c>
      <c r="V9" s="832" t="s">
        <v>12</v>
      </c>
      <c r="W9" s="832" t="s">
        <v>17</v>
      </c>
      <c r="X9" s="832" t="s">
        <v>12</v>
      </c>
      <c r="Y9" s="832" t="s">
        <v>17</v>
      </c>
      <c r="Z9" s="832" t="s">
        <v>12</v>
      </c>
      <c r="AA9" s="832" t="s">
        <v>17</v>
      </c>
      <c r="AB9" s="832" t="s">
        <v>12</v>
      </c>
      <c r="AC9" s="832" t="s">
        <v>17</v>
      </c>
      <c r="AD9" s="832" t="s">
        <v>12</v>
      </c>
      <c r="AE9" s="832" t="s">
        <v>17</v>
      </c>
      <c r="AF9" s="832" t="s">
        <v>12</v>
      </c>
      <c r="AG9" s="832" t="s">
        <v>17</v>
      </c>
      <c r="AH9" s="832" t="s">
        <v>12</v>
      </c>
    </row>
    <row r="10" spans="1:34" s="63" customFormat="1" ht="12.75" customHeight="1">
      <c r="A10" s="64"/>
      <c r="B10" s="874"/>
      <c r="C10" s="874"/>
      <c r="D10" s="877" t="s">
        <v>3</v>
      </c>
      <c r="E10" s="879" t="s">
        <v>4</v>
      </c>
      <c r="F10" s="65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</row>
    <row r="11" spans="1:34" s="63" customFormat="1" ht="36.75" customHeight="1">
      <c r="A11" s="66"/>
      <c r="B11" s="875"/>
      <c r="C11" s="875"/>
      <c r="D11" s="878"/>
      <c r="E11" s="880"/>
      <c r="F11" s="67"/>
      <c r="G11" s="68" t="s">
        <v>135</v>
      </c>
      <c r="H11" s="68" t="s">
        <v>18</v>
      </c>
      <c r="I11" s="68" t="s">
        <v>135</v>
      </c>
      <c r="J11" s="68" t="s">
        <v>18</v>
      </c>
      <c r="K11" s="68" t="s">
        <v>86</v>
      </c>
      <c r="L11" s="68" t="s">
        <v>18</v>
      </c>
      <c r="M11" s="69" t="str">
        <f>IF(M22="","",M22)</f>
        <v/>
      </c>
      <c r="N11" s="68" t="s">
        <v>18</v>
      </c>
      <c r="O11" s="69" t="str">
        <f>IF(O22="","",O22)</f>
        <v/>
      </c>
      <c r="P11" s="68" t="s">
        <v>18</v>
      </c>
      <c r="Q11" s="69" t="str">
        <f>IF(Q22="","",Q22)</f>
        <v/>
      </c>
      <c r="R11" s="68" t="s">
        <v>18</v>
      </c>
      <c r="S11" s="69" t="str">
        <f>IF(S22="","",S22)</f>
        <v/>
      </c>
      <c r="T11" s="68" t="s">
        <v>18</v>
      </c>
      <c r="U11" s="69" t="str">
        <f>IF(U22="","",U22)</f>
        <v/>
      </c>
      <c r="V11" s="68" t="s">
        <v>18</v>
      </c>
      <c r="W11" s="69" t="str">
        <f>IF(W22="","",W22)</f>
        <v/>
      </c>
      <c r="X11" s="68" t="s">
        <v>18</v>
      </c>
      <c r="Y11" s="69" t="str">
        <f>IF(Y22="","",Y22)</f>
        <v/>
      </c>
      <c r="Z11" s="68" t="s">
        <v>18</v>
      </c>
      <c r="AA11" s="69" t="str">
        <f>IF(AA22="","",AA22)</f>
        <v/>
      </c>
      <c r="AB11" s="68" t="s">
        <v>18</v>
      </c>
      <c r="AC11" s="69" t="str">
        <f>IF(AC22="","",AC22)</f>
        <v/>
      </c>
      <c r="AD11" s="68" t="s">
        <v>18</v>
      </c>
      <c r="AE11" s="69" t="str">
        <f>IF(AE22="","",AE22)</f>
        <v/>
      </c>
      <c r="AF11" s="68" t="s">
        <v>18</v>
      </c>
      <c r="AG11" s="69" t="str">
        <f>IF(AG22="","",AG22)</f>
        <v/>
      </c>
      <c r="AH11" s="68" t="s">
        <v>18</v>
      </c>
    </row>
    <row r="12" spans="1:34" s="63" customFormat="1" ht="21" customHeight="1">
      <c r="A12" s="70" t="s">
        <v>99</v>
      </c>
      <c r="B12" s="71"/>
      <c r="C12" s="72"/>
      <c r="D12" s="73"/>
      <c r="E12" s="73"/>
      <c r="F12" s="71" t="s">
        <v>104</v>
      </c>
      <c r="G12" s="74">
        <f t="shared" ref="G12:AH12" si="0">+G83+G309+G451</f>
        <v>0</v>
      </c>
      <c r="H12" s="270">
        <f t="shared" si="0"/>
        <v>0</v>
      </c>
      <c r="I12" s="74">
        <f t="shared" si="0"/>
        <v>0</v>
      </c>
      <c r="J12" s="270">
        <f t="shared" si="0"/>
        <v>0</v>
      </c>
      <c r="K12" s="76">
        <f t="shared" si="0"/>
        <v>0</v>
      </c>
      <c r="L12" s="270">
        <f t="shared" si="0"/>
        <v>0</v>
      </c>
      <c r="M12" s="74">
        <f t="shared" si="0"/>
        <v>0</v>
      </c>
      <c r="N12" s="270">
        <f t="shared" si="0"/>
        <v>0</v>
      </c>
      <c r="O12" s="74">
        <f t="shared" si="0"/>
        <v>0</v>
      </c>
      <c r="P12" s="270">
        <f t="shared" si="0"/>
        <v>0</v>
      </c>
      <c r="Q12" s="74">
        <f t="shared" si="0"/>
        <v>0</v>
      </c>
      <c r="R12" s="270">
        <f t="shared" si="0"/>
        <v>0</v>
      </c>
      <c r="S12" s="74">
        <f t="shared" si="0"/>
        <v>0</v>
      </c>
      <c r="T12" s="270">
        <f t="shared" si="0"/>
        <v>0</v>
      </c>
      <c r="U12" s="74">
        <f t="shared" si="0"/>
        <v>0</v>
      </c>
      <c r="V12" s="270">
        <f t="shared" si="0"/>
        <v>0</v>
      </c>
      <c r="W12" s="74">
        <f t="shared" si="0"/>
        <v>0</v>
      </c>
      <c r="X12" s="270">
        <f t="shared" si="0"/>
        <v>0</v>
      </c>
      <c r="Y12" s="74">
        <f t="shared" si="0"/>
        <v>0</v>
      </c>
      <c r="Z12" s="270">
        <f t="shared" si="0"/>
        <v>0</v>
      </c>
      <c r="AA12" s="74">
        <f t="shared" si="0"/>
        <v>0</v>
      </c>
      <c r="AB12" s="270">
        <f t="shared" si="0"/>
        <v>0</v>
      </c>
      <c r="AC12" s="74">
        <f t="shared" si="0"/>
        <v>0</v>
      </c>
      <c r="AD12" s="270">
        <f t="shared" si="0"/>
        <v>0</v>
      </c>
      <c r="AE12" s="74">
        <f t="shared" si="0"/>
        <v>0</v>
      </c>
      <c r="AF12" s="270">
        <f t="shared" si="0"/>
        <v>0</v>
      </c>
      <c r="AG12" s="74">
        <f t="shared" si="0"/>
        <v>0</v>
      </c>
      <c r="AH12" s="270">
        <f t="shared" si="0"/>
        <v>0</v>
      </c>
    </row>
    <row r="13" spans="1:34" s="63" customFormat="1" ht="21" customHeight="1">
      <c r="A13" s="267" t="s">
        <v>99</v>
      </c>
      <c r="B13" s="82"/>
      <c r="C13" s="268"/>
      <c r="D13" s="269"/>
      <c r="E13" s="269"/>
      <c r="F13" s="82" t="s">
        <v>116</v>
      </c>
      <c r="G13" s="74">
        <f>+G106+G333</f>
        <v>0</v>
      </c>
      <c r="H13" s="75"/>
      <c r="I13" s="74">
        <f>+I106+I333</f>
        <v>0</v>
      </c>
      <c r="J13" s="77"/>
      <c r="K13" s="76">
        <f>+K106+K333</f>
        <v>0</v>
      </c>
      <c r="L13" s="77"/>
      <c r="M13" s="74">
        <f>+M106+M333</f>
        <v>0</v>
      </c>
      <c r="N13" s="79"/>
      <c r="O13" s="74">
        <f>+O106+O333</f>
        <v>0</v>
      </c>
      <c r="P13" s="79"/>
      <c r="Q13" s="74">
        <f>+Q106+Q333</f>
        <v>0</v>
      </c>
      <c r="R13" s="79"/>
      <c r="S13" s="74">
        <f>+S106+S333</f>
        <v>0</v>
      </c>
      <c r="T13" s="79"/>
      <c r="U13" s="74">
        <f>+U106+U333</f>
        <v>0</v>
      </c>
      <c r="V13" s="79"/>
      <c r="W13" s="74">
        <f>+W106+W333</f>
        <v>0</v>
      </c>
      <c r="X13" s="79"/>
      <c r="Y13" s="74">
        <f>+Y106+Y333</f>
        <v>0</v>
      </c>
      <c r="Z13" s="79"/>
      <c r="AA13" s="74">
        <f>+AA106+AA333</f>
        <v>0</v>
      </c>
      <c r="AB13" s="79"/>
      <c r="AC13" s="74">
        <f>+AC106+AC333</f>
        <v>0</v>
      </c>
      <c r="AD13" s="79"/>
      <c r="AE13" s="74">
        <f>+AE106+AE333</f>
        <v>0</v>
      </c>
      <c r="AF13" s="79"/>
      <c r="AG13" s="74">
        <f>+AG106+AG333</f>
        <v>0</v>
      </c>
      <c r="AH13" s="79"/>
    </row>
    <row r="14" spans="1:34" s="63" customFormat="1" ht="21" customHeight="1">
      <c r="A14" s="267" t="s">
        <v>99</v>
      </c>
      <c r="B14" s="82"/>
      <c r="C14" s="268"/>
      <c r="D14" s="269"/>
      <c r="E14" s="269"/>
      <c r="F14" s="82" t="s">
        <v>117</v>
      </c>
      <c r="G14" s="349">
        <f>G145+G370</f>
        <v>0</v>
      </c>
      <c r="H14" s="350"/>
      <c r="I14" s="349">
        <f>I145+I370</f>
        <v>0</v>
      </c>
      <c r="J14" s="352"/>
      <c r="K14" s="351">
        <f>K145+K370</f>
        <v>0</v>
      </c>
      <c r="L14" s="352"/>
      <c r="M14" s="349">
        <f>M145+M370</f>
        <v>0</v>
      </c>
      <c r="N14" s="353"/>
      <c r="O14" s="349">
        <f>O145+O370</f>
        <v>0</v>
      </c>
      <c r="P14" s="353"/>
      <c r="Q14" s="349">
        <f>Q145+Q370</f>
        <v>0</v>
      </c>
      <c r="R14" s="353"/>
      <c r="S14" s="349">
        <f>S145+S370</f>
        <v>0</v>
      </c>
      <c r="T14" s="353"/>
      <c r="U14" s="349">
        <f>U145+U370</f>
        <v>0</v>
      </c>
      <c r="V14" s="353"/>
      <c r="W14" s="349">
        <f>W145+W370</f>
        <v>0</v>
      </c>
      <c r="X14" s="353"/>
      <c r="Y14" s="349">
        <f>Y145+Y370</f>
        <v>0</v>
      </c>
      <c r="Z14" s="353"/>
      <c r="AA14" s="349">
        <f>AA145+AA370</f>
        <v>0</v>
      </c>
      <c r="AB14" s="353"/>
      <c r="AC14" s="349">
        <f>AC145+AC370</f>
        <v>0</v>
      </c>
      <c r="AD14" s="353"/>
      <c r="AE14" s="349">
        <f>AE145+AE370</f>
        <v>0</v>
      </c>
      <c r="AF14" s="353"/>
      <c r="AG14" s="349">
        <f>AG145+AG370</f>
        <v>0</v>
      </c>
      <c r="AH14" s="353"/>
    </row>
    <row r="15" spans="1:34" s="63" customFormat="1" ht="42.6" customHeight="1">
      <c r="A15" s="267" t="s">
        <v>99</v>
      </c>
      <c r="B15" s="82"/>
      <c r="C15" s="268"/>
      <c r="D15" s="269"/>
      <c r="E15" s="269"/>
      <c r="F15" s="387" t="s">
        <v>133</v>
      </c>
      <c r="G15" s="349">
        <f>G165+G388</f>
        <v>0</v>
      </c>
      <c r="H15" s="350"/>
      <c r="I15" s="349">
        <f>I165+I388</f>
        <v>0</v>
      </c>
      <c r="J15" s="352"/>
      <c r="K15" s="349">
        <f>K165+K388</f>
        <v>0</v>
      </c>
      <c r="L15" s="352"/>
      <c r="M15" s="351">
        <f>M165+M388</f>
        <v>0</v>
      </c>
      <c r="N15" s="353"/>
      <c r="O15" s="349">
        <f>O165+O388</f>
        <v>0</v>
      </c>
      <c r="P15" s="353"/>
      <c r="Q15" s="351">
        <f>Q165+Q388</f>
        <v>0</v>
      </c>
      <c r="R15" s="353"/>
      <c r="S15" s="349">
        <f>S165+S388</f>
        <v>0</v>
      </c>
      <c r="T15" s="353"/>
      <c r="U15" s="349">
        <f>U165+U388</f>
        <v>0</v>
      </c>
      <c r="V15" s="353"/>
      <c r="W15" s="349">
        <f>W165+W388</f>
        <v>0</v>
      </c>
      <c r="X15" s="353"/>
      <c r="Y15" s="349">
        <f>Y165+Y388</f>
        <v>0</v>
      </c>
      <c r="Z15" s="353"/>
      <c r="AA15" s="349">
        <f>AA165+AA388</f>
        <v>0</v>
      </c>
      <c r="AB15" s="353"/>
      <c r="AC15" s="349">
        <f>AC165+AC388</f>
        <v>0</v>
      </c>
      <c r="AD15" s="353"/>
      <c r="AE15" s="349">
        <f>AE165+AE388</f>
        <v>0</v>
      </c>
      <c r="AF15" s="353"/>
      <c r="AG15" s="349">
        <f>AG165+AG388</f>
        <v>0</v>
      </c>
      <c r="AH15" s="353"/>
    </row>
    <row r="16" spans="1:34" s="63" customFormat="1" ht="21" customHeight="1">
      <c r="A16" s="70" t="s">
        <v>99</v>
      </c>
      <c r="B16" s="71"/>
      <c r="C16" s="72"/>
      <c r="D16" s="73"/>
      <c r="E16" s="73"/>
      <c r="F16" s="71" t="s">
        <v>11</v>
      </c>
      <c r="G16" s="74">
        <f>+G224</f>
        <v>0</v>
      </c>
      <c r="H16" s="81"/>
      <c r="I16" s="74">
        <f>+I224</f>
        <v>0</v>
      </c>
      <c r="J16" s="80"/>
      <c r="K16" s="76">
        <f>+K224</f>
        <v>0</v>
      </c>
      <c r="L16" s="78"/>
      <c r="M16" s="74">
        <f>+M224</f>
        <v>0</v>
      </c>
      <c r="N16" s="78"/>
      <c r="O16" s="74">
        <f>+O224</f>
        <v>0</v>
      </c>
      <c r="P16" s="78"/>
      <c r="Q16" s="74">
        <f>+Q224</f>
        <v>0</v>
      </c>
      <c r="R16" s="78"/>
      <c r="S16" s="74">
        <f>+S224</f>
        <v>0</v>
      </c>
      <c r="T16" s="78"/>
      <c r="U16" s="74">
        <f>+U224</f>
        <v>0</v>
      </c>
      <c r="V16" s="78"/>
      <c r="W16" s="74">
        <f>+W224</f>
        <v>0</v>
      </c>
      <c r="X16" s="78"/>
      <c r="Y16" s="74">
        <f>+Y224</f>
        <v>0</v>
      </c>
      <c r="Z16" s="78"/>
      <c r="AA16" s="74">
        <f>+AA224</f>
        <v>0</v>
      </c>
      <c r="AB16" s="78"/>
      <c r="AC16" s="74">
        <f>+AC224</f>
        <v>0</v>
      </c>
      <c r="AD16" s="78"/>
      <c r="AE16" s="74">
        <f>+AE224</f>
        <v>0</v>
      </c>
      <c r="AF16" s="78"/>
      <c r="AG16" s="74">
        <f>+AG224</f>
        <v>0</v>
      </c>
      <c r="AH16" s="78"/>
    </row>
    <row r="17" spans="1:34" s="63" customFormat="1" ht="21" customHeight="1">
      <c r="A17" s="70" t="s">
        <v>99</v>
      </c>
      <c r="B17" s="82"/>
      <c r="C17" s="72"/>
      <c r="D17" s="73"/>
      <c r="E17" s="73"/>
      <c r="F17" s="82" t="s">
        <v>92</v>
      </c>
      <c r="G17" s="74">
        <f>SUM(G12:G16)</f>
        <v>0</v>
      </c>
      <c r="H17" s="75"/>
      <c r="I17" s="74">
        <f>SUM(I12:I16)</f>
        <v>0</v>
      </c>
      <c r="J17" s="77"/>
      <c r="K17" s="76">
        <f>SUM(K12:K16)</f>
        <v>0</v>
      </c>
      <c r="L17" s="79"/>
      <c r="M17" s="74">
        <f>SUM(M12:M16)</f>
        <v>0</v>
      </c>
      <c r="N17" s="79"/>
      <c r="O17" s="74">
        <f>SUM(O12:O16)</f>
        <v>0</v>
      </c>
      <c r="P17" s="79"/>
      <c r="Q17" s="74">
        <f>SUM(Q12:Q16)</f>
        <v>0</v>
      </c>
      <c r="R17" s="79"/>
      <c r="S17" s="74">
        <f>SUM(S12:S16)</f>
        <v>0</v>
      </c>
      <c r="T17" s="79"/>
      <c r="U17" s="74">
        <f>SUM(U12:U16)</f>
        <v>0</v>
      </c>
      <c r="V17" s="79"/>
      <c r="W17" s="74">
        <f>SUM(W12:W16)</f>
        <v>0</v>
      </c>
      <c r="X17" s="79"/>
      <c r="Y17" s="74">
        <f>SUM(Y12:Y16)</f>
        <v>0</v>
      </c>
      <c r="Z17" s="83"/>
      <c r="AA17" s="74">
        <f>SUM(AA12:AA16)</f>
        <v>0</v>
      </c>
      <c r="AB17" s="79"/>
      <c r="AC17" s="74">
        <f>SUM(AC12:AC16)</f>
        <v>0</v>
      </c>
      <c r="AD17" s="79"/>
      <c r="AE17" s="74">
        <f>SUM(AE12:AE16)</f>
        <v>0</v>
      </c>
      <c r="AF17" s="79"/>
      <c r="AG17" s="74">
        <f>SUM(AG12:AG16)</f>
        <v>0</v>
      </c>
      <c r="AH17" s="79"/>
    </row>
    <row r="18" spans="1:34" s="63" customFormat="1" ht="21" customHeight="1">
      <c r="A18" s="84"/>
      <c r="B18" s="85"/>
      <c r="C18" s="86"/>
      <c r="D18" s="84"/>
      <c r="E18" s="84"/>
      <c r="F18" s="85"/>
      <c r="G18" s="85"/>
      <c r="H18" s="84"/>
      <c r="I18" s="87"/>
      <c r="J18" s="87"/>
      <c r="K18" s="87"/>
      <c r="L18" s="87"/>
      <c r="M18" s="346"/>
      <c r="N18" s="346"/>
      <c r="O18" s="87"/>
      <c r="P18" s="87"/>
      <c r="Q18" s="346"/>
      <c r="R18" s="34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4" ht="27.75" customHeight="1">
      <c r="A19" s="849" t="s">
        <v>0</v>
      </c>
      <c r="B19" s="850"/>
      <c r="C19" s="850"/>
      <c r="D19" s="850"/>
      <c r="E19" s="850"/>
      <c r="F19" s="851"/>
      <c r="G19" s="866" t="s">
        <v>1</v>
      </c>
      <c r="H19" s="866"/>
      <c r="I19" s="866" t="s">
        <v>2</v>
      </c>
      <c r="J19" s="866"/>
      <c r="K19" s="869" t="s">
        <v>85</v>
      </c>
      <c r="L19" s="869"/>
      <c r="M19" s="834">
        <f>'Basisdaten LV'!I10</f>
        <v>0</v>
      </c>
      <c r="N19" s="835"/>
      <c r="O19" s="837">
        <f>'Basisdaten LV'!K10</f>
        <v>0</v>
      </c>
      <c r="P19" s="831"/>
      <c r="Q19" s="834">
        <f>'Basisdaten LV'!M10</f>
        <v>0</v>
      </c>
      <c r="R19" s="835"/>
      <c r="S19" s="837">
        <f>'Basisdaten LV'!O10</f>
        <v>0</v>
      </c>
      <c r="T19" s="831"/>
      <c r="U19" s="837">
        <f>'Basisdaten LV'!C33</f>
        <v>0</v>
      </c>
      <c r="V19" s="831"/>
      <c r="W19" s="837">
        <f>'Basisdaten LV'!E33</f>
        <v>0</v>
      </c>
      <c r="X19" s="831"/>
      <c r="Y19" s="837">
        <f>'Basisdaten LV'!G33</f>
        <v>0</v>
      </c>
      <c r="Z19" s="831"/>
      <c r="AA19" s="837">
        <f>'Basisdaten LV'!I33</f>
        <v>0</v>
      </c>
      <c r="AB19" s="831"/>
      <c r="AC19" s="837">
        <f>'Basisdaten LV'!K33</f>
        <v>0</v>
      </c>
      <c r="AD19" s="831"/>
      <c r="AE19" s="837">
        <f>'Basisdaten LV'!M33</f>
        <v>0</v>
      </c>
      <c r="AF19" s="831"/>
      <c r="AG19" s="837">
        <f>'Basisdaten LV'!O33</f>
        <v>0</v>
      </c>
      <c r="AH19" s="831"/>
    </row>
    <row r="20" spans="1:34" s="63" customFormat="1" ht="29.25" customHeight="1">
      <c r="A20" s="852"/>
      <c r="B20" s="853"/>
      <c r="C20" s="853"/>
      <c r="D20" s="853"/>
      <c r="E20" s="853"/>
      <c r="F20" s="854"/>
      <c r="G20" s="832" t="s">
        <v>17</v>
      </c>
      <c r="H20" s="832" t="s">
        <v>12</v>
      </c>
      <c r="I20" s="832" t="s">
        <v>17</v>
      </c>
      <c r="J20" s="832" t="s">
        <v>12</v>
      </c>
      <c r="K20" s="832" t="s">
        <v>17</v>
      </c>
      <c r="L20" s="832" t="s">
        <v>12</v>
      </c>
      <c r="M20" s="832" t="s">
        <v>17</v>
      </c>
      <c r="N20" s="832" t="s">
        <v>12</v>
      </c>
      <c r="O20" s="832" t="s">
        <v>17</v>
      </c>
      <c r="P20" s="832" t="s">
        <v>12</v>
      </c>
      <c r="Q20" s="832" t="s">
        <v>17</v>
      </c>
      <c r="R20" s="832" t="s">
        <v>12</v>
      </c>
      <c r="S20" s="832" t="s">
        <v>17</v>
      </c>
      <c r="T20" s="832" t="s">
        <v>12</v>
      </c>
      <c r="U20" s="832" t="s">
        <v>17</v>
      </c>
      <c r="V20" s="832" t="s">
        <v>12</v>
      </c>
      <c r="W20" s="832" t="s">
        <v>17</v>
      </c>
      <c r="X20" s="832" t="s">
        <v>12</v>
      </c>
      <c r="Y20" s="832" t="s">
        <v>17</v>
      </c>
      <c r="Z20" s="832" t="s">
        <v>12</v>
      </c>
      <c r="AA20" s="832" t="s">
        <v>17</v>
      </c>
      <c r="AB20" s="832" t="s">
        <v>12</v>
      </c>
      <c r="AC20" s="832" t="s">
        <v>17</v>
      </c>
      <c r="AD20" s="832" t="s">
        <v>12</v>
      </c>
      <c r="AE20" s="832" t="s">
        <v>17</v>
      </c>
      <c r="AF20" s="832" t="s">
        <v>12</v>
      </c>
      <c r="AG20" s="832" t="s">
        <v>17</v>
      </c>
      <c r="AH20" s="832" t="s">
        <v>12</v>
      </c>
    </row>
    <row r="21" spans="1:34" s="63" customFormat="1" ht="36.75" customHeight="1">
      <c r="A21" s="852"/>
      <c r="B21" s="853"/>
      <c r="C21" s="853"/>
      <c r="D21" s="853"/>
      <c r="E21" s="853"/>
      <c r="F21" s="854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</row>
    <row r="22" spans="1:34" s="63" customFormat="1" ht="36.75" customHeight="1">
      <c r="A22" s="855"/>
      <c r="B22" s="856"/>
      <c r="C22" s="856"/>
      <c r="D22" s="856"/>
      <c r="E22" s="856"/>
      <c r="F22" s="857"/>
      <c r="G22" s="68" t="s">
        <v>135</v>
      </c>
      <c r="H22" s="68" t="s">
        <v>18</v>
      </c>
      <c r="I22" s="68" t="s">
        <v>135</v>
      </c>
      <c r="J22" s="68" t="s">
        <v>18</v>
      </c>
      <c r="K22" s="68" t="s">
        <v>86</v>
      </c>
      <c r="L22" s="68" t="s">
        <v>18</v>
      </c>
      <c r="M22" s="3"/>
      <c r="N22" s="68" t="s">
        <v>18</v>
      </c>
      <c r="O22" s="3"/>
      <c r="P22" s="68" t="s">
        <v>18</v>
      </c>
      <c r="Q22" s="3"/>
      <c r="R22" s="68" t="s">
        <v>18</v>
      </c>
      <c r="S22" s="3"/>
      <c r="T22" s="68" t="s">
        <v>18</v>
      </c>
      <c r="U22" s="3"/>
      <c r="V22" s="68" t="s">
        <v>18</v>
      </c>
      <c r="W22" s="3"/>
      <c r="X22" s="68" t="s">
        <v>18</v>
      </c>
      <c r="Y22" s="3"/>
      <c r="Z22" s="68" t="s">
        <v>18</v>
      </c>
      <c r="AA22" s="3"/>
      <c r="AB22" s="68" t="s">
        <v>18</v>
      </c>
      <c r="AC22" s="3"/>
      <c r="AD22" s="68" t="s">
        <v>18</v>
      </c>
      <c r="AE22" s="3"/>
      <c r="AF22" s="68" t="s">
        <v>18</v>
      </c>
      <c r="AG22" s="3"/>
      <c r="AH22" s="68" t="s">
        <v>18</v>
      </c>
    </row>
    <row r="23" spans="1:34" s="306" customFormat="1" ht="25.5" customHeight="1">
      <c r="A23" s="870" t="s">
        <v>103</v>
      </c>
      <c r="B23" s="871"/>
      <c r="C23" s="871"/>
      <c r="D23" s="871"/>
      <c r="E23" s="871"/>
      <c r="F23" s="872"/>
      <c r="G23" s="871"/>
      <c r="H23" s="871"/>
      <c r="I23" s="871"/>
      <c r="J23" s="871"/>
      <c r="K23" s="871"/>
      <c r="L23" s="871"/>
      <c r="M23" s="863"/>
      <c r="N23" s="863"/>
      <c r="O23" s="871"/>
      <c r="P23" s="871"/>
      <c r="Q23" s="863"/>
      <c r="R23" s="863"/>
      <c r="S23" s="863"/>
      <c r="T23" s="863"/>
      <c r="U23" s="871"/>
      <c r="V23" s="871"/>
      <c r="W23" s="871"/>
      <c r="X23" s="871"/>
      <c r="Y23" s="871"/>
      <c r="Z23" s="871"/>
      <c r="AA23" s="871"/>
      <c r="AB23" s="871"/>
      <c r="AC23" s="871"/>
      <c r="AD23" s="863"/>
      <c r="AE23" s="380"/>
      <c r="AF23" s="380"/>
      <c r="AG23" s="380"/>
      <c r="AH23" s="381"/>
    </row>
    <row r="24" spans="1:34">
      <c r="A24" s="1"/>
      <c r="B24" s="2"/>
      <c r="C24" s="2"/>
      <c r="D24" s="1"/>
      <c r="E24" s="1"/>
      <c r="F24" s="19"/>
      <c r="G24" s="24"/>
      <c r="H24" s="25"/>
      <c r="I24" s="24"/>
      <c r="J24" s="25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368"/>
      <c r="AF24" s="369"/>
      <c r="AG24" s="368"/>
      <c r="AH24" s="369"/>
    </row>
    <row r="25" spans="1:34">
      <c r="A25" s="1"/>
      <c r="B25" s="2"/>
      <c r="C25" s="2"/>
      <c r="D25" s="1"/>
      <c r="E25" s="1"/>
      <c r="F25" s="20"/>
      <c r="G25" s="24"/>
      <c r="H25" s="25"/>
      <c r="I25" s="24"/>
      <c r="J25" s="25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</row>
    <row r="26" spans="1:34">
      <c r="A26" s="1"/>
      <c r="B26" s="2"/>
      <c r="C26" s="2"/>
      <c r="D26" s="1"/>
      <c r="E26" s="1"/>
      <c r="F26" s="20"/>
      <c r="G26" s="24"/>
      <c r="H26" s="25"/>
      <c r="I26" s="24"/>
      <c r="J26" s="25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</row>
    <row r="27" spans="1:34">
      <c r="A27" s="1"/>
      <c r="B27" s="2"/>
      <c r="C27" s="2"/>
      <c r="D27" s="1"/>
      <c r="E27" s="1"/>
      <c r="F27" s="20"/>
      <c r="G27" s="24"/>
      <c r="H27" s="25"/>
      <c r="I27" s="24"/>
      <c r="J27" s="25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6"/>
      <c r="AE27" s="27"/>
      <c r="AF27" s="26"/>
      <c r="AG27" s="27"/>
      <c r="AH27" s="26"/>
    </row>
    <row r="28" spans="1:34">
      <c r="A28" s="1"/>
      <c r="B28" s="2"/>
      <c r="C28" s="2"/>
      <c r="D28" s="1"/>
      <c r="E28" s="1"/>
      <c r="F28" s="20"/>
      <c r="G28" s="24"/>
      <c r="H28" s="25"/>
      <c r="I28" s="24"/>
      <c r="J28" s="25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26"/>
      <c r="W28" s="27"/>
      <c r="X28" s="26"/>
      <c r="Y28" s="27"/>
      <c r="Z28" s="26"/>
      <c r="AA28" s="27"/>
      <c r="AB28" s="26"/>
      <c r="AC28" s="27"/>
      <c r="AD28" s="26"/>
      <c r="AE28" s="27"/>
      <c r="AF28" s="26"/>
      <c r="AG28" s="27"/>
      <c r="AH28" s="26"/>
    </row>
    <row r="29" spans="1:34">
      <c r="A29" s="1"/>
      <c r="B29" s="2"/>
      <c r="C29" s="2"/>
      <c r="D29" s="1"/>
      <c r="E29" s="1"/>
      <c r="F29" s="20"/>
      <c r="G29" s="24"/>
      <c r="H29" s="25"/>
      <c r="I29" s="24"/>
      <c r="J29" s="25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</row>
    <row r="30" spans="1:34">
      <c r="A30" s="1"/>
      <c r="B30" s="2"/>
      <c r="C30" s="2"/>
      <c r="D30" s="1"/>
      <c r="E30" s="1"/>
      <c r="F30" s="20"/>
      <c r="G30" s="24"/>
      <c r="H30" s="25"/>
      <c r="I30" s="24"/>
      <c r="J30" s="25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</row>
    <row r="31" spans="1:34">
      <c r="A31" s="1"/>
      <c r="B31" s="2"/>
      <c r="C31" s="2"/>
      <c r="D31" s="1"/>
      <c r="E31" s="1"/>
      <c r="F31" s="20"/>
      <c r="G31" s="24"/>
      <c r="H31" s="25"/>
      <c r="I31" s="24"/>
      <c r="J31" s="25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</row>
    <row r="32" spans="1:34">
      <c r="A32" s="1"/>
      <c r="B32" s="2"/>
      <c r="C32" s="2"/>
      <c r="D32" s="1"/>
      <c r="E32" s="1"/>
      <c r="F32" s="20"/>
      <c r="G32" s="24"/>
      <c r="H32" s="25"/>
      <c r="I32" s="24"/>
      <c r="J32" s="25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</row>
    <row r="33" spans="1:34">
      <c r="A33" s="1"/>
      <c r="B33" s="2"/>
      <c r="C33" s="2"/>
      <c r="D33" s="1"/>
      <c r="E33" s="1"/>
      <c r="F33" s="20"/>
      <c r="G33" s="24"/>
      <c r="H33" s="25"/>
      <c r="I33" s="24"/>
      <c r="J33" s="25"/>
      <c r="K33" s="27"/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</row>
    <row r="34" spans="1:34">
      <c r="A34" s="1"/>
      <c r="B34" s="2"/>
      <c r="C34" s="2"/>
      <c r="D34" s="1"/>
      <c r="E34" s="1"/>
      <c r="F34" s="20"/>
      <c r="G34" s="24"/>
      <c r="H34" s="25"/>
      <c r="I34" s="24"/>
      <c r="J34" s="25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</row>
    <row r="35" spans="1:34">
      <c r="A35" s="1"/>
      <c r="B35" s="2"/>
      <c r="C35" s="2"/>
      <c r="D35" s="1"/>
      <c r="E35" s="1"/>
      <c r="F35" s="20"/>
      <c r="G35" s="24"/>
      <c r="H35" s="25"/>
      <c r="I35" s="24"/>
      <c r="J35" s="25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</row>
    <row r="36" spans="1:34">
      <c r="A36" s="1"/>
      <c r="B36" s="2"/>
      <c r="C36" s="2"/>
      <c r="D36" s="1"/>
      <c r="E36" s="1"/>
      <c r="F36" s="20"/>
      <c r="G36" s="24"/>
      <c r="H36" s="25"/>
      <c r="I36" s="24"/>
      <c r="J36" s="25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</row>
    <row r="37" spans="1:34">
      <c r="A37" s="1"/>
      <c r="B37" s="2"/>
      <c r="C37" s="2"/>
      <c r="D37" s="1"/>
      <c r="E37" s="1"/>
      <c r="F37" s="20"/>
      <c r="G37" s="24"/>
      <c r="H37" s="25"/>
      <c r="I37" s="24"/>
      <c r="J37" s="25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</row>
    <row r="38" spans="1:34">
      <c r="A38" s="1"/>
      <c r="B38" s="2"/>
      <c r="C38" s="2"/>
      <c r="D38" s="1"/>
      <c r="E38" s="1"/>
      <c r="F38" s="20"/>
      <c r="G38" s="24"/>
      <c r="H38" s="25"/>
      <c r="I38" s="24"/>
      <c r="J38" s="25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</row>
    <row r="39" spans="1:34">
      <c r="A39" s="1"/>
      <c r="B39" s="2"/>
      <c r="C39" s="2"/>
      <c r="D39" s="1"/>
      <c r="E39" s="1"/>
      <c r="F39" s="20"/>
      <c r="G39" s="24"/>
      <c r="H39" s="25"/>
      <c r="I39" s="24"/>
      <c r="J39" s="25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</row>
    <row r="40" spans="1:34">
      <c r="A40" s="1"/>
      <c r="B40" s="2"/>
      <c r="C40" s="2"/>
      <c r="D40" s="1"/>
      <c r="E40" s="1"/>
      <c r="F40" s="20"/>
      <c r="G40" s="24"/>
      <c r="H40" s="25"/>
      <c r="I40" s="24"/>
      <c r="J40" s="25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</row>
    <row r="41" spans="1:34">
      <c r="A41" s="1"/>
      <c r="B41" s="2"/>
      <c r="C41" s="2"/>
      <c r="D41" s="1"/>
      <c r="E41" s="1"/>
      <c r="F41" s="20"/>
      <c r="G41" s="24"/>
      <c r="H41" s="25"/>
      <c r="I41" s="24"/>
      <c r="J41" s="25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</row>
    <row r="42" spans="1:34">
      <c r="A42" s="1"/>
      <c r="B42" s="2"/>
      <c r="C42" s="2"/>
      <c r="D42" s="1"/>
      <c r="E42" s="1"/>
      <c r="F42" s="20"/>
      <c r="G42" s="24"/>
      <c r="H42" s="25"/>
      <c r="I42" s="24"/>
      <c r="J42" s="25"/>
      <c r="K42" s="27"/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</row>
    <row r="43" spans="1:34">
      <c r="A43" s="1"/>
      <c r="B43" s="2"/>
      <c r="C43" s="2"/>
      <c r="D43" s="1"/>
      <c r="E43" s="1"/>
      <c r="F43" s="20"/>
      <c r="G43" s="24"/>
      <c r="H43" s="25"/>
      <c r="I43" s="24"/>
      <c r="J43" s="25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</row>
    <row r="44" spans="1:34">
      <c r="A44" s="1"/>
      <c r="B44" s="2"/>
      <c r="C44" s="2"/>
      <c r="D44" s="1"/>
      <c r="E44" s="1"/>
      <c r="F44" s="20"/>
      <c r="G44" s="24"/>
      <c r="H44" s="25"/>
      <c r="I44" s="24"/>
      <c r="J44" s="25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</row>
    <row r="45" spans="1:34">
      <c r="A45" s="1"/>
      <c r="B45" s="2"/>
      <c r="C45" s="2"/>
      <c r="D45" s="1"/>
      <c r="E45" s="1"/>
      <c r="F45" s="20"/>
      <c r="G45" s="24"/>
      <c r="H45" s="25"/>
      <c r="I45" s="24"/>
      <c r="J45" s="25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</row>
    <row r="46" spans="1:34">
      <c r="A46" s="1"/>
      <c r="B46" s="2"/>
      <c r="C46" s="2"/>
      <c r="D46" s="1"/>
      <c r="E46" s="1"/>
      <c r="F46" s="20"/>
      <c r="G46" s="24"/>
      <c r="H46" s="25"/>
      <c r="I46" s="24"/>
      <c r="J46" s="25"/>
      <c r="K46" s="27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</row>
    <row r="47" spans="1:34">
      <c r="A47" s="1"/>
      <c r="B47" s="2"/>
      <c r="C47" s="2"/>
      <c r="D47" s="1"/>
      <c r="E47" s="1"/>
      <c r="F47" s="20"/>
      <c r="G47" s="24"/>
      <c r="H47" s="25"/>
      <c r="I47" s="24"/>
      <c r="J47" s="25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</row>
    <row r="48" spans="1:34">
      <c r="A48" s="1"/>
      <c r="B48" s="2"/>
      <c r="C48" s="2"/>
      <c r="D48" s="1"/>
      <c r="E48" s="1"/>
      <c r="F48" s="20"/>
      <c r="G48" s="24"/>
      <c r="H48" s="25"/>
      <c r="I48" s="24"/>
      <c r="J48" s="25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  <c r="Z48" s="26"/>
      <c r="AA48" s="27"/>
      <c r="AB48" s="26"/>
      <c r="AC48" s="27"/>
      <c r="AD48" s="26"/>
      <c r="AE48" s="27"/>
      <c r="AF48" s="26"/>
      <c r="AG48" s="27"/>
      <c r="AH48" s="26"/>
    </row>
    <row r="49" spans="1:34">
      <c r="A49" s="1"/>
      <c r="B49" s="2"/>
      <c r="C49" s="2"/>
      <c r="D49" s="1"/>
      <c r="E49" s="1"/>
      <c r="F49" s="20"/>
      <c r="G49" s="24"/>
      <c r="H49" s="25"/>
      <c r="I49" s="24"/>
      <c r="J49" s="25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</row>
    <row r="50" spans="1:34">
      <c r="A50" s="1"/>
      <c r="B50" s="2"/>
      <c r="C50" s="2"/>
      <c r="D50" s="1"/>
      <c r="E50" s="1"/>
      <c r="F50" s="20"/>
      <c r="G50" s="24"/>
      <c r="H50" s="25"/>
      <c r="I50" s="24"/>
      <c r="J50" s="25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</row>
    <row r="51" spans="1:34">
      <c r="A51" s="1"/>
      <c r="B51" s="2"/>
      <c r="C51" s="2"/>
      <c r="D51" s="1"/>
      <c r="E51" s="1"/>
      <c r="F51" s="20"/>
      <c r="G51" s="24"/>
      <c r="H51" s="25"/>
      <c r="I51" s="24"/>
      <c r="J51" s="25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</row>
    <row r="52" spans="1:34">
      <c r="A52" s="1"/>
      <c r="B52" s="2"/>
      <c r="C52" s="2"/>
      <c r="D52" s="1"/>
      <c r="E52" s="1"/>
      <c r="F52" s="20"/>
      <c r="G52" s="24"/>
      <c r="H52" s="25"/>
      <c r="I52" s="24"/>
      <c r="J52" s="25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</row>
    <row r="53" spans="1:34">
      <c r="A53" s="1"/>
      <c r="B53" s="2"/>
      <c r="C53" s="2"/>
      <c r="D53" s="1"/>
      <c r="E53" s="1"/>
      <c r="F53" s="20"/>
      <c r="G53" s="24"/>
      <c r="H53" s="25"/>
      <c r="I53" s="24"/>
      <c r="J53" s="25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</row>
    <row r="54" spans="1:34">
      <c r="A54" s="1"/>
      <c r="B54" s="2"/>
      <c r="C54" s="2"/>
      <c r="D54" s="1"/>
      <c r="E54" s="1"/>
      <c r="F54" s="20"/>
      <c r="G54" s="24"/>
      <c r="H54" s="25"/>
      <c r="I54" s="24"/>
      <c r="J54" s="25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</row>
    <row r="55" spans="1:34">
      <c r="A55" s="1"/>
      <c r="B55" s="2"/>
      <c r="C55" s="2"/>
      <c r="D55" s="1"/>
      <c r="E55" s="1"/>
      <c r="F55" s="20"/>
      <c r="G55" s="24"/>
      <c r="H55" s="25"/>
      <c r="I55" s="24"/>
      <c r="J55" s="25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</row>
    <row r="56" spans="1:34">
      <c r="A56" s="1"/>
      <c r="B56" s="2"/>
      <c r="C56" s="2"/>
      <c r="D56" s="1"/>
      <c r="E56" s="1"/>
      <c r="F56" s="20"/>
      <c r="G56" s="24"/>
      <c r="H56" s="25"/>
      <c r="I56" s="24"/>
      <c r="J56" s="25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</row>
    <row r="57" spans="1:34">
      <c r="A57" s="1"/>
      <c r="B57" s="2"/>
      <c r="C57" s="2"/>
      <c r="D57" s="1"/>
      <c r="E57" s="1"/>
      <c r="F57" s="20"/>
      <c r="G57" s="24"/>
      <c r="H57" s="25"/>
      <c r="I57" s="24"/>
      <c r="J57" s="25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</row>
    <row r="58" spans="1:34">
      <c r="A58" s="1"/>
      <c r="B58" s="2"/>
      <c r="C58" s="2"/>
      <c r="D58" s="1"/>
      <c r="E58" s="1"/>
      <c r="F58" s="20"/>
      <c r="G58" s="24"/>
      <c r="H58" s="25"/>
      <c r="I58" s="24"/>
      <c r="J58" s="25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  <c r="AD58" s="26"/>
      <c r="AE58" s="27"/>
      <c r="AF58" s="26"/>
      <c r="AG58" s="27"/>
      <c r="AH58" s="26"/>
    </row>
    <row r="59" spans="1:34">
      <c r="A59" s="1"/>
      <c r="B59" s="2"/>
      <c r="C59" s="2"/>
      <c r="D59" s="1"/>
      <c r="E59" s="1"/>
      <c r="F59" s="20"/>
      <c r="G59" s="24"/>
      <c r="H59" s="25"/>
      <c r="I59" s="24"/>
      <c r="J59" s="25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  <c r="AD59" s="26"/>
      <c r="AE59" s="27"/>
      <c r="AF59" s="26"/>
      <c r="AG59" s="27"/>
      <c r="AH59" s="26"/>
    </row>
    <row r="60" spans="1:34">
      <c r="A60" s="1"/>
      <c r="B60" s="2"/>
      <c r="C60" s="2"/>
      <c r="D60" s="1"/>
      <c r="E60" s="1"/>
      <c r="F60" s="20"/>
      <c r="G60" s="24"/>
      <c r="H60" s="25"/>
      <c r="I60" s="24"/>
      <c r="J60" s="25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6"/>
      <c r="AG60" s="27"/>
      <c r="AH60" s="26"/>
    </row>
    <row r="61" spans="1:34">
      <c r="A61" s="1"/>
      <c r="B61" s="2"/>
      <c r="C61" s="2"/>
      <c r="D61" s="1"/>
      <c r="E61" s="1"/>
      <c r="F61" s="20"/>
      <c r="G61" s="24"/>
      <c r="H61" s="25"/>
      <c r="I61" s="24"/>
      <c r="J61" s="25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  <c r="AD61" s="26"/>
      <c r="AE61" s="27"/>
      <c r="AF61" s="26"/>
      <c r="AG61" s="27"/>
      <c r="AH61" s="26"/>
    </row>
    <row r="62" spans="1:34">
      <c r="A62" s="1"/>
      <c r="B62" s="2"/>
      <c r="C62" s="2"/>
      <c r="D62" s="1"/>
      <c r="E62" s="1"/>
      <c r="F62" s="20"/>
      <c r="G62" s="24"/>
      <c r="H62" s="25"/>
      <c r="I62" s="24"/>
      <c r="J62" s="25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6"/>
    </row>
    <row r="63" spans="1:34">
      <c r="A63" s="1"/>
      <c r="B63" s="2"/>
      <c r="C63" s="2"/>
      <c r="D63" s="1"/>
      <c r="E63" s="1"/>
      <c r="F63" s="20"/>
      <c r="G63" s="24"/>
      <c r="H63" s="25"/>
      <c r="I63" s="24"/>
      <c r="J63" s="25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  <c r="AD63" s="26"/>
      <c r="AE63" s="27"/>
      <c r="AF63" s="26"/>
      <c r="AG63" s="27"/>
      <c r="AH63" s="26"/>
    </row>
    <row r="64" spans="1:34">
      <c r="A64" s="1"/>
      <c r="B64" s="2"/>
      <c r="C64" s="2"/>
      <c r="D64" s="1"/>
      <c r="E64" s="1"/>
      <c r="F64" s="20"/>
      <c r="G64" s="24"/>
      <c r="H64" s="25"/>
      <c r="I64" s="24"/>
      <c r="J64" s="25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</row>
    <row r="65" spans="1:34">
      <c r="A65" s="1"/>
      <c r="B65" s="2"/>
      <c r="C65" s="2"/>
      <c r="D65" s="1"/>
      <c r="E65" s="1"/>
      <c r="F65" s="20"/>
      <c r="G65" s="24"/>
      <c r="H65" s="25"/>
      <c r="I65" s="24"/>
      <c r="J65" s="25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  <c r="Z65" s="26"/>
      <c r="AA65" s="27"/>
      <c r="AB65" s="26"/>
      <c r="AC65" s="27"/>
      <c r="AD65" s="26"/>
      <c r="AE65" s="27"/>
      <c r="AF65" s="26"/>
      <c r="AG65" s="27"/>
      <c r="AH65" s="26"/>
    </row>
    <row r="66" spans="1:34">
      <c r="A66" s="1"/>
      <c r="B66" s="2"/>
      <c r="C66" s="2"/>
      <c r="D66" s="1"/>
      <c r="E66" s="1"/>
      <c r="F66" s="20"/>
      <c r="G66" s="24"/>
      <c r="H66" s="25"/>
      <c r="I66" s="24"/>
      <c r="J66" s="25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</row>
    <row r="67" spans="1:34">
      <c r="A67" s="1"/>
      <c r="B67" s="2"/>
      <c r="C67" s="2"/>
      <c r="D67" s="1"/>
      <c r="E67" s="1"/>
      <c r="F67" s="20"/>
      <c r="G67" s="24"/>
      <c r="H67" s="25"/>
      <c r="I67" s="24"/>
      <c r="J67" s="25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26"/>
      <c r="AA67" s="27"/>
      <c r="AB67" s="26"/>
      <c r="AC67" s="27"/>
      <c r="AD67" s="26"/>
      <c r="AE67" s="27"/>
      <c r="AF67" s="26"/>
      <c r="AG67" s="27"/>
      <c r="AH67" s="26"/>
    </row>
    <row r="68" spans="1:34">
      <c r="A68" s="1"/>
      <c r="B68" s="2"/>
      <c r="C68" s="2"/>
      <c r="D68" s="1"/>
      <c r="E68" s="1"/>
      <c r="F68" s="20"/>
      <c r="G68" s="24"/>
      <c r="H68" s="25"/>
      <c r="I68" s="24"/>
      <c r="J68" s="25"/>
      <c r="K68" s="27"/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  <c r="Z68" s="26"/>
      <c r="AA68" s="27"/>
      <c r="AB68" s="26"/>
      <c r="AC68" s="27"/>
      <c r="AD68" s="26"/>
      <c r="AE68" s="27"/>
      <c r="AF68" s="26"/>
      <c r="AG68" s="27"/>
      <c r="AH68" s="26"/>
    </row>
    <row r="69" spans="1:34">
      <c r="A69" s="1"/>
      <c r="B69" s="2"/>
      <c r="C69" s="2"/>
      <c r="D69" s="1"/>
      <c r="E69" s="1"/>
      <c r="F69" s="20"/>
      <c r="G69" s="24"/>
      <c r="H69" s="25"/>
      <c r="I69" s="24"/>
      <c r="J69" s="25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  <c r="Z69" s="26"/>
      <c r="AA69" s="27"/>
      <c r="AB69" s="26"/>
      <c r="AC69" s="27"/>
      <c r="AD69" s="26"/>
      <c r="AE69" s="27"/>
      <c r="AF69" s="26"/>
      <c r="AG69" s="27"/>
      <c r="AH69" s="26"/>
    </row>
    <row r="70" spans="1:34">
      <c r="A70" s="1"/>
      <c r="B70" s="2"/>
      <c r="C70" s="2"/>
      <c r="D70" s="1"/>
      <c r="E70" s="1"/>
      <c r="F70" s="20"/>
      <c r="G70" s="24"/>
      <c r="H70" s="25"/>
      <c r="I70" s="24"/>
      <c r="J70" s="25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  <c r="Z70" s="26"/>
      <c r="AA70" s="27"/>
      <c r="AB70" s="26"/>
      <c r="AC70" s="27"/>
      <c r="AD70" s="26"/>
      <c r="AE70" s="27"/>
      <c r="AF70" s="26"/>
      <c r="AG70" s="27"/>
      <c r="AH70" s="26"/>
    </row>
    <row r="71" spans="1:34">
      <c r="A71" s="1"/>
      <c r="B71" s="2"/>
      <c r="C71" s="2"/>
      <c r="D71" s="1"/>
      <c r="E71" s="1"/>
      <c r="F71" s="20"/>
      <c r="G71" s="24"/>
      <c r="H71" s="25"/>
      <c r="I71" s="24"/>
      <c r="J71" s="25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  <c r="Z71" s="26"/>
      <c r="AA71" s="27"/>
      <c r="AB71" s="26"/>
      <c r="AC71" s="27"/>
      <c r="AD71" s="26"/>
      <c r="AE71" s="27"/>
      <c r="AF71" s="26"/>
      <c r="AG71" s="27"/>
      <c r="AH71" s="26"/>
    </row>
    <row r="72" spans="1:34">
      <c r="A72" s="1"/>
      <c r="B72" s="2"/>
      <c r="C72" s="2"/>
      <c r="D72" s="1"/>
      <c r="E72" s="1"/>
      <c r="F72" s="20"/>
      <c r="G72" s="24"/>
      <c r="H72" s="25"/>
      <c r="I72" s="24"/>
      <c r="J72" s="25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</row>
    <row r="73" spans="1:34">
      <c r="A73" s="1"/>
      <c r="B73" s="2"/>
      <c r="C73" s="2"/>
      <c r="D73" s="1"/>
      <c r="E73" s="1"/>
      <c r="F73" s="20"/>
      <c r="G73" s="24"/>
      <c r="H73" s="25"/>
      <c r="I73" s="24"/>
      <c r="J73" s="25"/>
      <c r="K73" s="27"/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27"/>
      <c r="Z73" s="26"/>
      <c r="AA73" s="27"/>
      <c r="AB73" s="26"/>
      <c r="AC73" s="27"/>
      <c r="AD73" s="26"/>
      <c r="AE73" s="27"/>
      <c r="AF73" s="26"/>
      <c r="AG73" s="27"/>
      <c r="AH73" s="26"/>
    </row>
    <row r="74" spans="1:34">
      <c r="A74" s="1"/>
      <c r="B74" s="2"/>
      <c r="C74" s="2"/>
      <c r="D74" s="1"/>
      <c r="E74" s="1"/>
      <c r="F74" s="20"/>
      <c r="G74" s="24"/>
      <c r="H74" s="25"/>
      <c r="I74" s="24"/>
      <c r="J74" s="25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27"/>
      <c r="Z74" s="26"/>
      <c r="AA74" s="27"/>
      <c r="AB74" s="26"/>
      <c r="AC74" s="27"/>
      <c r="AD74" s="26"/>
      <c r="AE74" s="27"/>
      <c r="AF74" s="26"/>
      <c r="AG74" s="27"/>
      <c r="AH74" s="26"/>
    </row>
    <row r="75" spans="1:34">
      <c r="A75" s="1"/>
      <c r="B75" s="2"/>
      <c r="C75" s="2"/>
      <c r="D75" s="1"/>
      <c r="E75" s="1"/>
      <c r="F75" s="20"/>
      <c r="G75" s="24"/>
      <c r="H75" s="25"/>
      <c r="I75" s="24"/>
      <c r="J75" s="25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27"/>
      <c r="Z75" s="26"/>
      <c r="AA75" s="27"/>
      <c r="AB75" s="26"/>
      <c r="AC75" s="27"/>
      <c r="AD75" s="26"/>
      <c r="AE75" s="27"/>
      <c r="AF75" s="26"/>
      <c r="AG75" s="27"/>
      <c r="AH75" s="26"/>
    </row>
    <row r="76" spans="1:34">
      <c r="A76" s="1"/>
      <c r="B76" s="2"/>
      <c r="C76" s="2"/>
      <c r="D76" s="1"/>
      <c r="E76" s="1"/>
      <c r="F76" s="20"/>
      <c r="G76" s="24"/>
      <c r="H76" s="25"/>
      <c r="I76" s="24"/>
      <c r="J76" s="25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27"/>
      <c r="Z76" s="26"/>
      <c r="AA76" s="27"/>
      <c r="AB76" s="26"/>
      <c r="AC76" s="27"/>
      <c r="AD76" s="26"/>
      <c r="AE76" s="27"/>
      <c r="AF76" s="26"/>
      <c r="AG76" s="27"/>
      <c r="AH76" s="26"/>
    </row>
    <row r="77" spans="1:34">
      <c r="A77" s="1"/>
      <c r="B77" s="2"/>
      <c r="C77" s="2"/>
      <c r="D77" s="1"/>
      <c r="E77" s="1"/>
      <c r="F77" s="20"/>
      <c r="G77" s="24"/>
      <c r="H77" s="25"/>
      <c r="I77" s="24"/>
      <c r="J77" s="25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27"/>
      <c r="Z77" s="26"/>
      <c r="AA77" s="27"/>
      <c r="AB77" s="26"/>
      <c r="AC77" s="27"/>
      <c r="AD77" s="26"/>
      <c r="AE77" s="27"/>
      <c r="AF77" s="26"/>
      <c r="AG77" s="27"/>
      <c r="AH77" s="26"/>
    </row>
    <row r="78" spans="1:34">
      <c r="A78" s="1"/>
      <c r="B78" s="2"/>
      <c r="C78" s="2"/>
      <c r="D78" s="1"/>
      <c r="E78" s="1"/>
      <c r="F78" s="20"/>
      <c r="G78" s="24"/>
      <c r="H78" s="25"/>
      <c r="I78" s="24"/>
      <c r="J78" s="25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27"/>
      <c r="Z78" s="26"/>
      <c r="AA78" s="27"/>
      <c r="AB78" s="26"/>
      <c r="AC78" s="27"/>
      <c r="AD78" s="26"/>
      <c r="AE78" s="27"/>
      <c r="AF78" s="26"/>
      <c r="AG78" s="27"/>
      <c r="AH78" s="26"/>
    </row>
    <row r="79" spans="1:34">
      <c r="A79" s="1"/>
      <c r="B79" s="2"/>
      <c r="C79" s="2"/>
      <c r="D79" s="1"/>
      <c r="E79" s="1"/>
      <c r="F79" s="20"/>
      <c r="G79" s="24"/>
      <c r="H79" s="25"/>
      <c r="I79" s="24"/>
      <c r="J79" s="25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27"/>
      <c r="Z79" s="26"/>
      <c r="AA79" s="27"/>
      <c r="AB79" s="26"/>
      <c r="AC79" s="27"/>
      <c r="AD79" s="26"/>
      <c r="AE79" s="27"/>
      <c r="AF79" s="26"/>
      <c r="AG79" s="27"/>
      <c r="AH79" s="26"/>
    </row>
    <row r="80" spans="1:34">
      <c r="A80" s="1"/>
      <c r="B80" s="2"/>
      <c r="C80" s="2"/>
      <c r="D80" s="1"/>
      <c r="E80" s="1"/>
      <c r="F80" s="20"/>
      <c r="G80" s="24"/>
      <c r="H80" s="25"/>
      <c r="I80" s="24"/>
      <c r="J80" s="25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27"/>
      <c r="Z80" s="26"/>
      <c r="AA80" s="27"/>
      <c r="AB80" s="26"/>
      <c r="AC80" s="27"/>
      <c r="AD80" s="26"/>
      <c r="AE80" s="27"/>
      <c r="AF80" s="26"/>
      <c r="AG80" s="27"/>
      <c r="AH80" s="26"/>
    </row>
    <row r="81" spans="1:34">
      <c r="A81" s="1"/>
      <c r="B81" s="2"/>
      <c r="C81" s="2"/>
      <c r="D81" s="1"/>
      <c r="E81" s="1"/>
      <c r="F81" s="20"/>
      <c r="G81" s="24"/>
      <c r="H81" s="25"/>
      <c r="I81" s="24"/>
      <c r="J81" s="25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27"/>
      <c r="Z81" s="26"/>
      <c r="AA81" s="27"/>
      <c r="AB81" s="26"/>
      <c r="AC81" s="27"/>
      <c r="AD81" s="26"/>
      <c r="AE81" s="27"/>
      <c r="AF81" s="26"/>
      <c r="AG81" s="27"/>
      <c r="AH81" s="26"/>
    </row>
    <row r="82" spans="1:34">
      <c r="A82" s="1"/>
      <c r="B82" s="2"/>
      <c r="C82" s="2"/>
      <c r="D82" s="1"/>
      <c r="E82" s="1"/>
      <c r="F82" s="21"/>
      <c r="G82" s="24"/>
      <c r="H82" s="25"/>
      <c r="I82" s="24"/>
      <c r="J82" s="25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27"/>
      <c r="Z82" s="26"/>
      <c r="AA82" s="27"/>
      <c r="AB82" s="26"/>
      <c r="AC82" s="27"/>
      <c r="AD82" s="26"/>
      <c r="AE82" s="276"/>
      <c r="AF82" s="279"/>
      <c r="AG82" s="276"/>
      <c r="AH82" s="279"/>
    </row>
    <row r="83" spans="1:34" ht="51" hidden="1">
      <c r="A83" s="370" t="s">
        <v>90</v>
      </c>
      <c r="B83" s="371"/>
      <c r="C83" s="372"/>
      <c r="D83" s="373"/>
      <c r="E83" s="374"/>
      <c r="F83" s="373"/>
      <c r="G83" s="375">
        <f t="shared" ref="G83:AH83" si="1">SUM(G24:G82)</f>
        <v>0</v>
      </c>
      <c r="H83" s="376">
        <f t="shared" si="1"/>
        <v>0</v>
      </c>
      <c r="I83" s="375">
        <f t="shared" si="1"/>
        <v>0</v>
      </c>
      <c r="J83" s="376">
        <f t="shared" si="1"/>
        <v>0</v>
      </c>
      <c r="K83" s="377">
        <f t="shared" si="1"/>
        <v>0</v>
      </c>
      <c r="L83" s="376">
        <f t="shared" si="1"/>
        <v>0</v>
      </c>
      <c r="M83" s="375">
        <f t="shared" si="1"/>
        <v>0</v>
      </c>
      <c r="N83" s="376">
        <f t="shared" si="1"/>
        <v>0</v>
      </c>
      <c r="O83" s="375">
        <f t="shared" si="1"/>
        <v>0</v>
      </c>
      <c r="P83" s="376">
        <f t="shared" si="1"/>
        <v>0</v>
      </c>
      <c r="Q83" s="375">
        <f t="shared" ref="Q83:T83" si="2">SUM(Q24:Q82)</f>
        <v>0</v>
      </c>
      <c r="R83" s="376">
        <f t="shared" si="2"/>
        <v>0</v>
      </c>
      <c r="S83" s="375">
        <f t="shared" si="2"/>
        <v>0</v>
      </c>
      <c r="T83" s="376">
        <f t="shared" si="2"/>
        <v>0</v>
      </c>
      <c r="U83" s="375">
        <f t="shared" si="1"/>
        <v>0</v>
      </c>
      <c r="V83" s="376">
        <f t="shared" si="1"/>
        <v>0</v>
      </c>
      <c r="W83" s="375">
        <f t="shared" si="1"/>
        <v>0</v>
      </c>
      <c r="X83" s="376">
        <f t="shared" si="1"/>
        <v>0</v>
      </c>
      <c r="Y83" s="375">
        <f t="shared" si="1"/>
        <v>0</v>
      </c>
      <c r="Z83" s="376">
        <f t="shared" si="1"/>
        <v>0</v>
      </c>
      <c r="AA83" s="375">
        <f t="shared" si="1"/>
        <v>0</v>
      </c>
      <c r="AB83" s="376">
        <f t="shared" si="1"/>
        <v>0</v>
      </c>
      <c r="AC83" s="375">
        <f t="shared" si="1"/>
        <v>0</v>
      </c>
      <c r="AD83" s="378">
        <f t="shared" si="1"/>
        <v>0</v>
      </c>
      <c r="AE83" s="375">
        <f t="shared" si="1"/>
        <v>0</v>
      </c>
      <c r="AF83" s="378">
        <f t="shared" si="1"/>
        <v>0</v>
      </c>
      <c r="AG83" s="375">
        <f t="shared" si="1"/>
        <v>0</v>
      </c>
      <c r="AH83" s="378">
        <f t="shared" si="1"/>
        <v>0</v>
      </c>
    </row>
    <row r="84" spans="1:34" s="306" customFormat="1" ht="25.5" customHeight="1">
      <c r="A84" s="862" t="s">
        <v>118</v>
      </c>
      <c r="B84" s="863"/>
      <c r="C84" s="863"/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863"/>
      <c r="AC84" s="863"/>
      <c r="AD84" s="863"/>
      <c r="AE84" s="864"/>
      <c r="AF84" s="864"/>
      <c r="AG84" s="864"/>
      <c r="AH84" s="865"/>
    </row>
    <row r="85" spans="1:34">
      <c r="A85" s="1"/>
      <c r="B85" s="2"/>
      <c r="C85" s="2"/>
      <c r="D85" s="1"/>
      <c r="E85" s="1"/>
      <c r="F85" s="20"/>
      <c r="G85" s="24"/>
      <c r="H85" s="88"/>
      <c r="I85" s="24"/>
      <c r="J85" s="88"/>
      <c r="K85" s="27"/>
      <c r="L85" s="88"/>
      <c r="M85" s="27"/>
      <c r="N85" s="89"/>
      <c r="O85" s="27"/>
      <c r="P85" s="89"/>
      <c r="Q85" s="27"/>
      <c r="R85" s="89"/>
      <c r="S85" s="27"/>
      <c r="T85" s="89"/>
      <c r="U85" s="27"/>
      <c r="V85" s="89"/>
      <c r="W85" s="27"/>
      <c r="X85" s="89"/>
      <c r="Y85" s="27"/>
      <c r="Z85" s="89"/>
      <c r="AA85" s="27"/>
      <c r="AB85" s="89"/>
      <c r="AC85" s="27"/>
      <c r="AD85" s="271"/>
      <c r="AE85" s="368"/>
      <c r="AF85" s="271"/>
      <c r="AG85" s="368"/>
      <c r="AH85" s="271"/>
    </row>
    <row r="86" spans="1:34">
      <c r="A86" s="1"/>
      <c r="B86" s="2"/>
      <c r="C86" s="2"/>
      <c r="D86" s="1"/>
      <c r="E86" s="1"/>
      <c r="F86" s="20"/>
      <c r="G86" s="24"/>
      <c r="H86" s="88"/>
      <c r="I86" s="24"/>
      <c r="J86" s="88"/>
      <c r="K86" s="27"/>
      <c r="L86" s="88"/>
      <c r="M86" s="27"/>
      <c r="N86" s="89"/>
      <c r="O86" s="27"/>
      <c r="P86" s="89"/>
      <c r="Q86" s="27"/>
      <c r="R86" s="89"/>
      <c r="S86" s="27"/>
      <c r="T86" s="89"/>
      <c r="U86" s="27"/>
      <c r="V86" s="89"/>
      <c r="W86" s="27"/>
      <c r="X86" s="89"/>
      <c r="Y86" s="27"/>
      <c r="Z86" s="89"/>
      <c r="AA86" s="27"/>
      <c r="AB86" s="89"/>
      <c r="AC86" s="27"/>
      <c r="AD86" s="272"/>
      <c r="AE86" s="27"/>
      <c r="AF86" s="272"/>
      <c r="AG86" s="27"/>
      <c r="AH86" s="272"/>
    </row>
    <row r="87" spans="1:34">
      <c r="A87" s="1"/>
      <c r="B87" s="2"/>
      <c r="C87" s="2"/>
      <c r="D87" s="1"/>
      <c r="E87" s="1"/>
      <c r="F87" s="20"/>
      <c r="G87" s="24"/>
      <c r="H87" s="88"/>
      <c r="I87" s="24"/>
      <c r="J87" s="88"/>
      <c r="K87" s="27"/>
      <c r="L87" s="88"/>
      <c r="M87" s="27"/>
      <c r="N87" s="89"/>
      <c r="O87" s="27"/>
      <c r="P87" s="89"/>
      <c r="Q87" s="27"/>
      <c r="R87" s="89"/>
      <c r="S87" s="27"/>
      <c r="T87" s="89"/>
      <c r="U87" s="27"/>
      <c r="V87" s="89"/>
      <c r="W87" s="27"/>
      <c r="X87" s="89"/>
      <c r="Y87" s="27"/>
      <c r="Z87" s="89"/>
      <c r="AA87" s="27"/>
      <c r="AB87" s="89"/>
      <c r="AC87" s="27"/>
      <c r="AD87" s="272"/>
      <c r="AE87" s="27"/>
      <c r="AF87" s="272"/>
      <c r="AG87" s="27"/>
      <c r="AH87" s="272"/>
    </row>
    <row r="88" spans="1:34">
      <c r="A88" s="1"/>
      <c r="B88" s="2"/>
      <c r="C88" s="2"/>
      <c r="D88" s="1"/>
      <c r="E88" s="1"/>
      <c r="F88" s="20"/>
      <c r="G88" s="24"/>
      <c r="H88" s="88"/>
      <c r="I88" s="24"/>
      <c r="J88" s="88"/>
      <c r="K88" s="27"/>
      <c r="L88" s="88"/>
      <c r="M88" s="27"/>
      <c r="N88" s="89"/>
      <c r="O88" s="27"/>
      <c r="P88" s="89"/>
      <c r="Q88" s="27"/>
      <c r="R88" s="89"/>
      <c r="S88" s="27"/>
      <c r="T88" s="89"/>
      <c r="U88" s="27"/>
      <c r="V88" s="89"/>
      <c r="W88" s="27"/>
      <c r="X88" s="89"/>
      <c r="Y88" s="27"/>
      <c r="Z88" s="89"/>
      <c r="AA88" s="27"/>
      <c r="AB88" s="89"/>
      <c r="AC88" s="27"/>
      <c r="AD88" s="272"/>
      <c r="AE88" s="27"/>
      <c r="AF88" s="272"/>
      <c r="AG88" s="27"/>
      <c r="AH88" s="272"/>
    </row>
    <row r="89" spans="1:34">
      <c r="A89" s="1"/>
      <c r="B89" s="2"/>
      <c r="C89" s="2"/>
      <c r="D89" s="1"/>
      <c r="E89" s="1"/>
      <c r="F89" s="20"/>
      <c r="G89" s="24"/>
      <c r="H89" s="88"/>
      <c r="I89" s="24"/>
      <c r="J89" s="88"/>
      <c r="K89" s="27"/>
      <c r="L89" s="88"/>
      <c r="M89" s="27"/>
      <c r="N89" s="89"/>
      <c r="O89" s="27"/>
      <c r="P89" s="89"/>
      <c r="Q89" s="27"/>
      <c r="R89" s="89"/>
      <c r="S89" s="27"/>
      <c r="T89" s="89"/>
      <c r="U89" s="27"/>
      <c r="V89" s="89"/>
      <c r="W89" s="27"/>
      <c r="X89" s="89"/>
      <c r="Y89" s="27"/>
      <c r="Z89" s="89"/>
      <c r="AA89" s="27"/>
      <c r="AB89" s="89"/>
      <c r="AC89" s="27"/>
      <c r="AD89" s="272"/>
      <c r="AE89" s="27"/>
      <c r="AF89" s="272"/>
      <c r="AG89" s="27"/>
      <c r="AH89" s="272"/>
    </row>
    <row r="90" spans="1:34">
      <c r="A90" s="1"/>
      <c r="B90" s="2"/>
      <c r="C90" s="2"/>
      <c r="D90" s="1"/>
      <c r="E90" s="1"/>
      <c r="F90" s="20"/>
      <c r="G90" s="24"/>
      <c r="H90" s="88"/>
      <c r="I90" s="24"/>
      <c r="J90" s="88"/>
      <c r="K90" s="27"/>
      <c r="L90" s="88"/>
      <c r="M90" s="27"/>
      <c r="N90" s="89"/>
      <c r="O90" s="27"/>
      <c r="P90" s="89"/>
      <c r="Q90" s="27"/>
      <c r="R90" s="89"/>
      <c r="S90" s="27"/>
      <c r="T90" s="89"/>
      <c r="U90" s="27"/>
      <c r="V90" s="89"/>
      <c r="W90" s="27"/>
      <c r="X90" s="89"/>
      <c r="Y90" s="27"/>
      <c r="Z90" s="89"/>
      <c r="AA90" s="27"/>
      <c r="AB90" s="89"/>
      <c r="AC90" s="27"/>
      <c r="AD90" s="272"/>
      <c r="AE90" s="27"/>
      <c r="AF90" s="272"/>
      <c r="AG90" s="27"/>
      <c r="AH90" s="272"/>
    </row>
    <row r="91" spans="1:34">
      <c r="A91" s="1"/>
      <c r="B91" s="2"/>
      <c r="C91" s="2"/>
      <c r="D91" s="1"/>
      <c r="E91" s="1"/>
      <c r="F91" s="20"/>
      <c r="G91" s="24"/>
      <c r="H91" s="88"/>
      <c r="I91" s="24"/>
      <c r="J91" s="88"/>
      <c r="K91" s="27"/>
      <c r="L91" s="88"/>
      <c r="M91" s="27"/>
      <c r="N91" s="89"/>
      <c r="O91" s="27"/>
      <c r="P91" s="89"/>
      <c r="Q91" s="27"/>
      <c r="R91" s="89"/>
      <c r="S91" s="27"/>
      <c r="T91" s="89"/>
      <c r="U91" s="27"/>
      <c r="V91" s="89"/>
      <c r="W91" s="27"/>
      <c r="X91" s="89"/>
      <c r="Y91" s="27"/>
      <c r="Z91" s="89"/>
      <c r="AA91" s="27"/>
      <c r="AB91" s="89"/>
      <c r="AC91" s="27"/>
      <c r="AD91" s="272"/>
      <c r="AE91" s="27"/>
      <c r="AF91" s="272"/>
      <c r="AG91" s="27"/>
      <c r="AH91" s="272"/>
    </row>
    <row r="92" spans="1:34">
      <c r="A92" s="1"/>
      <c r="B92" s="2"/>
      <c r="C92" s="2"/>
      <c r="D92" s="1"/>
      <c r="E92" s="1"/>
      <c r="F92" s="20"/>
      <c r="G92" s="24"/>
      <c r="H92" s="88"/>
      <c r="I92" s="24"/>
      <c r="J92" s="88"/>
      <c r="K92" s="27"/>
      <c r="L92" s="88"/>
      <c r="M92" s="27"/>
      <c r="N92" s="89"/>
      <c r="O92" s="27"/>
      <c r="P92" s="89"/>
      <c r="Q92" s="27"/>
      <c r="R92" s="89"/>
      <c r="S92" s="27"/>
      <c r="T92" s="89"/>
      <c r="U92" s="27"/>
      <c r="V92" s="89"/>
      <c r="W92" s="27"/>
      <c r="X92" s="89"/>
      <c r="Y92" s="27"/>
      <c r="Z92" s="89"/>
      <c r="AA92" s="27"/>
      <c r="AB92" s="89"/>
      <c r="AC92" s="27"/>
      <c r="AD92" s="272"/>
      <c r="AE92" s="27"/>
      <c r="AF92" s="272"/>
      <c r="AG92" s="27"/>
      <c r="AH92" s="272"/>
    </row>
    <row r="93" spans="1:34">
      <c r="A93" s="1"/>
      <c r="B93" s="2"/>
      <c r="C93" s="2"/>
      <c r="D93" s="1"/>
      <c r="E93" s="1"/>
      <c r="F93" s="20"/>
      <c r="G93" s="24"/>
      <c r="H93" s="88"/>
      <c r="I93" s="24"/>
      <c r="J93" s="88"/>
      <c r="K93" s="27"/>
      <c r="L93" s="88"/>
      <c r="M93" s="27"/>
      <c r="N93" s="89"/>
      <c r="O93" s="27"/>
      <c r="P93" s="89"/>
      <c r="Q93" s="27"/>
      <c r="R93" s="89"/>
      <c r="S93" s="27"/>
      <c r="T93" s="89"/>
      <c r="U93" s="27"/>
      <c r="V93" s="89"/>
      <c r="W93" s="27"/>
      <c r="X93" s="89"/>
      <c r="Y93" s="27"/>
      <c r="Z93" s="89"/>
      <c r="AA93" s="27"/>
      <c r="AB93" s="89"/>
      <c r="AC93" s="27"/>
      <c r="AD93" s="272"/>
      <c r="AE93" s="27"/>
      <c r="AF93" s="272"/>
      <c r="AG93" s="27"/>
      <c r="AH93" s="272"/>
    </row>
    <row r="94" spans="1:34">
      <c r="A94" s="1"/>
      <c r="B94" s="2"/>
      <c r="C94" s="2"/>
      <c r="D94" s="1"/>
      <c r="E94" s="1"/>
      <c r="F94" s="20"/>
      <c r="G94" s="24"/>
      <c r="H94" s="88"/>
      <c r="I94" s="24"/>
      <c r="J94" s="88"/>
      <c r="K94" s="27"/>
      <c r="L94" s="88"/>
      <c r="M94" s="27"/>
      <c r="N94" s="89"/>
      <c r="O94" s="27"/>
      <c r="P94" s="89"/>
      <c r="Q94" s="27"/>
      <c r="R94" s="89"/>
      <c r="S94" s="27"/>
      <c r="T94" s="89"/>
      <c r="U94" s="27"/>
      <c r="V94" s="89"/>
      <c r="W94" s="27"/>
      <c r="X94" s="89"/>
      <c r="Y94" s="27"/>
      <c r="Z94" s="89"/>
      <c r="AA94" s="27"/>
      <c r="AB94" s="89"/>
      <c r="AC94" s="27"/>
      <c r="AD94" s="272"/>
      <c r="AE94" s="27"/>
      <c r="AF94" s="272"/>
      <c r="AG94" s="27"/>
      <c r="AH94" s="272"/>
    </row>
    <row r="95" spans="1:34">
      <c r="A95" s="1"/>
      <c r="B95" s="2"/>
      <c r="C95" s="2"/>
      <c r="D95" s="1"/>
      <c r="E95" s="1"/>
      <c r="F95" s="20"/>
      <c r="G95" s="24"/>
      <c r="H95" s="88"/>
      <c r="I95" s="24"/>
      <c r="J95" s="88"/>
      <c r="K95" s="27"/>
      <c r="L95" s="88"/>
      <c r="M95" s="27"/>
      <c r="N95" s="89"/>
      <c r="O95" s="27"/>
      <c r="P95" s="89"/>
      <c r="Q95" s="27"/>
      <c r="R95" s="89"/>
      <c r="S95" s="27"/>
      <c r="T95" s="89"/>
      <c r="U95" s="27"/>
      <c r="V95" s="89"/>
      <c r="W95" s="27"/>
      <c r="X95" s="89"/>
      <c r="Y95" s="27"/>
      <c r="Z95" s="89"/>
      <c r="AA95" s="27"/>
      <c r="AB95" s="89"/>
      <c r="AC95" s="27"/>
      <c r="AD95" s="272"/>
      <c r="AE95" s="27"/>
      <c r="AF95" s="272"/>
      <c r="AG95" s="27"/>
      <c r="AH95" s="272"/>
    </row>
    <row r="96" spans="1:34">
      <c r="A96" s="1"/>
      <c r="B96" s="2"/>
      <c r="C96" s="2"/>
      <c r="D96" s="1"/>
      <c r="E96" s="1"/>
      <c r="F96" s="20"/>
      <c r="G96" s="24"/>
      <c r="H96" s="88"/>
      <c r="I96" s="24"/>
      <c r="J96" s="88"/>
      <c r="K96" s="27"/>
      <c r="L96" s="88"/>
      <c r="M96" s="27"/>
      <c r="N96" s="89"/>
      <c r="O96" s="27"/>
      <c r="P96" s="89"/>
      <c r="Q96" s="27"/>
      <c r="R96" s="89"/>
      <c r="S96" s="27"/>
      <c r="T96" s="89"/>
      <c r="U96" s="27"/>
      <c r="V96" s="89"/>
      <c r="W96" s="27"/>
      <c r="X96" s="89"/>
      <c r="Y96" s="27"/>
      <c r="Z96" s="89"/>
      <c r="AA96" s="27"/>
      <c r="AB96" s="89"/>
      <c r="AC96" s="27"/>
      <c r="AD96" s="272"/>
      <c r="AE96" s="27"/>
      <c r="AF96" s="272"/>
      <c r="AG96" s="27"/>
      <c r="AH96" s="272"/>
    </row>
    <row r="97" spans="1:34">
      <c r="A97" s="1"/>
      <c r="B97" s="2"/>
      <c r="C97" s="2"/>
      <c r="D97" s="1"/>
      <c r="E97" s="1"/>
      <c r="F97" s="20"/>
      <c r="G97" s="24"/>
      <c r="H97" s="88"/>
      <c r="I97" s="24"/>
      <c r="J97" s="88"/>
      <c r="K97" s="27"/>
      <c r="L97" s="88"/>
      <c r="M97" s="27"/>
      <c r="N97" s="89"/>
      <c r="O97" s="27"/>
      <c r="P97" s="89"/>
      <c r="Q97" s="27"/>
      <c r="R97" s="89"/>
      <c r="S97" s="27"/>
      <c r="T97" s="89"/>
      <c r="U97" s="27"/>
      <c r="V97" s="89"/>
      <c r="W97" s="27"/>
      <c r="X97" s="89"/>
      <c r="Y97" s="27"/>
      <c r="Z97" s="89"/>
      <c r="AA97" s="27"/>
      <c r="AB97" s="89"/>
      <c r="AC97" s="27"/>
      <c r="AD97" s="272"/>
      <c r="AE97" s="27"/>
      <c r="AF97" s="272"/>
      <c r="AG97" s="27"/>
      <c r="AH97" s="272"/>
    </row>
    <row r="98" spans="1:34">
      <c r="A98" s="1"/>
      <c r="B98" s="2"/>
      <c r="C98" s="2"/>
      <c r="D98" s="1"/>
      <c r="E98" s="1"/>
      <c r="F98" s="20"/>
      <c r="G98" s="24"/>
      <c r="H98" s="88"/>
      <c r="I98" s="24"/>
      <c r="J98" s="88"/>
      <c r="K98" s="27"/>
      <c r="L98" s="88"/>
      <c r="M98" s="27"/>
      <c r="N98" s="89"/>
      <c r="O98" s="27"/>
      <c r="P98" s="89"/>
      <c r="Q98" s="27"/>
      <c r="R98" s="89"/>
      <c r="S98" s="27"/>
      <c r="T98" s="89"/>
      <c r="U98" s="27"/>
      <c r="V98" s="89"/>
      <c r="W98" s="27"/>
      <c r="X98" s="89"/>
      <c r="Y98" s="27"/>
      <c r="Z98" s="89"/>
      <c r="AA98" s="27"/>
      <c r="AB98" s="89"/>
      <c r="AC98" s="27"/>
      <c r="AD98" s="272"/>
      <c r="AE98" s="27"/>
      <c r="AF98" s="272"/>
      <c r="AG98" s="27"/>
      <c r="AH98" s="272"/>
    </row>
    <row r="99" spans="1:34">
      <c r="A99" s="1"/>
      <c r="B99" s="2"/>
      <c r="C99" s="2"/>
      <c r="D99" s="1"/>
      <c r="E99" s="1"/>
      <c r="F99" s="20"/>
      <c r="G99" s="24"/>
      <c r="H99" s="88"/>
      <c r="I99" s="24"/>
      <c r="J99" s="88"/>
      <c r="K99" s="27"/>
      <c r="L99" s="88"/>
      <c r="M99" s="27"/>
      <c r="N99" s="89"/>
      <c r="O99" s="27"/>
      <c r="P99" s="89"/>
      <c r="Q99" s="27"/>
      <c r="R99" s="89"/>
      <c r="S99" s="27"/>
      <c r="T99" s="89"/>
      <c r="U99" s="27"/>
      <c r="V99" s="89"/>
      <c r="W99" s="27"/>
      <c r="X99" s="89"/>
      <c r="Y99" s="27"/>
      <c r="Z99" s="89"/>
      <c r="AA99" s="27"/>
      <c r="AB99" s="89"/>
      <c r="AC99" s="27"/>
      <c r="AD99" s="272"/>
      <c r="AE99" s="27"/>
      <c r="AF99" s="272"/>
      <c r="AG99" s="27"/>
      <c r="AH99" s="272"/>
    </row>
    <row r="100" spans="1:34">
      <c r="A100" s="1"/>
      <c r="B100" s="2"/>
      <c r="C100" s="2"/>
      <c r="D100" s="1"/>
      <c r="E100" s="1"/>
      <c r="F100" s="20"/>
      <c r="G100" s="24"/>
      <c r="H100" s="88"/>
      <c r="I100" s="24"/>
      <c r="J100" s="88"/>
      <c r="K100" s="27"/>
      <c r="L100" s="88"/>
      <c r="M100" s="27"/>
      <c r="N100" s="89"/>
      <c r="O100" s="27"/>
      <c r="P100" s="89"/>
      <c r="Q100" s="27"/>
      <c r="R100" s="89"/>
      <c r="S100" s="27"/>
      <c r="T100" s="89"/>
      <c r="U100" s="27"/>
      <c r="V100" s="89"/>
      <c r="W100" s="27"/>
      <c r="X100" s="89"/>
      <c r="Y100" s="27"/>
      <c r="Z100" s="89"/>
      <c r="AA100" s="27"/>
      <c r="AB100" s="89"/>
      <c r="AC100" s="27"/>
      <c r="AD100" s="272"/>
      <c r="AE100" s="27"/>
      <c r="AF100" s="272"/>
      <c r="AG100" s="27"/>
      <c r="AH100" s="272"/>
    </row>
    <row r="101" spans="1:34">
      <c r="A101" s="1"/>
      <c r="B101" s="2"/>
      <c r="C101" s="2"/>
      <c r="D101" s="1"/>
      <c r="E101" s="1"/>
      <c r="F101" s="20"/>
      <c r="G101" s="24"/>
      <c r="H101" s="88"/>
      <c r="I101" s="24"/>
      <c r="J101" s="88"/>
      <c r="K101" s="27"/>
      <c r="L101" s="88"/>
      <c r="M101" s="27"/>
      <c r="N101" s="89"/>
      <c r="O101" s="27"/>
      <c r="P101" s="89"/>
      <c r="Q101" s="27"/>
      <c r="R101" s="89"/>
      <c r="S101" s="27"/>
      <c r="T101" s="89"/>
      <c r="U101" s="27"/>
      <c r="V101" s="89"/>
      <c r="W101" s="27"/>
      <c r="X101" s="89"/>
      <c r="Y101" s="27"/>
      <c r="Z101" s="89"/>
      <c r="AA101" s="27"/>
      <c r="AB101" s="89"/>
      <c r="AC101" s="27"/>
      <c r="AD101" s="272"/>
      <c r="AE101" s="27"/>
      <c r="AF101" s="272"/>
      <c r="AG101" s="27"/>
      <c r="AH101" s="272"/>
    </row>
    <row r="102" spans="1:34">
      <c r="A102" s="1"/>
      <c r="B102" s="2"/>
      <c r="C102" s="2"/>
      <c r="D102" s="1"/>
      <c r="E102" s="1"/>
      <c r="F102" s="20"/>
      <c r="G102" s="24"/>
      <c r="H102" s="88"/>
      <c r="I102" s="24"/>
      <c r="J102" s="88"/>
      <c r="K102" s="27"/>
      <c r="L102" s="88"/>
      <c r="M102" s="27"/>
      <c r="N102" s="89"/>
      <c r="O102" s="27"/>
      <c r="P102" s="89"/>
      <c r="Q102" s="27"/>
      <c r="R102" s="89"/>
      <c r="S102" s="27"/>
      <c r="T102" s="89"/>
      <c r="U102" s="27"/>
      <c r="V102" s="89"/>
      <c r="W102" s="27"/>
      <c r="X102" s="89"/>
      <c r="Y102" s="27"/>
      <c r="Z102" s="89"/>
      <c r="AA102" s="27"/>
      <c r="AB102" s="89"/>
      <c r="AC102" s="27"/>
      <c r="AD102" s="272"/>
      <c r="AE102" s="27"/>
      <c r="AF102" s="272"/>
      <c r="AG102" s="27"/>
      <c r="AH102" s="272"/>
    </row>
    <row r="103" spans="1:34">
      <c r="A103" s="1"/>
      <c r="B103" s="2"/>
      <c r="C103" s="2"/>
      <c r="D103" s="1"/>
      <c r="E103" s="1"/>
      <c r="F103" s="20"/>
      <c r="G103" s="24"/>
      <c r="H103" s="88"/>
      <c r="I103" s="24"/>
      <c r="J103" s="88"/>
      <c r="K103" s="27"/>
      <c r="L103" s="88"/>
      <c r="M103" s="27"/>
      <c r="N103" s="89"/>
      <c r="O103" s="27"/>
      <c r="P103" s="89"/>
      <c r="Q103" s="27"/>
      <c r="R103" s="89"/>
      <c r="S103" s="27"/>
      <c r="T103" s="89"/>
      <c r="U103" s="27"/>
      <c r="V103" s="89"/>
      <c r="W103" s="27"/>
      <c r="X103" s="89"/>
      <c r="Y103" s="27"/>
      <c r="Z103" s="89"/>
      <c r="AA103" s="27"/>
      <c r="AB103" s="89"/>
      <c r="AC103" s="27"/>
      <c r="AD103" s="272"/>
      <c r="AE103" s="27"/>
      <c r="AF103" s="272"/>
      <c r="AG103" s="27"/>
      <c r="AH103" s="272"/>
    </row>
    <row r="104" spans="1:34">
      <c r="A104" s="1"/>
      <c r="B104" s="2"/>
      <c r="C104" s="2"/>
      <c r="D104" s="1"/>
      <c r="E104" s="1"/>
      <c r="F104" s="20"/>
      <c r="G104" s="24"/>
      <c r="H104" s="88"/>
      <c r="I104" s="24"/>
      <c r="J104" s="88"/>
      <c r="K104" s="27"/>
      <c r="L104" s="88"/>
      <c r="M104" s="27"/>
      <c r="N104" s="89"/>
      <c r="O104" s="27"/>
      <c r="P104" s="89"/>
      <c r="Q104" s="27"/>
      <c r="R104" s="89"/>
      <c r="S104" s="27"/>
      <c r="T104" s="89"/>
      <c r="U104" s="27"/>
      <c r="V104" s="89"/>
      <c r="W104" s="27"/>
      <c r="X104" s="89"/>
      <c r="Y104" s="27"/>
      <c r="Z104" s="89"/>
      <c r="AA104" s="27"/>
      <c r="AB104" s="89"/>
      <c r="AC104" s="27"/>
      <c r="AD104" s="272"/>
      <c r="AE104" s="27"/>
      <c r="AF104" s="272"/>
      <c r="AG104" s="27"/>
      <c r="AH104" s="272"/>
    </row>
    <row r="105" spans="1:34">
      <c r="A105" s="1"/>
      <c r="B105" s="2"/>
      <c r="C105" s="2"/>
      <c r="D105" s="1"/>
      <c r="E105" s="1"/>
      <c r="F105" s="20"/>
      <c r="G105" s="24"/>
      <c r="H105" s="88"/>
      <c r="I105" s="24"/>
      <c r="J105" s="88"/>
      <c r="K105" s="27"/>
      <c r="L105" s="88"/>
      <c r="M105" s="27"/>
      <c r="N105" s="89"/>
      <c r="O105" s="27"/>
      <c r="P105" s="89"/>
      <c r="Q105" s="27"/>
      <c r="R105" s="89"/>
      <c r="S105" s="27"/>
      <c r="T105" s="89"/>
      <c r="U105" s="27"/>
      <c r="V105" s="89"/>
      <c r="W105" s="27"/>
      <c r="X105" s="89"/>
      <c r="Y105" s="27"/>
      <c r="Z105" s="89"/>
      <c r="AA105" s="27"/>
      <c r="AB105" s="89"/>
      <c r="AC105" s="27"/>
      <c r="AD105" s="273"/>
      <c r="AE105" s="276"/>
      <c r="AF105" s="273"/>
      <c r="AG105" s="276"/>
      <c r="AH105" s="273"/>
    </row>
    <row r="106" spans="1:34" ht="51" hidden="1">
      <c r="A106" s="90" t="s">
        <v>119</v>
      </c>
      <c r="B106" s="91"/>
      <c r="C106" s="72"/>
      <c r="D106" s="73"/>
      <c r="E106" s="92"/>
      <c r="F106" s="93"/>
      <c r="G106" s="94">
        <f>SUM(G85:G105)</f>
        <v>0</v>
      </c>
      <c r="H106" s="95"/>
      <c r="I106" s="94">
        <f>SUM(I85:I105)</f>
        <v>0</v>
      </c>
      <c r="J106" s="95"/>
      <c r="K106" s="94">
        <f>SUM(K85:K105)</f>
        <v>0</v>
      </c>
      <c r="L106" s="95"/>
      <c r="M106" s="94">
        <f>SUM(M85:M105)</f>
        <v>0</v>
      </c>
      <c r="N106" s="280"/>
      <c r="O106" s="94">
        <f>SUM(O85:O105)</f>
        <v>0</v>
      </c>
      <c r="P106" s="95"/>
      <c r="Q106" s="94">
        <f>SUM(Q85:Q105)</f>
        <v>0</v>
      </c>
      <c r="R106" s="280"/>
      <c r="S106" s="94">
        <f>SUM(S85:S105)</f>
        <v>0</v>
      </c>
      <c r="T106" s="95"/>
      <c r="U106" s="94">
        <f>SUM(U85:U105)</f>
        <v>0</v>
      </c>
      <c r="V106" s="95"/>
      <c r="W106" s="94">
        <f>SUM(W85:W105)</f>
        <v>0</v>
      </c>
      <c r="X106" s="95"/>
      <c r="Y106" s="94">
        <f>SUM(Y85:Y105)</f>
        <v>0</v>
      </c>
      <c r="Z106" s="95"/>
      <c r="AA106" s="94">
        <f>SUM(AA85:AA105)</f>
        <v>0</v>
      </c>
      <c r="AB106" s="95"/>
      <c r="AC106" s="94">
        <f>SUM(AC85:AC105)</f>
        <v>0</v>
      </c>
      <c r="AD106" s="379"/>
      <c r="AE106" s="281">
        <f>SUM(AE85:AE105)</f>
        <v>0</v>
      </c>
      <c r="AF106" s="96">
        <f t="shared" ref="AF106:AH106" si="3">SUM(AF47:AF105)</f>
        <v>0</v>
      </c>
      <c r="AG106" s="281">
        <f>SUM(AG85:AG105)</f>
        <v>0</v>
      </c>
      <c r="AH106" s="96">
        <f t="shared" si="3"/>
        <v>0</v>
      </c>
    </row>
    <row r="107" spans="1:34" ht="20.100000000000001" customHeight="1">
      <c r="A107" s="99"/>
      <c r="B107" s="100"/>
      <c r="C107" s="100"/>
      <c r="D107" s="99"/>
      <c r="E107" s="99"/>
      <c r="F107" s="101"/>
      <c r="G107" s="102"/>
      <c r="H107" s="103"/>
      <c r="I107" s="102"/>
      <c r="J107" s="103"/>
      <c r="K107" s="102"/>
      <c r="L107" s="103"/>
      <c r="M107" s="347"/>
      <c r="N107" s="347"/>
      <c r="O107" s="102"/>
      <c r="P107" s="103"/>
      <c r="Q107" s="347"/>
      <c r="R107" s="347"/>
      <c r="S107" s="102"/>
      <c r="T107" s="103"/>
      <c r="U107" s="102"/>
      <c r="V107" s="103"/>
      <c r="W107" s="102"/>
      <c r="X107" s="103"/>
      <c r="Y107" s="102"/>
      <c r="Z107" s="103"/>
      <c r="AA107" s="102"/>
      <c r="AB107" s="103"/>
      <c r="AC107" s="102"/>
      <c r="AD107" s="103"/>
    </row>
    <row r="108" spans="1:34" ht="15">
      <c r="A108" s="105"/>
      <c r="B108" s="104"/>
      <c r="C108" s="106"/>
      <c r="D108" s="107"/>
      <c r="E108" s="107"/>
      <c r="F108" s="107"/>
      <c r="G108" s="107"/>
      <c r="H108" s="107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</row>
    <row r="109" spans="1:34" s="43" customFormat="1" ht="36" customHeight="1">
      <c r="A109" s="847" t="s">
        <v>127</v>
      </c>
      <c r="B109" s="848"/>
      <c r="C109" s="848"/>
      <c r="D109" s="848"/>
      <c r="E109" s="848"/>
      <c r="F109" s="848"/>
      <c r="G109" s="848"/>
      <c r="H109" s="782"/>
      <c r="I109" s="782"/>
      <c r="J109" s="41"/>
      <c r="K109" s="41"/>
      <c r="L109" s="41"/>
      <c r="M109" s="41"/>
      <c r="N109" s="41"/>
      <c r="O109" s="41"/>
      <c r="P109" s="844">
        <f>P1</f>
        <v>0</v>
      </c>
      <c r="Q109" s="844"/>
      <c r="R109" s="844"/>
      <c r="S109" s="844"/>
      <c r="T109" s="844"/>
      <c r="U109" s="844"/>
      <c r="V109" s="844"/>
      <c r="W109" s="844"/>
      <c r="X109" s="844"/>
      <c r="Y109" s="41"/>
      <c r="Z109" s="41"/>
      <c r="AA109" s="41"/>
      <c r="AB109" s="41"/>
      <c r="AC109" s="41"/>
      <c r="AD109" s="41"/>
    </row>
    <row r="110" spans="1:34" s="43" customFormat="1" ht="18" customHeight="1">
      <c r="A110" s="41" t="s">
        <v>35</v>
      </c>
      <c r="B110" s="44"/>
      <c r="C110" s="45"/>
      <c r="D110" s="41"/>
      <c r="E110" s="41"/>
      <c r="F110" s="41"/>
      <c r="G110" s="41"/>
      <c r="H110" s="41"/>
      <c r="I110" s="41"/>
      <c r="J110" s="41"/>
      <c r="K110" s="858"/>
      <c r="L110" s="858"/>
      <c r="M110" s="340"/>
      <c r="N110" s="340"/>
      <c r="O110" s="41"/>
      <c r="P110" s="859"/>
      <c r="Q110" s="859"/>
      <c r="R110" s="859"/>
      <c r="S110" s="859"/>
      <c r="T110" s="859"/>
      <c r="U110" s="859"/>
      <c r="V110" s="859"/>
      <c r="W110" s="859"/>
      <c r="X110" s="859"/>
      <c r="Y110" s="41"/>
      <c r="Z110" s="41"/>
      <c r="AA110" s="41"/>
      <c r="AB110" s="41"/>
      <c r="AC110" s="41"/>
      <c r="AD110" s="41"/>
    </row>
    <row r="111" spans="1:34" s="52" customFormat="1" ht="15.75">
      <c r="A111" s="42"/>
      <c r="B111" s="44"/>
      <c r="C111" s="45"/>
      <c r="D111" s="41"/>
      <c r="E111" s="41"/>
      <c r="F111" s="41"/>
      <c r="G111" s="41"/>
      <c r="H111" s="41"/>
      <c r="I111" s="41"/>
      <c r="J111" s="41"/>
      <c r="K111" s="46"/>
      <c r="L111" s="46"/>
      <c r="M111" s="340"/>
      <c r="N111" s="340"/>
      <c r="O111" s="41"/>
      <c r="P111" s="41"/>
      <c r="Q111" s="419"/>
      <c r="R111" s="41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4" s="52" customFormat="1" ht="20.25">
      <c r="A112" s="48" t="s">
        <v>9</v>
      </c>
      <c r="B112" s="49"/>
      <c r="C112" s="50"/>
      <c r="D112" s="51"/>
      <c r="E112" s="51"/>
      <c r="F112" s="51"/>
      <c r="G112" s="821" t="s">
        <v>245</v>
      </c>
      <c r="H112" s="782"/>
      <c r="I112" s="782"/>
      <c r="J112" s="782"/>
      <c r="K112" s="782"/>
      <c r="L112" s="782"/>
      <c r="M112" s="782"/>
      <c r="N112" s="782"/>
      <c r="O112" s="782"/>
      <c r="P112" s="782"/>
      <c r="Q112" s="782"/>
      <c r="R112" s="782"/>
      <c r="S112" s="782"/>
      <c r="T112" s="782"/>
      <c r="U112" s="782"/>
      <c r="V112" s="782"/>
      <c r="W112" s="782"/>
      <c r="X112" s="782"/>
      <c r="Y112" s="51"/>
      <c r="Z112" s="51"/>
      <c r="AA112" s="51"/>
      <c r="AB112" s="51"/>
      <c r="AC112" s="51"/>
      <c r="AD112" s="51"/>
    </row>
    <row r="113" spans="1:34" ht="14.25">
      <c r="A113" s="51"/>
      <c r="B113" s="50"/>
      <c r="C113" s="5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4" ht="19.5" customHeight="1">
      <c r="A114" s="7" t="s">
        <v>36</v>
      </c>
      <c r="B114" s="844">
        <f>G6</f>
        <v>2021</v>
      </c>
      <c r="C114" s="845"/>
      <c r="D114" s="845"/>
      <c r="E114" s="52"/>
      <c r="F114" s="52"/>
      <c r="G114" s="108">
        <f>G6</f>
        <v>2021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</row>
    <row r="115" spans="1:34" ht="19.5" customHeight="1">
      <c r="A115" s="56" t="s">
        <v>46</v>
      </c>
      <c r="B115" s="844" t="str">
        <f>G7</f>
        <v>1. Quartal</v>
      </c>
      <c r="C115" s="845"/>
      <c r="D115" s="845"/>
      <c r="E115" s="54"/>
      <c r="F115" s="54"/>
      <c r="G115" s="42" t="str">
        <f>G7</f>
        <v>1. Quartal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4" ht="19.5" customHeight="1">
      <c r="A116" s="7"/>
      <c r="B116" s="109"/>
      <c r="C116" s="110"/>
      <c r="D116" s="110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4" ht="29.25" customHeight="1">
      <c r="A117" s="849" t="s">
        <v>0</v>
      </c>
      <c r="B117" s="850"/>
      <c r="C117" s="850"/>
      <c r="D117" s="850"/>
      <c r="E117" s="850"/>
      <c r="F117" s="851"/>
      <c r="G117" s="867" t="s">
        <v>1</v>
      </c>
      <c r="H117" s="867"/>
      <c r="I117" s="867" t="s">
        <v>2</v>
      </c>
      <c r="J117" s="867"/>
      <c r="K117" s="868" t="s">
        <v>85</v>
      </c>
      <c r="L117" s="868"/>
      <c r="M117" s="834">
        <f>M19</f>
        <v>0</v>
      </c>
      <c r="N117" s="835"/>
      <c r="O117" s="830">
        <f>O8</f>
        <v>0</v>
      </c>
      <c r="P117" s="831"/>
      <c r="Q117" s="834">
        <f>Q19</f>
        <v>0</v>
      </c>
      <c r="R117" s="835"/>
      <c r="S117" s="830">
        <f>S8</f>
        <v>0</v>
      </c>
      <c r="T117" s="831"/>
      <c r="U117" s="830">
        <f>U8</f>
        <v>0</v>
      </c>
      <c r="V117" s="831"/>
      <c r="W117" s="830">
        <f>W8</f>
        <v>0</v>
      </c>
      <c r="X117" s="831"/>
      <c r="Y117" s="830">
        <f>Y8</f>
        <v>0</v>
      </c>
      <c r="Z117" s="831"/>
      <c r="AA117" s="830">
        <f>AA8</f>
        <v>0</v>
      </c>
      <c r="AB117" s="831"/>
      <c r="AC117" s="830">
        <f>AC8</f>
        <v>0</v>
      </c>
      <c r="AD117" s="831"/>
      <c r="AE117" s="830">
        <f>AE8</f>
        <v>0</v>
      </c>
      <c r="AF117" s="831"/>
      <c r="AG117" s="830">
        <f>AG8</f>
        <v>0</v>
      </c>
      <c r="AH117" s="831"/>
    </row>
    <row r="118" spans="1:34" ht="32.25" customHeight="1">
      <c r="A118" s="852"/>
      <c r="B118" s="853"/>
      <c r="C118" s="853"/>
      <c r="D118" s="853"/>
      <c r="E118" s="853"/>
      <c r="F118" s="854"/>
      <c r="G118" s="832" t="s">
        <v>17</v>
      </c>
      <c r="H118" s="832" t="s">
        <v>12</v>
      </c>
      <c r="I118" s="832" t="s">
        <v>17</v>
      </c>
      <c r="J118" s="832" t="s">
        <v>12</v>
      </c>
      <c r="K118" s="832" t="s">
        <v>17</v>
      </c>
      <c r="L118" s="832" t="s">
        <v>12</v>
      </c>
      <c r="M118" s="832" t="s">
        <v>17</v>
      </c>
      <c r="N118" s="832" t="s">
        <v>12</v>
      </c>
      <c r="O118" s="832" t="s">
        <v>17</v>
      </c>
      <c r="P118" s="832" t="s">
        <v>12</v>
      </c>
      <c r="Q118" s="832" t="s">
        <v>17</v>
      </c>
      <c r="R118" s="832" t="s">
        <v>12</v>
      </c>
      <c r="S118" s="832" t="s">
        <v>17</v>
      </c>
      <c r="T118" s="832" t="s">
        <v>12</v>
      </c>
      <c r="U118" s="832" t="s">
        <v>17</v>
      </c>
      <c r="V118" s="832" t="s">
        <v>12</v>
      </c>
      <c r="W118" s="832" t="s">
        <v>17</v>
      </c>
      <c r="X118" s="832" t="s">
        <v>12</v>
      </c>
      <c r="Y118" s="832" t="s">
        <v>17</v>
      </c>
      <c r="Z118" s="832" t="s">
        <v>12</v>
      </c>
      <c r="AA118" s="832" t="s">
        <v>17</v>
      </c>
      <c r="AB118" s="832" t="s">
        <v>12</v>
      </c>
      <c r="AC118" s="832" t="s">
        <v>17</v>
      </c>
      <c r="AD118" s="832" t="s">
        <v>12</v>
      </c>
      <c r="AE118" s="832" t="s">
        <v>17</v>
      </c>
      <c r="AF118" s="832" t="s">
        <v>12</v>
      </c>
      <c r="AG118" s="832" t="s">
        <v>17</v>
      </c>
      <c r="AH118" s="832" t="s">
        <v>12</v>
      </c>
    </row>
    <row r="119" spans="1:34" ht="35.25" customHeight="1">
      <c r="A119" s="852"/>
      <c r="B119" s="853"/>
      <c r="C119" s="853"/>
      <c r="D119" s="853"/>
      <c r="E119" s="853"/>
      <c r="F119" s="854"/>
      <c r="G119" s="833"/>
      <c r="H119" s="833"/>
      <c r="I119" s="833"/>
      <c r="J119" s="833"/>
      <c r="K119" s="833"/>
      <c r="L119" s="833"/>
      <c r="M119" s="833"/>
      <c r="N119" s="833"/>
      <c r="O119" s="833"/>
      <c r="P119" s="833"/>
      <c r="Q119" s="833"/>
      <c r="R119" s="833"/>
      <c r="S119" s="833"/>
      <c r="T119" s="833"/>
      <c r="U119" s="833"/>
      <c r="V119" s="833"/>
      <c r="W119" s="833"/>
      <c r="X119" s="833"/>
      <c r="Y119" s="833"/>
      <c r="Z119" s="833"/>
      <c r="AA119" s="833"/>
      <c r="AB119" s="833"/>
      <c r="AC119" s="833"/>
      <c r="AD119" s="833"/>
      <c r="AE119" s="833"/>
      <c r="AF119" s="833"/>
      <c r="AG119" s="833"/>
      <c r="AH119" s="833"/>
    </row>
    <row r="120" spans="1:34" ht="35.25" customHeight="1">
      <c r="A120" s="855"/>
      <c r="B120" s="856"/>
      <c r="C120" s="856"/>
      <c r="D120" s="856"/>
      <c r="E120" s="856"/>
      <c r="F120" s="857"/>
      <c r="G120" s="68" t="s">
        <v>135</v>
      </c>
      <c r="H120" s="68" t="s">
        <v>18</v>
      </c>
      <c r="I120" s="68" t="s">
        <v>135</v>
      </c>
      <c r="J120" s="68" t="s">
        <v>18</v>
      </c>
      <c r="K120" s="68" t="s">
        <v>86</v>
      </c>
      <c r="L120" s="68" t="s">
        <v>18</v>
      </c>
      <c r="M120" s="69" t="str">
        <f>M11</f>
        <v/>
      </c>
      <c r="N120" s="68" t="s">
        <v>18</v>
      </c>
      <c r="O120" s="69" t="str">
        <f>O11</f>
        <v/>
      </c>
      <c r="P120" s="68" t="s">
        <v>18</v>
      </c>
      <c r="Q120" s="69" t="str">
        <f>Q11</f>
        <v/>
      </c>
      <c r="R120" s="68" t="s">
        <v>18</v>
      </c>
      <c r="S120" s="69" t="str">
        <f>S11</f>
        <v/>
      </c>
      <c r="T120" s="68" t="s">
        <v>18</v>
      </c>
      <c r="U120" s="69" t="str">
        <f>U11</f>
        <v/>
      </c>
      <c r="V120" s="68" t="s">
        <v>18</v>
      </c>
      <c r="W120" s="69" t="str">
        <f>W11</f>
        <v/>
      </c>
      <c r="X120" s="68" t="s">
        <v>18</v>
      </c>
      <c r="Y120" s="69" t="str">
        <f>Y11</f>
        <v/>
      </c>
      <c r="Z120" s="68" t="s">
        <v>18</v>
      </c>
      <c r="AA120" s="69" t="str">
        <f>AA11</f>
        <v/>
      </c>
      <c r="AB120" s="68" t="s">
        <v>18</v>
      </c>
      <c r="AC120" s="69" t="str">
        <f>AC11</f>
        <v/>
      </c>
      <c r="AD120" s="68" t="s">
        <v>18</v>
      </c>
      <c r="AE120" s="69" t="str">
        <f>AE11</f>
        <v/>
      </c>
      <c r="AF120" s="68" t="s">
        <v>18</v>
      </c>
      <c r="AG120" s="69" t="str">
        <f>AG11</f>
        <v/>
      </c>
      <c r="AH120" s="68" t="s">
        <v>18</v>
      </c>
    </row>
    <row r="121" spans="1:34" s="306" customFormat="1" ht="25.5" customHeight="1">
      <c r="A121" s="862" t="s">
        <v>120</v>
      </c>
      <c r="B121" s="863"/>
      <c r="C121" s="863"/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  <c r="N121" s="863"/>
      <c r="O121" s="863"/>
      <c r="P121" s="863"/>
      <c r="Q121" s="863"/>
      <c r="R121" s="863"/>
      <c r="S121" s="863"/>
      <c r="T121" s="863"/>
      <c r="U121" s="863"/>
      <c r="V121" s="863"/>
      <c r="W121" s="863"/>
      <c r="X121" s="863"/>
      <c r="Y121" s="863"/>
      <c r="Z121" s="863"/>
      <c r="AA121" s="863"/>
      <c r="AB121" s="863"/>
      <c r="AC121" s="863"/>
      <c r="AD121" s="863"/>
      <c r="AE121" s="864"/>
      <c r="AF121" s="864"/>
      <c r="AG121" s="864"/>
      <c r="AH121" s="865"/>
    </row>
    <row r="122" spans="1:34">
      <c r="A122" s="1"/>
      <c r="B122" s="2"/>
      <c r="C122" s="2"/>
      <c r="D122" s="1"/>
      <c r="E122" s="1"/>
      <c r="F122" s="20"/>
      <c r="G122" s="24"/>
      <c r="H122" s="88"/>
      <c r="I122" s="24"/>
      <c r="J122" s="88"/>
      <c r="K122" s="27"/>
      <c r="L122" s="88"/>
      <c r="M122" s="27"/>
      <c r="N122" s="89"/>
      <c r="O122" s="27"/>
      <c r="P122" s="89"/>
      <c r="Q122" s="27"/>
      <c r="R122" s="89"/>
      <c r="S122" s="27"/>
      <c r="T122" s="89"/>
      <c r="U122" s="27"/>
      <c r="V122" s="89"/>
      <c r="W122" s="27"/>
      <c r="X122" s="89"/>
      <c r="Y122" s="27"/>
      <c r="Z122" s="89"/>
      <c r="AA122" s="27"/>
      <c r="AB122" s="89"/>
      <c r="AC122" s="27"/>
      <c r="AD122" s="272"/>
      <c r="AE122" s="27"/>
      <c r="AF122" s="272"/>
      <c r="AG122" s="27"/>
      <c r="AH122" s="272"/>
    </row>
    <row r="123" spans="1:34">
      <c r="A123" s="1"/>
      <c r="B123" s="2"/>
      <c r="C123" s="2"/>
      <c r="D123" s="1"/>
      <c r="E123" s="1"/>
      <c r="F123" s="20"/>
      <c r="G123" s="24"/>
      <c r="H123" s="88"/>
      <c r="I123" s="24"/>
      <c r="J123" s="88"/>
      <c r="K123" s="27"/>
      <c r="L123" s="88"/>
      <c r="M123" s="27"/>
      <c r="N123" s="89"/>
      <c r="O123" s="27"/>
      <c r="P123" s="89"/>
      <c r="Q123" s="27"/>
      <c r="R123" s="89"/>
      <c r="S123" s="27"/>
      <c r="T123" s="89"/>
      <c r="U123" s="27"/>
      <c r="V123" s="89"/>
      <c r="W123" s="27"/>
      <c r="X123" s="89"/>
      <c r="Y123" s="27"/>
      <c r="Z123" s="89"/>
      <c r="AA123" s="27"/>
      <c r="AB123" s="89"/>
      <c r="AC123" s="27"/>
      <c r="AD123" s="272"/>
      <c r="AE123" s="27"/>
      <c r="AF123" s="272"/>
      <c r="AG123" s="27"/>
      <c r="AH123" s="272"/>
    </row>
    <row r="124" spans="1:34">
      <c r="A124" s="1"/>
      <c r="B124" s="2"/>
      <c r="C124" s="2"/>
      <c r="D124" s="1"/>
      <c r="E124" s="1"/>
      <c r="F124" s="20"/>
      <c r="G124" s="24"/>
      <c r="H124" s="88"/>
      <c r="I124" s="24"/>
      <c r="J124" s="88"/>
      <c r="K124" s="27"/>
      <c r="L124" s="88"/>
      <c r="M124" s="27"/>
      <c r="N124" s="89"/>
      <c r="O124" s="27"/>
      <c r="P124" s="89"/>
      <c r="Q124" s="27"/>
      <c r="R124" s="89"/>
      <c r="S124" s="27"/>
      <c r="T124" s="89"/>
      <c r="U124" s="27"/>
      <c r="V124" s="89"/>
      <c r="W124" s="27"/>
      <c r="X124" s="89"/>
      <c r="Y124" s="27"/>
      <c r="Z124" s="89"/>
      <c r="AA124" s="27"/>
      <c r="AB124" s="89"/>
      <c r="AC124" s="27"/>
      <c r="AD124" s="272"/>
      <c r="AE124" s="27"/>
      <c r="AF124" s="272"/>
      <c r="AG124" s="27"/>
      <c r="AH124" s="272"/>
    </row>
    <row r="125" spans="1:34">
      <c r="A125" s="1"/>
      <c r="B125" s="2"/>
      <c r="C125" s="2"/>
      <c r="D125" s="1"/>
      <c r="E125" s="1"/>
      <c r="F125" s="20"/>
      <c r="G125" s="24"/>
      <c r="H125" s="88"/>
      <c r="I125" s="24"/>
      <c r="J125" s="88"/>
      <c r="K125" s="27"/>
      <c r="L125" s="88"/>
      <c r="M125" s="27"/>
      <c r="N125" s="89"/>
      <c r="O125" s="27"/>
      <c r="P125" s="89"/>
      <c r="Q125" s="27"/>
      <c r="R125" s="89"/>
      <c r="S125" s="27"/>
      <c r="T125" s="89"/>
      <c r="U125" s="27"/>
      <c r="V125" s="89"/>
      <c r="W125" s="27"/>
      <c r="X125" s="89"/>
      <c r="Y125" s="27"/>
      <c r="Z125" s="89"/>
      <c r="AA125" s="27"/>
      <c r="AB125" s="89"/>
      <c r="AC125" s="27"/>
      <c r="AD125" s="272"/>
      <c r="AE125" s="27"/>
      <c r="AF125" s="272"/>
      <c r="AG125" s="27"/>
      <c r="AH125" s="272"/>
    </row>
    <row r="126" spans="1:34">
      <c r="A126" s="1"/>
      <c r="B126" s="2"/>
      <c r="C126" s="2"/>
      <c r="D126" s="1"/>
      <c r="E126" s="1"/>
      <c r="F126" s="20"/>
      <c r="G126" s="24"/>
      <c r="H126" s="88"/>
      <c r="I126" s="24"/>
      <c r="J126" s="88"/>
      <c r="K126" s="27"/>
      <c r="L126" s="88"/>
      <c r="M126" s="27"/>
      <c r="N126" s="89"/>
      <c r="O126" s="27"/>
      <c r="P126" s="89"/>
      <c r="Q126" s="27"/>
      <c r="R126" s="89"/>
      <c r="S126" s="27"/>
      <c r="T126" s="89"/>
      <c r="U126" s="27"/>
      <c r="V126" s="89"/>
      <c r="W126" s="27"/>
      <c r="X126" s="89"/>
      <c r="Y126" s="27"/>
      <c r="Z126" s="89"/>
      <c r="AA126" s="27"/>
      <c r="AB126" s="89"/>
      <c r="AC126" s="27"/>
      <c r="AD126" s="272"/>
      <c r="AE126" s="27"/>
      <c r="AF126" s="272"/>
      <c r="AG126" s="27"/>
      <c r="AH126" s="272"/>
    </row>
    <row r="127" spans="1:34">
      <c r="A127" s="1"/>
      <c r="B127" s="2"/>
      <c r="C127" s="2"/>
      <c r="D127" s="1"/>
      <c r="E127" s="1"/>
      <c r="F127" s="20"/>
      <c r="G127" s="24"/>
      <c r="H127" s="88"/>
      <c r="I127" s="24"/>
      <c r="J127" s="88"/>
      <c r="K127" s="27"/>
      <c r="L127" s="88"/>
      <c r="M127" s="27"/>
      <c r="N127" s="89"/>
      <c r="O127" s="27"/>
      <c r="P127" s="89"/>
      <c r="Q127" s="27"/>
      <c r="R127" s="89"/>
      <c r="S127" s="27"/>
      <c r="T127" s="89"/>
      <c r="U127" s="27"/>
      <c r="V127" s="89"/>
      <c r="W127" s="27"/>
      <c r="X127" s="89"/>
      <c r="Y127" s="27"/>
      <c r="Z127" s="89"/>
      <c r="AA127" s="27"/>
      <c r="AB127" s="89"/>
      <c r="AC127" s="27"/>
      <c r="AD127" s="272"/>
      <c r="AE127" s="27"/>
      <c r="AF127" s="272"/>
      <c r="AG127" s="27"/>
      <c r="AH127" s="272"/>
    </row>
    <row r="128" spans="1:34">
      <c r="A128" s="1"/>
      <c r="B128" s="2"/>
      <c r="C128" s="2"/>
      <c r="D128" s="1"/>
      <c r="E128" s="1"/>
      <c r="F128" s="20"/>
      <c r="G128" s="24"/>
      <c r="H128" s="88"/>
      <c r="I128" s="24"/>
      <c r="J128" s="88"/>
      <c r="K128" s="27"/>
      <c r="L128" s="88"/>
      <c r="M128" s="27"/>
      <c r="N128" s="89"/>
      <c r="O128" s="27"/>
      <c r="P128" s="89"/>
      <c r="Q128" s="27"/>
      <c r="R128" s="89"/>
      <c r="S128" s="27"/>
      <c r="T128" s="89"/>
      <c r="U128" s="27"/>
      <c r="V128" s="89"/>
      <c r="W128" s="27"/>
      <c r="X128" s="89"/>
      <c r="Y128" s="27"/>
      <c r="Z128" s="89"/>
      <c r="AA128" s="27"/>
      <c r="AB128" s="89"/>
      <c r="AC128" s="27"/>
      <c r="AD128" s="272"/>
      <c r="AE128" s="27"/>
      <c r="AF128" s="272"/>
      <c r="AG128" s="27"/>
      <c r="AH128" s="272"/>
    </row>
    <row r="129" spans="1:34">
      <c r="A129" s="1"/>
      <c r="B129" s="2"/>
      <c r="C129" s="2"/>
      <c r="D129" s="1"/>
      <c r="E129" s="1"/>
      <c r="F129" s="20"/>
      <c r="G129" s="24"/>
      <c r="H129" s="88"/>
      <c r="I129" s="24"/>
      <c r="J129" s="88"/>
      <c r="K129" s="27"/>
      <c r="L129" s="88"/>
      <c r="M129" s="27"/>
      <c r="N129" s="89"/>
      <c r="O129" s="27"/>
      <c r="P129" s="89"/>
      <c r="Q129" s="27"/>
      <c r="R129" s="89"/>
      <c r="S129" s="27"/>
      <c r="T129" s="89"/>
      <c r="U129" s="27"/>
      <c r="V129" s="89"/>
      <c r="W129" s="27"/>
      <c r="X129" s="89"/>
      <c r="Y129" s="27"/>
      <c r="Z129" s="89"/>
      <c r="AA129" s="27"/>
      <c r="AB129" s="89"/>
      <c r="AC129" s="27"/>
      <c r="AD129" s="272"/>
      <c r="AE129" s="27"/>
      <c r="AF129" s="272"/>
      <c r="AG129" s="27"/>
      <c r="AH129" s="272"/>
    </row>
    <row r="130" spans="1:34">
      <c r="A130" s="1"/>
      <c r="B130" s="2"/>
      <c r="C130" s="2"/>
      <c r="D130" s="1"/>
      <c r="E130" s="1"/>
      <c r="F130" s="20"/>
      <c r="G130" s="24"/>
      <c r="H130" s="88"/>
      <c r="I130" s="24"/>
      <c r="J130" s="88"/>
      <c r="K130" s="27"/>
      <c r="L130" s="88"/>
      <c r="M130" s="27"/>
      <c r="N130" s="89"/>
      <c r="O130" s="27"/>
      <c r="P130" s="89"/>
      <c r="Q130" s="27"/>
      <c r="R130" s="89"/>
      <c r="S130" s="27"/>
      <c r="T130" s="89"/>
      <c r="U130" s="27"/>
      <c r="V130" s="89"/>
      <c r="W130" s="27"/>
      <c r="X130" s="89"/>
      <c r="Y130" s="27"/>
      <c r="Z130" s="89"/>
      <c r="AA130" s="27"/>
      <c r="AB130" s="89"/>
      <c r="AC130" s="27"/>
      <c r="AD130" s="272"/>
      <c r="AE130" s="27"/>
      <c r="AF130" s="272"/>
      <c r="AG130" s="27"/>
      <c r="AH130" s="272"/>
    </row>
    <row r="131" spans="1:34">
      <c r="A131" s="1"/>
      <c r="B131" s="2"/>
      <c r="C131" s="2"/>
      <c r="D131" s="1"/>
      <c r="E131" s="1"/>
      <c r="F131" s="20"/>
      <c r="G131" s="24"/>
      <c r="H131" s="88"/>
      <c r="I131" s="24"/>
      <c r="J131" s="88"/>
      <c r="K131" s="27"/>
      <c r="L131" s="88"/>
      <c r="M131" s="27"/>
      <c r="N131" s="89"/>
      <c r="O131" s="27"/>
      <c r="P131" s="89"/>
      <c r="Q131" s="27"/>
      <c r="R131" s="89"/>
      <c r="S131" s="27"/>
      <c r="T131" s="89"/>
      <c r="U131" s="27"/>
      <c r="V131" s="89"/>
      <c r="W131" s="27"/>
      <c r="X131" s="89"/>
      <c r="Y131" s="27"/>
      <c r="Z131" s="89"/>
      <c r="AA131" s="27"/>
      <c r="AB131" s="89"/>
      <c r="AC131" s="27"/>
      <c r="AD131" s="272"/>
      <c r="AE131" s="27"/>
      <c r="AF131" s="272"/>
      <c r="AG131" s="27"/>
      <c r="AH131" s="272"/>
    </row>
    <row r="132" spans="1:34">
      <c r="A132" s="1"/>
      <c r="B132" s="2"/>
      <c r="C132" s="2"/>
      <c r="D132" s="1"/>
      <c r="E132" s="1"/>
      <c r="F132" s="20"/>
      <c r="G132" s="24"/>
      <c r="H132" s="88"/>
      <c r="I132" s="24"/>
      <c r="J132" s="88"/>
      <c r="K132" s="27"/>
      <c r="L132" s="88"/>
      <c r="M132" s="27"/>
      <c r="N132" s="89"/>
      <c r="O132" s="27"/>
      <c r="P132" s="89"/>
      <c r="Q132" s="27"/>
      <c r="R132" s="89"/>
      <c r="S132" s="27"/>
      <c r="T132" s="89"/>
      <c r="U132" s="27"/>
      <c r="V132" s="89"/>
      <c r="W132" s="27"/>
      <c r="X132" s="89"/>
      <c r="Y132" s="27"/>
      <c r="Z132" s="89"/>
      <c r="AA132" s="27"/>
      <c r="AB132" s="89"/>
      <c r="AC132" s="27"/>
      <c r="AD132" s="272"/>
      <c r="AE132" s="27"/>
      <c r="AF132" s="272"/>
      <c r="AG132" s="27"/>
      <c r="AH132" s="272"/>
    </row>
    <row r="133" spans="1:34">
      <c r="A133" s="1"/>
      <c r="B133" s="2"/>
      <c r="C133" s="2"/>
      <c r="D133" s="1"/>
      <c r="E133" s="1"/>
      <c r="F133" s="20"/>
      <c r="G133" s="24"/>
      <c r="H133" s="88"/>
      <c r="I133" s="24"/>
      <c r="J133" s="88"/>
      <c r="K133" s="27"/>
      <c r="L133" s="88"/>
      <c r="M133" s="27"/>
      <c r="N133" s="89"/>
      <c r="O133" s="27"/>
      <c r="P133" s="89"/>
      <c r="Q133" s="27"/>
      <c r="R133" s="89"/>
      <c r="S133" s="27"/>
      <c r="T133" s="89"/>
      <c r="U133" s="27"/>
      <c r="V133" s="89"/>
      <c r="W133" s="27"/>
      <c r="X133" s="89"/>
      <c r="Y133" s="27"/>
      <c r="Z133" s="89"/>
      <c r="AA133" s="27"/>
      <c r="AB133" s="89"/>
      <c r="AC133" s="27"/>
      <c r="AD133" s="272"/>
      <c r="AE133" s="27"/>
      <c r="AF133" s="272"/>
      <c r="AG133" s="27"/>
      <c r="AH133" s="272"/>
    </row>
    <row r="134" spans="1:34">
      <c r="A134" s="1"/>
      <c r="B134" s="2"/>
      <c r="C134" s="2"/>
      <c r="D134" s="1"/>
      <c r="E134" s="1"/>
      <c r="F134" s="20"/>
      <c r="G134" s="24"/>
      <c r="H134" s="88"/>
      <c r="I134" s="24"/>
      <c r="J134" s="88"/>
      <c r="K134" s="27"/>
      <c r="L134" s="88"/>
      <c r="M134" s="27"/>
      <c r="N134" s="89"/>
      <c r="O134" s="27"/>
      <c r="P134" s="89"/>
      <c r="Q134" s="27"/>
      <c r="R134" s="89"/>
      <c r="S134" s="27"/>
      <c r="T134" s="89"/>
      <c r="U134" s="27"/>
      <c r="V134" s="89"/>
      <c r="W134" s="27"/>
      <c r="X134" s="89"/>
      <c r="Y134" s="27"/>
      <c r="Z134" s="89"/>
      <c r="AA134" s="27"/>
      <c r="AB134" s="89"/>
      <c r="AC134" s="27"/>
      <c r="AD134" s="272"/>
      <c r="AE134" s="27"/>
      <c r="AF134" s="272"/>
      <c r="AG134" s="27"/>
      <c r="AH134" s="272"/>
    </row>
    <row r="135" spans="1:34">
      <c r="A135" s="1"/>
      <c r="B135" s="2"/>
      <c r="C135" s="2"/>
      <c r="D135" s="1"/>
      <c r="E135" s="1"/>
      <c r="F135" s="20"/>
      <c r="G135" s="24"/>
      <c r="H135" s="88"/>
      <c r="I135" s="24"/>
      <c r="J135" s="88"/>
      <c r="K135" s="27"/>
      <c r="L135" s="88"/>
      <c r="M135" s="27"/>
      <c r="N135" s="89"/>
      <c r="O135" s="27"/>
      <c r="P135" s="89"/>
      <c r="Q135" s="27"/>
      <c r="R135" s="89"/>
      <c r="S135" s="27"/>
      <c r="T135" s="89"/>
      <c r="U135" s="27"/>
      <c r="V135" s="89"/>
      <c r="W135" s="27"/>
      <c r="X135" s="89"/>
      <c r="Y135" s="27"/>
      <c r="Z135" s="89"/>
      <c r="AA135" s="27"/>
      <c r="AB135" s="89"/>
      <c r="AC135" s="27"/>
      <c r="AD135" s="272"/>
      <c r="AE135" s="27"/>
      <c r="AF135" s="272"/>
      <c r="AG135" s="27"/>
      <c r="AH135" s="272"/>
    </row>
    <row r="136" spans="1:34">
      <c r="A136" s="1"/>
      <c r="B136" s="2"/>
      <c r="C136" s="2"/>
      <c r="D136" s="1"/>
      <c r="E136" s="1"/>
      <c r="F136" s="20"/>
      <c r="G136" s="24"/>
      <c r="H136" s="88"/>
      <c r="I136" s="24"/>
      <c r="J136" s="88"/>
      <c r="K136" s="27"/>
      <c r="L136" s="88"/>
      <c r="M136" s="27"/>
      <c r="N136" s="89"/>
      <c r="O136" s="27"/>
      <c r="P136" s="89"/>
      <c r="Q136" s="27"/>
      <c r="R136" s="89"/>
      <c r="S136" s="27"/>
      <c r="T136" s="89"/>
      <c r="U136" s="27"/>
      <c r="V136" s="89"/>
      <c r="W136" s="27"/>
      <c r="X136" s="89"/>
      <c r="Y136" s="27"/>
      <c r="Z136" s="89"/>
      <c r="AA136" s="27"/>
      <c r="AB136" s="89"/>
      <c r="AC136" s="27"/>
      <c r="AD136" s="272"/>
      <c r="AE136" s="27"/>
      <c r="AF136" s="272"/>
      <c r="AG136" s="27"/>
      <c r="AH136" s="272"/>
    </row>
    <row r="137" spans="1:34">
      <c r="A137" s="1"/>
      <c r="B137" s="2"/>
      <c r="C137" s="2"/>
      <c r="D137" s="1"/>
      <c r="E137" s="1"/>
      <c r="F137" s="20"/>
      <c r="G137" s="24"/>
      <c r="H137" s="88"/>
      <c r="I137" s="24"/>
      <c r="J137" s="88"/>
      <c r="K137" s="27"/>
      <c r="L137" s="88"/>
      <c r="M137" s="27"/>
      <c r="N137" s="89"/>
      <c r="O137" s="27"/>
      <c r="P137" s="89"/>
      <c r="Q137" s="27"/>
      <c r="R137" s="89"/>
      <c r="S137" s="27"/>
      <c r="T137" s="89"/>
      <c r="U137" s="27"/>
      <c r="V137" s="89"/>
      <c r="W137" s="27"/>
      <c r="X137" s="89"/>
      <c r="Y137" s="27"/>
      <c r="Z137" s="89"/>
      <c r="AA137" s="27"/>
      <c r="AB137" s="89"/>
      <c r="AC137" s="27"/>
      <c r="AD137" s="272"/>
      <c r="AE137" s="27"/>
      <c r="AF137" s="272"/>
      <c r="AG137" s="27"/>
      <c r="AH137" s="272"/>
    </row>
    <row r="138" spans="1:34">
      <c r="A138" s="1"/>
      <c r="B138" s="2"/>
      <c r="C138" s="2"/>
      <c r="D138" s="1"/>
      <c r="E138" s="1"/>
      <c r="F138" s="20"/>
      <c r="G138" s="24"/>
      <c r="H138" s="88"/>
      <c r="I138" s="24"/>
      <c r="J138" s="88"/>
      <c r="K138" s="27"/>
      <c r="L138" s="88"/>
      <c r="M138" s="27"/>
      <c r="N138" s="89"/>
      <c r="O138" s="27"/>
      <c r="P138" s="89"/>
      <c r="Q138" s="27"/>
      <c r="R138" s="89"/>
      <c r="S138" s="27"/>
      <c r="T138" s="89"/>
      <c r="U138" s="27"/>
      <c r="V138" s="89"/>
      <c r="W138" s="27"/>
      <c r="X138" s="89"/>
      <c r="Y138" s="27"/>
      <c r="Z138" s="89"/>
      <c r="AA138" s="27"/>
      <c r="AB138" s="89"/>
      <c r="AC138" s="27"/>
      <c r="AD138" s="272"/>
      <c r="AE138" s="27"/>
      <c r="AF138" s="272"/>
      <c r="AG138" s="27"/>
      <c r="AH138" s="272"/>
    </row>
    <row r="139" spans="1:34">
      <c r="A139" s="1"/>
      <c r="B139" s="2"/>
      <c r="C139" s="2"/>
      <c r="D139" s="1"/>
      <c r="E139" s="1"/>
      <c r="F139" s="20"/>
      <c r="G139" s="24"/>
      <c r="H139" s="88"/>
      <c r="I139" s="24"/>
      <c r="J139" s="88"/>
      <c r="K139" s="27"/>
      <c r="L139" s="88"/>
      <c r="M139" s="27"/>
      <c r="N139" s="89"/>
      <c r="O139" s="27"/>
      <c r="P139" s="89"/>
      <c r="Q139" s="27"/>
      <c r="R139" s="89"/>
      <c r="S139" s="27"/>
      <c r="T139" s="89"/>
      <c r="U139" s="27"/>
      <c r="V139" s="89"/>
      <c r="W139" s="27"/>
      <c r="X139" s="89"/>
      <c r="Y139" s="27"/>
      <c r="Z139" s="89"/>
      <c r="AA139" s="27"/>
      <c r="AB139" s="89"/>
      <c r="AC139" s="27"/>
      <c r="AD139" s="272"/>
      <c r="AE139" s="27"/>
      <c r="AF139" s="272"/>
      <c r="AG139" s="27"/>
      <c r="AH139" s="272"/>
    </row>
    <row r="140" spans="1:34">
      <c r="A140" s="1"/>
      <c r="B140" s="2"/>
      <c r="C140" s="2"/>
      <c r="D140" s="1"/>
      <c r="E140" s="1"/>
      <c r="F140" s="20"/>
      <c r="G140" s="24"/>
      <c r="H140" s="88"/>
      <c r="I140" s="24"/>
      <c r="J140" s="88"/>
      <c r="K140" s="27"/>
      <c r="L140" s="88"/>
      <c r="M140" s="27"/>
      <c r="N140" s="89"/>
      <c r="O140" s="27"/>
      <c r="P140" s="89"/>
      <c r="Q140" s="27"/>
      <c r="R140" s="89"/>
      <c r="S140" s="27"/>
      <c r="T140" s="89"/>
      <c r="U140" s="27"/>
      <c r="V140" s="89"/>
      <c r="W140" s="27"/>
      <c r="X140" s="89"/>
      <c r="Y140" s="27"/>
      <c r="Z140" s="89"/>
      <c r="AA140" s="27"/>
      <c r="AB140" s="89"/>
      <c r="AC140" s="27"/>
      <c r="AD140" s="272"/>
      <c r="AE140" s="27"/>
      <c r="AF140" s="272"/>
      <c r="AG140" s="27"/>
      <c r="AH140" s="272"/>
    </row>
    <row r="141" spans="1:34">
      <c r="A141" s="1"/>
      <c r="B141" s="2"/>
      <c r="C141" s="2"/>
      <c r="D141" s="1"/>
      <c r="E141" s="1"/>
      <c r="F141" s="20"/>
      <c r="G141" s="24"/>
      <c r="H141" s="88"/>
      <c r="I141" s="24"/>
      <c r="J141" s="88"/>
      <c r="K141" s="27"/>
      <c r="L141" s="88"/>
      <c r="M141" s="27"/>
      <c r="N141" s="89"/>
      <c r="O141" s="27"/>
      <c r="P141" s="89"/>
      <c r="Q141" s="27"/>
      <c r="R141" s="89"/>
      <c r="S141" s="27"/>
      <c r="T141" s="89"/>
      <c r="U141" s="27"/>
      <c r="V141" s="89"/>
      <c r="W141" s="27"/>
      <c r="X141" s="89"/>
      <c r="Y141" s="27"/>
      <c r="Z141" s="89"/>
      <c r="AA141" s="27"/>
      <c r="AB141" s="89"/>
      <c r="AC141" s="27"/>
      <c r="AD141" s="272"/>
      <c r="AE141" s="27"/>
      <c r="AF141" s="272"/>
      <c r="AG141" s="27"/>
      <c r="AH141" s="272"/>
    </row>
    <row r="142" spans="1:34">
      <c r="A142" s="1"/>
      <c r="B142" s="2"/>
      <c r="C142" s="2"/>
      <c r="D142" s="1"/>
      <c r="E142" s="1"/>
      <c r="F142" s="20"/>
      <c r="G142" s="24"/>
      <c r="H142" s="88"/>
      <c r="I142" s="24"/>
      <c r="J142" s="88"/>
      <c r="K142" s="27"/>
      <c r="L142" s="88"/>
      <c r="M142" s="27"/>
      <c r="N142" s="89"/>
      <c r="O142" s="27"/>
      <c r="P142" s="89"/>
      <c r="Q142" s="27"/>
      <c r="R142" s="89"/>
      <c r="S142" s="27"/>
      <c r="T142" s="89"/>
      <c r="U142" s="27"/>
      <c r="V142" s="89"/>
      <c r="W142" s="27"/>
      <c r="X142" s="89"/>
      <c r="Y142" s="27"/>
      <c r="Z142" s="89"/>
      <c r="AA142" s="27"/>
      <c r="AB142" s="89"/>
      <c r="AC142" s="27"/>
      <c r="AD142" s="272"/>
      <c r="AE142" s="27"/>
      <c r="AF142" s="272"/>
      <c r="AG142" s="27"/>
      <c r="AH142" s="272"/>
    </row>
    <row r="143" spans="1:34">
      <c r="A143" s="1"/>
      <c r="B143" s="2"/>
      <c r="C143" s="2"/>
      <c r="D143" s="1"/>
      <c r="E143" s="1"/>
      <c r="F143" s="20"/>
      <c r="G143" s="24"/>
      <c r="H143" s="88"/>
      <c r="I143" s="24"/>
      <c r="J143" s="88"/>
      <c r="K143" s="27"/>
      <c r="L143" s="88"/>
      <c r="M143" s="27"/>
      <c r="N143" s="89"/>
      <c r="O143" s="27"/>
      <c r="P143" s="89"/>
      <c r="Q143" s="27"/>
      <c r="R143" s="89"/>
      <c r="S143" s="27"/>
      <c r="T143" s="89"/>
      <c r="U143" s="27"/>
      <c r="V143" s="89"/>
      <c r="W143" s="27"/>
      <c r="X143" s="89"/>
      <c r="Y143" s="27"/>
      <c r="Z143" s="89"/>
      <c r="AA143" s="27"/>
      <c r="AB143" s="89"/>
      <c r="AC143" s="27"/>
      <c r="AD143" s="272"/>
      <c r="AE143" s="27"/>
      <c r="AF143" s="272"/>
      <c r="AG143" s="27"/>
      <c r="AH143" s="272"/>
    </row>
    <row r="144" spans="1:34">
      <c r="A144" s="1"/>
      <c r="B144" s="2"/>
      <c r="C144" s="2"/>
      <c r="D144" s="1"/>
      <c r="E144" s="1"/>
      <c r="F144" s="20"/>
      <c r="G144" s="24"/>
      <c r="H144" s="88"/>
      <c r="I144" s="24"/>
      <c r="J144" s="88"/>
      <c r="K144" s="27"/>
      <c r="L144" s="88"/>
      <c r="M144" s="27"/>
      <c r="N144" s="89"/>
      <c r="O144" s="27"/>
      <c r="P144" s="89"/>
      <c r="Q144" s="27"/>
      <c r="R144" s="89"/>
      <c r="S144" s="27"/>
      <c r="T144" s="89"/>
      <c r="U144" s="27"/>
      <c r="V144" s="89"/>
      <c r="W144" s="27"/>
      <c r="X144" s="89"/>
      <c r="Y144" s="27"/>
      <c r="Z144" s="89"/>
      <c r="AA144" s="27"/>
      <c r="AB144" s="89"/>
      <c r="AC144" s="27"/>
      <c r="AD144" s="273"/>
      <c r="AE144" s="276"/>
      <c r="AF144" s="273"/>
      <c r="AG144" s="276"/>
      <c r="AH144" s="273"/>
    </row>
    <row r="145" spans="1:34" ht="51" hidden="1">
      <c r="A145" s="370" t="s">
        <v>121</v>
      </c>
      <c r="B145" s="371"/>
      <c r="C145" s="372"/>
      <c r="D145" s="373"/>
      <c r="E145" s="374"/>
      <c r="F145" s="373"/>
      <c r="G145" s="375">
        <f>SUM(G122:G144)</f>
        <v>0</v>
      </c>
      <c r="H145" s="376"/>
      <c r="I145" s="375">
        <f>SUM(I122:I144)</f>
        <v>0</v>
      </c>
      <c r="J145" s="376"/>
      <c r="K145" s="375">
        <f>SUM(K122:K144)</f>
        <v>0</v>
      </c>
      <c r="L145" s="376"/>
      <c r="M145" s="375">
        <f>SUM(M122:M144)</f>
        <v>0</v>
      </c>
      <c r="N145" s="376"/>
      <c r="O145" s="375">
        <f>SUM(O122:O144)</f>
        <v>0</v>
      </c>
      <c r="P145" s="376"/>
      <c r="Q145" s="375">
        <f>SUM(Q122:Q144)</f>
        <v>0</v>
      </c>
      <c r="R145" s="376"/>
      <c r="S145" s="375">
        <f>SUM(S122:S144)</f>
        <v>0</v>
      </c>
      <c r="T145" s="376"/>
      <c r="U145" s="375">
        <f>SUM(U122:U144)</f>
        <v>0</v>
      </c>
      <c r="V145" s="376"/>
      <c r="W145" s="375">
        <f>SUM(W122:W144)</f>
        <v>0</v>
      </c>
      <c r="X145" s="376"/>
      <c r="Y145" s="375">
        <f>SUM(Y122:Y144)</f>
        <v>0</v>
      </c>
      <c r="Z145" s="376"/>
      <c r="AA145" s="375">
        <f>SUM(AA122:AA144)</f>
        <v>0</v>
      </c>
      <c r="AB145" s="376"/>
      <c r="AC145" s="375">
        <f>SUM(AC122:AC144)</f>
        <v>0</v>
      </c>
      <c r="AD145" s="378"/>
      <c r="AE145" s="375">
        <f>SUM(AE122:AE144)</f>
        <v>0</v>
      </c>
      <c r="AF145" s="376"/>
      <c r="AG145" s="375">
        <f>SUM(AG122:AG144)</f>
        <v>0</v>
      </c>
      <c r="AH145" s="378"/>
    </row>
    <row r="146" spans="1:34" s="306" customFormat="1" ht="25.5" customHeight="1">
      <c r="A146" s="862" t="s">
        <v>134</v>
      </c>
      <c r="B146" s="863"/>
      <c r="C146" s="863"/>
      <c r="D146" s="863"/>
      <c r="E146" s="863"/>
      <c r="F146" s="863"/>
      <c r="G146" s="863"/>
      <c r="H146" s="863"/>
      <c r="I146" s="863"/>
      <c r="J146" s="863"/>
      <c r="K146" s="863"/>
      <c r="L146" s="863"/>
      <c r="M146" s="863"/>
      <c r="N146" s="863"/>
      <c r="O146" s="863"/>
      <c r="P146" s="863"/>
      <c r="Q146" s="863"/>
      <c r="R146" s="863"/>
      <c r="S146" s="863"/>
      <c r="T146" s="863"/>
      <c r="U146" s="863"/>
      <c r="V146" s="863"/>
      <c r="W146" s="863"/>
      <c r="X146" s="863"/>
      <c r="Y146" s="863"/>
      <c r="Z146" s="863"/>
      <c r="AA146" s="863"/>
      <c r="AB146" s="863"/>
      <c r="AC146" s="863"/>
      <c r="AD146" s="863"/>
      <c r="AE146" s="864"/>
      <c r="AF146" s="864"/>
      <c r="AG146" s="864"/>
      <c r="AH146" s="865"/>
    </row>
    <row r="147" spans="1:34">
      <c r="A147" s="838"/>
      <c r="B147" s="846"/>
      <c r="C147" s="846"/>
      <c r="D147" s="846"/>
      <c r="E147" s="846"/>
      <c r="F147" s="840"/>
      <c r="G147" s="24"/>
      <c r="H147" s="88"/>
      <c r="I147" s="24"/>
      <c r="J147" s="88"/>
      <c r="K147" s="24"/>
      <c r="L147" s="88"/>
      <c r="M147" s="24"/>
      <c r="N147" s="88"/>
      <c r="O147" s="24"/>
      <c r="P147" s="88"/>
      <c r="Q147" s="24"/>
      <c r="R147" s="88"/>
      <c r="S147" s="24"/>
      <c r="T147" s="88"/>
      <c r="U147" s="24"/>
      <c r="V147" s="88"/>
      <c r="W147" s="24"/>
      <c r="X147" s="88"/>
      <c r="Y147" s="24"/>
      <c r="Z147" s="88"/>
      <c r="AA147" s="24"/>
      <c r="AB147" s="88"/>
      <c r="AC147" s="24"/>
      <c r="AD147" s="97"/>
      <c r="AE147" s="24"/>
      <c r="AF147" s="97"/>
      <c r="AG147" s="24"/>
      <c r="AH147" s="97"/>
    </row>
    <row r="148" spans="1:34">
      <c r="A148" s="838"/>
      <c r="B148" s="846"/>
      <c r="C148" s="846"/>
      <c r="D148" s="846"/>
      <c r="E148" s="846"/>
      <c r="F148" s="840"/>
      <c r="G148" s="24"/>
      <c r="H148" s="88"/>
      <c r="I148" s="24"/>
      <c r="J148" s="88"/>
      <c r="K148" s="24"/>
      <c r="L148" s="88"/>
      <c r="M148" s="24"/>
      <c r="N148" s="88"/>
      <c r="O148" s="24"/>
      <c r="P148" s="88"/>
      <c r="Q148" s="24"/>
      <c r="R148" s="88"/>
      <c r="S148" s="24"/>
      <c r="T148" s="88"/>
      <c r="U148" s="24"/>
      <c r="V148" s="88"/>
      <c r="W148" s="24"/>
      <c r="X148" s="88"/>
      <c r="Y148" s="24"/>
      <c r="Z148" s="88"/>
      <c r="AA148" s="24"/>
      <c r="AB148" s="88"/>
      <c r="AC148" s="24"/>
      <c r="AD148" s="97"/>
      <c r="AE148" s="24"/>
      <c r="AF148" s="97"/>
      <c r="AG148" s="24"/>
      <c r="AH148" s="97"/>
    </row>
    <row r="149" spans="1:34">
      <c r="A149" s="838"/>
      <c r="B149" s="846"/>
      <c r="C149" s="846"/>
      <c r="D149" s="846"/>
      <c r="E149" s="846"/>
      <c r="F149" s="840"/>
      <c r="G149" s="24"/>
      <c r="H149" s="88"/>
      <c r="I149" s="24"/>
      <c r="J149" s="88"/>
      <c r="K149" s="24"/>
      <c r="L149" s="88"/>
      <c r="M149" s="24"/>
      <c r="N149" s="88"/>
      <c r="O149" s="24"/>
      <c r="P149" s="88"/>
      <c r="Q149" s="24"/>
      <c r="R149" s="88"/>
      <c r="S149" s="24"/>
      <c r="T149" s="88"/>
      <c r="U149" s="24"/>
      <c r="V149" s="88"/>
      <c r="W149" s="24"/>
      <c r="X149" s="88"/>
      <c r="Y149" s="24"/>
      <c r="Z149" s="88"/>
      <c r="AA149" s="24"/>
      <c r="AB149" s="88"/>
      <c r="AC149" s="24"/>
      <c r="AD149" s="97"/>
      <c r="AE149" s="24"/>
      <c r="AF149" s="97"/>
      <c r="AG149" s="24"/>
      <c r="AH149" s="97"/>
    </row>
    <row r="150" spans="1:34">
      <c r="A150" s="838"/>
      <c r="B150" s="846"/>
      <c r="C150" s="846"/>
      <c r="D150" s="846"/>
      <c r="E150" s="846"/>
      <c r="F150" s="840"/>
      <c r="G150" s="24"/>
      <c r="H150" s="88"/>
      <c r="I150" s="24"/>
      <c r="J150" s="88"/>
      <c r="K150" s="24"/>
      <c r="L150" s="88"/>
      <c r="M150" s="24"/>
      <c r="N150" s="88"/>
      <c r="O150" s="24"/>
      <c r="P150" s="88"/>
      <c r="Q150" s="24"/>
      <c r="R150" s="88"/>
      <c r="S150" s="24"/>
      <c r="T150" s="88"/>
      <c r="U150" s="24"/>
      <c r="V150" s="88"/>
      <c r="W150" s="24"/>
      <c r="X150" s="88"/>
      <c r="Y150" s="24"/>
      <c r="Z150" s="88"/>
      <c r="AA150" s="24"/>
      <c r="AB150" s="88"/>
      <c r="AC150" s="24"/>
      <c r="AD150" s="97"/>
      <c r="AE150" s="24"/>
      <c r="AF150" s="97"/>
      <c r="AG150" s="24"/>
      <c r="AH150" s="97"/>
    </row>
    <row r="151" spans="1:34">
      <c r="A151" s="838"/>
      <c r="B151" s="846"/>
      <c r="C151" s="846"/>
      <c r="D151" s="846"/>
      <c r="E151" s="846"/>
      <c r="F151" s="840"/>
      <c r="G151" s="24"/>
      <c r="H151" s="88"/>
      <c r="I151" s="24"/>
      <c r="J151" s="88"/>
      <c r="K151" s="24"/>
      <c r="L151" s="88"/>
      <c r="M151" s="24"/>
      <c r="N151" s="88"/>
      <c r="O151" s="24"/>
      <c r="P151" s="88"/>
      <c r="Q151" s="24"/>
      <c r="R151" s="88"/>
      <c r="S151" s="24"/>
      <c r="T151" s="88"/>
      <c r="U151" s="24"/>
      <c r="V151" s="88"/>
      <c r="W151" s="24"/>
      <c r="X151" s="88"/>
      <c r="Y151" s="24"/>
      <c r="Z151" s="88"/>
      <c r="AA151" s="24"/>
      <c r="AB151" s="88"/>
      <c r="AC151" s="24"/>
      <c r="AD151" s="97"/>
      <c r="AE151" s="24"/>
      <c r="AF151" s="97"/>
      <c r="AG151" s="24"/>
      <c r="AH151" s="97"/>
    </row>
    <row r="152" spans="1:34">
      <c r="A152" s="838"/>
      <c r="B152" s="846"/>
      <c r="C152" s="846"/>
      <c r="D152" s="846"/>
      <c r="E152" s="846"/>
      <c r="F152" s="840"/>
      <c r="G152" s="24"/>
      <c r="H152" s="88"/>
      <c r="I152" s="24"/>
      <c r="J152" s="88"/>
      <c r="K152" s="24"/>
      <c r="L152" s="88"/>
      <c r="M152" s="24"/>
      <c r="N152" s="88"/>
      <c r="O152" s="24"/>
      <c r="P152" s="88"/>
      <c r="Q152" s="24"/>
      <c r="R152" s="88"/>
      <c r="S152" s="24"/>
      <c r="T152" s="88"/>
      <c r="U152" s="24"/>
      <c r="V152" s="88"/>
      <c r="W152" s="24"/>
      <c r="X152" s="88"/>
      <c r="Y152" s="24"/>
      <c r="Z152" s="88"/>
      <c r="AA152" s="24"/>
      <c r="AB152" s="88"/>
      <c r="AC152" s="24"/>
      <c r="AD152" s="97"/>
      <c r="AE152" s="24"/>
      <c r="AF152" s="97"/>
      <c r="AG152" s="24"/>
      <c r="AH152" s="97"/>
    </row>
    <row r="153" spans="1:34">
      <c r="A153" s="838"/>
      <c r="B153" s="846"/>
      <c r="C153" s="846"/>
      <c r="D153" s="846"/>
      <c r="E153" s="846"/>
      <c r="F153" s="840"/>
      <c r="G153" s="24"/>
      <c r="H153" s="88"/>
      <c r="I153" s="24"/>
      <c r="J153" s="88"/>
      <c r="K153" s="24"/>
      <c r="L153" s="88"/>
      <c r="M153" s="24"/>
      <c r="N153" s="88"/>
      <c r="O153" s="24"/>
      <c r="P153" s="88"/>
      <c r="Q153" s="24"/>
      <c r="R153" s="88"/>
      <c r="S153" s="24"/>
      <c r="T153" s="88"/>
      <c r="U153" s="24"/>
      <c r="V153" s="88"/>
      <c r="W153" s="24"/>
      <c r="X153" s="88"/>
      <c r="Y153" s="24"/>
      <c r="Z153" s="88"/>
      <c r="AA153" s="24"/>
      <c r="AB153" s="88"/>
      <c r="AC153" s="24"/>
      <c r="AD153" s="97"/>
      <c r="AE153" s="24"/>
      <c r="AF153" s="97"/>
      <c r="AG153" s="24"/>
      <c r="AH153" s="97"/>
    </row>
    <row r="154" spans="1:34">
      <c r="A154" s="838"/>
      <c r="B154" s="846"/>
      <c r="C154" s="846"/>
      <c r="D154" s="846"/>
      <c r="E154" s="846"/>
      <c r="F154" s="840"/>
      <c r="G154" s="24"/>
      <c r="H154" s="88"/>
      <c r="I154" s="24"/>
      <c r="J154" s="88"/>
      <c r="K154" s="24"/>
      <c r="L154" s="88"/>
      <c r="M154" s="24"/>
      <c r="N154" s="88"/>
      <c r="O154" s="24"/>
      <c r="P154" s="88"/>
      <c r="Q154" s="24"/>
      <c r="R154" s="88"/>
      <c r="S154" s="24"/>
      <c r="T154" s="88"/>
      <c r="U154" s="24"/>
      <c r="V154" s="88"/>
      <c r="W154" s="24"/>
      <c r="X154" s="88"/>
      <c r="Y154" s="24"/>
      <c r="Z154" s="88"/>
      <c r="AA154" s="24"/>
      <c r="AB154" s="88"/>
      <c r="AC154" s="24"/>
      <c r="AD154" s="97"/>
      <c r="AE154" s="24"/>
      <c r="AF154" s="97"/>
      <c r="AG154" s="24"/>
      <c r="AH154" s="97"/>
    </row>
    <row r="155" spans="1:34">
      <c r="A155" s="838"/>
      <c r="B155" s="846"/>
      <c r="C155" s="846"/>
      <c r="D155" s="846"/>
      <c r="E155" s="846"/>
      <c r="F155" s="840"/>
      <c r="G155" s="24"/>
      <c r="H155" s="88"/>
      <c r="I155" s="24"/>
      <c r="J155" s="88"/>
      <c r="K155" s="24"/>
      <c r="L155" s="88"/>
      <c r="M155" s="24"/>
      <c r="N155" s="88"/>
      <c r="O155" s="24"/>
      <c r="P155" s="88"/>
      <c r="Q155" s="24"/>
      <c r="R155" s="88"/>
      <c r="S155" s="24"/>
      <c r="T155" s="88"/>
      <c r="U155" s="24"/>
      <c r="V155" s="88"/>
      <c r="W155" s="24"/>
      <c r="X155" s="88"/>
      <c r="Y155" s="24"/>
      <c r="Z155" s="88"/>
      <c r="AA155" s="24"/>
      <c r="AB155" s="88"/>
      <c r="AC155" s="24"/>
      <c r="AD155" s="97"/>
      <c r="AE155" s="24"/>
      <c r="AF155" s="97"/>
      <c r="AG155" s="24"/>
      <c r="AH155" s="97"/>
    </row>
    <row r="156" spans="1:34">
      <c r="A156" s="838"/>
      <c r="B156" s="846"/>
      <c r="C156" s="846"/>
      <c r="D156" s="846"/>
      <c r="E156" s="846"/>
      <c r="F156" s="840"/>
      <c r="G156" s="24"/>
      <c r="H156" s="88"/>
      <c r="I156" s="24"/>
      <c r="J156" s="88"/>
      <c r="K156" s="24"/>
      <c r="L156" s="88"/>
      <c r="M156" s="24"/>
      <c r="N156" s="88"/>
      <c r="O156" s="24"/>
      <c r="P156" s="88"/>
      <c r="Q156" s="24"/>
      <c r="R156" s="88"/>
      <c r="S156" s="24"/>
      <c r="T156" s="88"/>
      <c r="U156" s="24"/>
      <c r="V156" s="88"/>
      <c r="W156" s="24"/>
      <c r="X156" s="88"/>
      <c r="Y156" s="24"/>
      <c r="Z156" s="88"/>
      <c r="AA156" s="24"/>
      <c r="AB156" s="88"/>
      <c r="AC156" s="24"/>
      <c r="AD156" s="97"/>
      <c r="AE156" s="24"/>
      <c r="AF156" s="97"/>
      <c r="AG156" s="24"/>
      <c r="AH156" s="97"/>
    </row>
    <row r="157" spans="1:34">
      <c r="A157" s="838"/>
      <c r="B157" s="846"/>
      <c r="C157" s="846"/>
      <c r="D157" s="846"/>
      <c r="E157" s="846"/>
      <c r="F157" s="840"/>
      <c r="G157" s="24"/>
      <c r="H157" s="88"/>
      <c r="I157" s="24"/>
      <c r="J157" s="88"/>
      <c r="K157" s="24"/>
      <c r="L157" s="88"/>
      <c r="M157" s="24"/>
      <c r="N157" s="88"/>
      <c r="O157" s="24"/>
      <c r="P157" s="88"/>
      <c r="Q157" s="24"/>
      <c r="R157" s="88"/>
      <c r="S157" s="24"/>
      <c r="T157" s="88"/>
      <c r="U157" s="24"/>
      <c r="V157" s="88"/>
      <c r="W157" s="24"/>
      <c r="X157" s="88"/>
      <c r="Y157" s="24"/>
      <c r="Z157" s="88"/>
      <c r="AA157" s="24"/>
      <c r="AB157" s="88"/>
      <c r="AC157" s="24"/>
      <c r="AD157" s="97"/>
      <c r="AE157" s="24"/>
      <c r="AF157" s="97"/>
      <c r="AG157" s="24"/>
      <c r="AH157" s="97"/>
    </row>
    <row r="158" spans="1:34">
      <c r="A158" s="838"/>
      <c r="B158" s="846"/>
      <c r="C158" s="846"/>
      <c r="D158" s="846"/>
      <c r="E158" s="846"/>
      <c r="F158" s="840"/>
      <c r="G158" s="24"/>
      <c r="H158" s="88"/>
      <c r="I158" s="24"/>
      <c r="J158" s="88"/>
      <c r="K158" s="24"/>
      <c r="L158" s="88"/>
      <c r="M158" s="24"/>
      <c r="N158" s="88"/>
      <c r="O158" s="24"/>
      <c r="P158" s="88"/>
      <c r="Q158" s="24"/>
      <c r="R158" s="88"/>
      <c r="S158" s="24"/>
      <c r="T158" s="88"/>
      <c r="U158" s="24"/>
      <c r="V158" s="88"/>
      <c r="W158" s="24"/>
      <c r="X158" s="88"/>
      <c r="Y158" s="24"/>
      <c r="Z158" s="88"/>
      <c r="AA158" s="24"/>
      <c r="AB158" s="88"/>
      <c r="AC158" s="24"/>
      <c r="AD158" s="97"/>
      <c r="AE158" s="24"/>
      <c r="AF158" s="97"/>
      <c r="AG158" s="24"/>
      <c r="AH158" s="97"/>
    </row>
    <row r="159" spans="1:34">
      <c r="A159" s="838"/>
      <c r="B159" s="846"/>
      <c r="C159" s="846"/>
      <c r="D159" s="846"/>
      <c r="E159" s="846"/>
      <c r="F159" s="840"/>
      <c r="G159" s="24"/>
      <c r="H159" s="88"/>
      <c r="I159" s="24"/>
      <c r="J159" s="88"/>
      <c r="K159" s="24"/>
      <c r="L159" s="88"/>
      <c r="M159" s="24"/>
      <c r="N159" s="88"/>
      <c r="O159" s="24"/>
      <c r="P159" s="88"/>
      <c r="Q159" s="24"/>
      <c r="R159" s="88"/>
      <c r="S159" s="24"/>
      <c r="T159" s="88"/>
      <c r="U159" s="24"/>
      <c r="V159" s="88"/>
      <c r="W159" s="24"/>
      <c r="X159" s="88"/>
      <c r="Y159" s="24"/>
      <c r="Z159" s="88"/>
      <c r="AA159" s="24"/>
      <c r="AB159" s="88"/>
      <c r="AC159" s="24"/>
      <c r="AD159" s="97"/>
      <c r="AE159" s="24"/>
      <c r="AF159" s="97"/>
      <c r="AG159" s="24"/>
      <c r="AH159" s="97"/>
    </row>
    <row r="160" spans="1:34">
      <c r="A160" s="838"/>
      <c r="B160" s="846"/>
      <c r="C160" s="846"/>
      <c r="D160" s="846"/>
      <c r="E160" s="846"/>
      <c r="F160" s="840"/>
      <c r="G160" s="24"/>
      <c r="H160" s="88"/>
      <c r="I160" s="24"/>
      <c r="J160" s="88"/>
      <c r="K160" s="24"/>
      <c r="L160" s="88"/>
      <c r="M160" s="24"/>
      <c r="N160" s="88"/>
      <c r="O160" s="24"/>
      <c r="P160" s="88"/>
      <c r="Q160" s="24"/>
      <c r="R160" s="88"/>
      <c r="S160" s="24"/>
      <c r="T160" s="88"/>
      <c r="U160" s="24"/>
      <c r="V160" s="88"/>
      <c r="W160" s="24"/>
      <c r="X160" s="88"/>
      <c r="Y160" s="24"/>
      <c r="Z160" s="88"/>
      <c r="AA160" s="24"/>
      <c r="AB160" s="88"/>
      <c r="AC160" s="24"/>
      <c r="AD160" s="97"/>
      <c r="AE160" s="24"/>
      <c r="AF160" s="97"/>
      <c r="AG160" s="24"/>
      <c r="AH160" s="97"/>
    </row>
    <row r="161" spans="1:34">
      <c r="A161" s="838"/>
      <c r="B161" s="846"/>
      <c r="C161" s="846"/>
      <c r="D161" s="846"/>
      <c r="E161" s="846"/>
      <c r="F161" s="840"/>
      <c r="G161" s="24"/>
      <c r="H161" s="88"/>
      <c r="I161" s="24"/>
      <c r="J161" s="88"/>
      <c r="K161" s="24"/>
      <c r="L161" s="88"/>
      <c r="M161" s="24"/>
      <c r="N161" s="88"/>
      <c r="O161" s="24"/>
      <c r="P161" s="88"/>
      <c r="Q161" s="24"/>
      <c r="R161" s="88"/>
      <c r="S161" s="24"/>
      <c r="T161" s="88"/>
      <c r="U161" s="24"/>
      <c r="V161" s="88"/>
      <c r="W161" s="24"/>
      <c r="X161" s="88"/>
      <c r="Y161" s="24"/>
      <c r="Z161" s="88"/>
      <c r="AA161" s="24"/>
      <c r="AB161" s="88"/>
      <c r="AC161" s="24"/>
      <c r="AD161" s="97"/>
      <c r="AE161" s="24"/>
      <c r="AF161" s="97"/>
      <c r="AG161" s="24"/>
      <c r="AH161" s="97"/>
    </row>
    <row r="162" spans="1:34">
      <c r="A162" s="838"/>
      <c r="B162" s="846"/>
      <c r="C162" s="846"/>
      <c r="D162" s="846"/>
      <c r="E162" s="846"/>
      <c r="F162" s="840"/>
      <c r="G162" s="24"/>
      <c r="H162" s="88"/>
      <c r="I162" s="24"/>
      <c r="J162" s="88"/>
      <c r="K162" s="24"/>
      <c r="L162" s="88"/>
      <c r="M162" s="24"/>
      <c r="N162" s="88"/>
      <c r="O162" s="24"/>
      <c r="P162" s="88"/>
      <c r="Q162" s="24"/>
      <c r="R162" s="88"/>
      <c r="S162" s="24"/>
      <c r="T162" s="88"/>
      <c r="U162" s="24"/>
      <c r="V162" s="88"/>
      <c r="W162" s="24"/>
      <c r="X162" s="88"/>
      <c r="Y162" s="24"/>
      <c r="Z162" s="88"/>
      <c r="AA162" s="24"/>
      <c r="AB162" s="88"/>
      <c r="AC162" s="24"/>
      <c r="AD162" s="97"/>
      <c r="AE162" s="24"/>
      <c r="AF162" s="97"/>
      <c r="AG162" s="24"/>
      <c r="AH162" s="97"/>
    </row>
    <row r="163" spans="1:34">
      <c r="A163" s="838"/>
      <c r="B163" s="846"/>
      <c r="C163" s="846"/>
      <c r="D163" s="846"/>
      <c r="E163" s="846"/>
      <c r="F163" s="840"/>
      <c r="G163" s="24"/>
      <c r="H163" s="88"/>
      <c r="I163" s="24"/>
      <c r="J163" s="88"/>
      <c r="K163" s="24"/>
      <c r="L163" s="88"/>
      <c r="M163" s="24"/>
      <c r="N163" s="88"/>
      <c r="O163" s="24"/>
      <c r="P163" s="88"/>
      <c r="Q163" s="24"/>
      <c r="R163" s="88"/>
      <c r="S163" s="24"/>
      <c r="T163" s="88"/>
      <c r="U163" s="24"/>
      <c r="V163" s="88"/>
      <c r="W163" s="24"/>
      <c r="X163" s="88"/>
      <c r="Y163" s="24"/>
      <c r="Z163" s="88"/>
      <c r="AA163" s="24"/>
      <c r="AB163" s="88"/>
      <c r="AC163" s="24"/>
      <c r="AD163" s="97"/>
      <c r="AE163" s="24"/>
      <c r="AF163" s="97"/>
      <c r="AG163" s="24"/>
      <c r="AH163" s="97"/>
    </row>
    <row r="164" spans="1:34">
      <c r="A164" s="1"/>
      <c r="B164" s="2"/>
      <c r="C164" s="2"/>
      <c r="D164" s="1"/>
      <c r="E164" s="1"/>
      <c r="F164" s="20"/>
      <c r="G164" s="24"/>
      <c r="H164" s="88"/>
      <c r="I164" s="24"/>
      <c r="J164" s="88"/>
      <c r="K164" s="24"/>
      <c r="L164" s="88"/>
      <c r="M164" s="24"/>
      <c r="N164" s="88"/>
      <c r="O164" s="24"/>
      <c r="P164" s="88"/>
      <c r="Q164" s="24"/>
      <c r="R164" s="88"/>
      <c r="S164" s="24"/>
      <c r="T164" s="88"/>
      <c r="U164" s="24"/>
      <c r="V164" s="88"/>
      <c r="W164" s="24"/>
      <c r="X164" s="88"/>
      <c r="Y164" s="24"/>
      <c r="Z164" s="88"/>
      <c r="AA164" s="24"/>
      <c r="AB164" s="88"/>
      <c r="AC164" s="24"/>
      <c r="AD164" s="97"/>
      <c r="AE164" s="24"/>
      <c r="AF164" s="97"/>
      <c r="AG164" s="24"/>
      <c r="AH164" s="97"/>
    </row>
    <row r="165" spans="1:34" ht="51" hidden="1">
      <c r="A165" s="370" t="s">
        <v>131</v>
      </c>
      <c r="B165" s="371"/>
      <c r="C165" s="372"/>
      <c r="D165" s="373"/>
      <c r="E165" s="374"/>
      <c r="F165" s="373"/>
      <c r="G165" s="375">
        <f>SUM(G147:G164)</f>
        <v>0</v>
      </c>
      <c r="H165" s="376"/>
      <c r="I165" s="375">
        <f>SUM(I147:I164)</f>
        <v>0</v>
      </c>
      <c r="J165" s="376"/>
      <c r="K165" s="375">
        <f>SUM(K147:K164)</f>
        <v>0</v>
      </c>
      <c r="L165" s="376"/>
      <c r="M165" s="375">
        <f>SUM(M147:M164)</f>
        <v>0</v>
      </c>
      <c r="N165" s="376"/>
      <c r="O165" s="375">
        <f>SUM(O147:O164)</f>
        <v>0</v>
      </c>
      <c r="P165" s="376"/>
      <c r="Q165" s="375">
        <f>SUM(Q147:Q164)</f>
        <v>0</v>
      </c>
      <c r="R165" s="376"/>
      <c r="S165" s="375">
        <f>SUM(S147:S164)</f>
        <v>0</v>
      </c>
      <c r="T165" s="376"/>
      <c r="U165" s="375">
        <f>SUM(U147:U164)</f>
        <v>0</v>
      </c>
      <c r="V165" s="376"/>
      <c r="W165" s="375">
        <f>SUM(W147:W164)</f>
        <v>0</v>
      </c>
      <c r="X165" s="376"/>
      <c r="Y165" s="375">
        <f>SUM(Y147:Y164)</f>
        <v>0</v>
      </c>
      <c r="Z165" s="376"/>
      <c r="AA165" s="375">
        <f>SUM(AA147:AA164)</f>
        <v>0</v>
      </c>
      <c r="AB165" s="376"/>
      <c r="AC165" s="375">
        <f>SUM(AC147:AC164)</f>
        <v>0</v>
      </c>
      <c r="AD165" s="378"/>
      <c r="AE165" s="375">
        <f>SUM(AE147:AE164)</f>
        <v>0</v>
      </c>
      <c r="AF165" s="280"/>
      <c r="AG165" s="375">
        <f>SUM(AG147:AG164)</f>
        <v>0</v>
      </c>
      <c r="AH165" s="96"/>
    </row>
    <row r="166" spans="1:34" s="306" customFormat="1" ht="24" customHeight="1">
      <c r="A166" s="862" t="s">
        <v>89</v>
      </c>
      <c r="B166" s="863"/>
      <c r="C166" s="863"/>
      <c r="D166" s="863"/>
      <c r="E166" s="863"/>
      <c r="F166" s="863"/>
      <c r="G166" s="863"/>
      <c r="H166" s="863"/>
      <c r="I166" s="863"/>
      <c r="J166" s="863"/>
      <c r="K166" s="863"/>
      <c r="L166" s="863"/>
      <c r="M166" s="863"/>
      <c r="N166" s="863"/>
      <c r="O166" s="863"/>
      <c r="P166" s="863"/>
      <c r="Q166" s="863"/>
      <c r="R166" s="863"/>
      <c r="S166" s="863"/>
      <c r="T166" s="863"/>
      <c r="U166" s="863"/>
      <c r="V166" s="863"/>
      <c r="W166" s="863"/>
      <c r="X166" s="863"/>
      <c r="Y166" s="863"/>
      <c r="Z166" s="863"/>
      <c r="AA166" s="863"/>
      <c r="AB166" s="863"/>
      <c r="AC166" s="863"/>
      <c r="AD166" s="863"/>
      <c r="AE166" s="864"/>
      <c r="AF166" s="864"/>
      <c r="AG166" s="864"/>
      <c r="AH166" s="865"/>
    </row>
    <row r="167" spans="1:34">
      <c r="A167" s="1"/>
      <c r="B167" s="2"/>
      <c r="C167" s="2"/>
      <c r="D167" s="1"/>
      <c r="E167" s="1"/>
      <c r="F167" s="20"/>
      <c r="G167" s="24"/>
      <c r="H167" s="88"/>
      <c r="I167" s="24"/>
      <c r="J167" s="88"/>
      <c r="K167" s="24"/>
      <c r="L167" s="88"/>
      <c r="M167" s="24"/>
      <c r="N167" s="88"/>
      <c r="O167" s="24"/>
      <c r="P167" s="88"/>
      <c r="Q167" s="24"/>
      <c r="R167" s="88"/>
      <c r="S167" s="24"/>
      <c r="T167" s="88"/>
      <c r="U167" s="24"/>
      <c r="V167" s="88"/>
      <c r="W167" s="24"/>
      <c r="X167" s="88"/>
      <c r="Y167" s="24"/>
      <c r="Z167" s="88"/>
      <c r="AA167" s="24"/>
      <c r="AB167" s="88"/>
      <c r="AC167" s="24"/>
      <c r="AD167" s="97"/>
      <c r="AE167" s="24"/>
      <c r="AF167" s="97"/>
      <c r="AG167" s="24"/>
      <c r="AH167" s="97"/>
    </row>
    <row r="168" spans="1:34">
      <c r="A168" s="1"/>
      <c r="B168" s="2"/>
      <c r="C168" s="2"/>
      <c r="D168" s="1"/>
      <c r="E168" s="1"/>
      <c r="F168" s="20"/>
      <c r="G168" s="24"/>
      <c r="H168" s="88"/>
      <c r="I168" s="24"/>
      <c r="J168" s="88"/>
      <c r="K168" s="24"/>
      <c r="L168" s="88"/>
      <c r="M168" s="24"/>
      <c r="N168" s="88"/>
      <c r="O168" s="24"/>
      <c r="P168" s="88"/>
      <c r="Q168" s="24"/>
      <c r="R168" s="88"/>
      <c r="S168" s="24"/>
      <c r="T168" s="88"/>
      <c r="U168" s="24"/>
      <c r="V168" s="88"/>
      <c r="W168" s="24"/>
      <c r="X168" s="88"/>
      <c r="Y168" s="24"/>
      <c r="Z168" s="88"/>
      <c r="AA168" s="24"/>
      <c r="AB168" s="88"/>
      <c r="AC168" s="24"/>
      <c r="AD168" s="97"/>
      <c r="AE168" s="24"/>
      <c r="AF168" s="97"/>
      <c r="AG168" s="24"/>
      <c r="AH168" s="97"/>
    </row>
    <row r="169" spans="1:34">
      <c r="A169" s="1"/>
      <c r="B169" s="2"/>
      <c r="C169" s="2"/>
      <c r="D169" s="1"/>
      <c r="E169" s="1"/>
      <c r="F169" s="20"/>
      <c r="G169" s="24"/>
      <c r="H169" s="88"/>
      <c r="I169" s="24"/>
      <c r="J169" s="88"/>
      <c r="K169" s="24"/>
      <c r="L169" s="88"/>
      <c r="M169" s="24"/>
      <c r="N169" s="88"/>
      <c r="O169" s="24"/>
      <c r="P169" s="88"/>
      <c r="Q169" s="24"/>
      <c r="R169" s="88"/>
      <c r="S169" s="24"/>
      <c r="T169" s="88"/>
      <c r="U169" s="24"/>
      <c r="V169" s="88"/>
      <c r="W169" s="24"/>
      <c r="X169" s="88"/>
      <c r="Y169" s="24"/>
      <c r="Z169" s="88"/>
      <c r="AA169" s="24"/>
      <c r="AB169" s="88"/>
      <c r="AC169" s="24"/>
      <c r="AD169" s="97"/>
      <c r="AE169" s="24"/>
      <c r="AF169" s="97"/>
      <c r="AG169" s="24"/>
      <c r="AH169" s="97"/>
    </row>
    <row r="170" spans="1:34">
      <c r="A170" s="1"/>
      <c r="B170" s="2"/>
      <c r="C170" s="2"/>
      <c r="D170" s="1"/>
      <c r="E170" s="1"/>
      <c r="F170" s="20"/>
      <c r="G170" s="24"/>
      <c r="H170" s="88"/>
      <c r="I170" s="24"/>
      <c r="J170" s="88"/>
      <c r="K170" s="24"/>
      <c r="L170" s="88"/>
      <c r="M170" s="24"/>
      <c r="N170" s="88"/>
      <c r="O170" s="24"/>
      <c r="P170" s="88"/>
      <c r="Q170" s="24"/>
      <c r="R170" s="88"/>
      <c r="S170" s="24"/>
      <c r="T170" s="88"/>
      <c r="U170" s="24"/>
      <c r="V170" s="88"/>
      <c r="W170" s="24"/>
      <c r="X170" s="88"/>
      <c r="Y170" s="24"/>
      <c r="Z170" s="88"/>
      <c r="AA170" s="24"/>
      <c r="AB170" s="88"/>
      <c r="AC170" s="24"/>
      <c r="AD170" s="97"/>
      <c r="AE170" s="24"/>
      <c r="AF170" s="97"/>
      <c r="AG170" s="24"/>
      <c r="AH170" s="97"/>
    </row>
    <row r="171" spans="1:34">
      <c r="A171" s="1"/>
      <c r="B171" s="2"/>
      <c r="C171" s="2"/>
      <c r="D171" s="1"/>
      <c r="E171" s="1"/>
      <c r="F171" s="20"/>
      <c r="G171" s="24"/>
      <c r="H171" s="88"/>
      <c r="I171" s="24"/>
      <c r="J171" s="88"/>
      <c r="K171" s="24"/>
      <c r="L171" s="88"/>
      <c r="M171" s="24"/>
      <c r="N171" s="88"/>
      <c r="O171" s="24"/>
      <c r="P171" s="88"/>
      <c r="Q171" s="24"/>
      <c r="R171" s="88"/>
      <c r="S171" s="24"/>
      <c r="T171" s="88"/>
      <c r="U171" s="24"/>
      <c r="V171" s="88"/>
      <c r="W171" s="24"/>
      <c r="X171" s="88"/>
      <c r="Y171" s="24"/>
      <c r="Z171" s="88"/>
      <c r="AA171" s="24"/>
      <c r="AB171" s="88"/>
      <c r="AC171" s="24"/>
      <c r="AD171" s="97"/>
      <c r="AE171" s="24"/>
      <c r="AF171" s="97"/>
      <c r="AG171" s="24"/>
      <c r="AH171" s="97"/>
    </row>
    <row r="172" spans="1:34">
      <c r="A172" s="1"/>
      <c r="B172" s="2"/>
      <c r="C172" s="2"/>
      <c r="D172" s="1"/>
      <c r="E172" s="1"/>
      <c r="F172" s="20"/>
      <c r="G172" s="24"/>
      <c r="H172" s="88"/>
      <c r="I172" s="24"/>
      <c r="J172" s="88"/>
      <c r="K172" s="24"/>
      <c r="L172" s="88"/>
      <c r="M172" s="24"/>
      <c r="N172" s="88"/>
      <c r="O172" s="24"/>
      <c r="P172" s="88"/>
      <c r="Q172" s="24"/>
      <c r="R172" s="88"/>
      <c r="S172" s="24"/>
      <c r="T172" s="88"/>
      <c r="U172" s="24"/>
      <c r="V172" s="88"/>
      <c r="W172" s="24"/>
      <c r="X172" s="88"/>
      <c r="Y172" s="24"/>
      <c r="Z172" s="88"/>
      <c r="AA172" s="24"/>
      <c r="AB172" s="88"/>
      <c r="AC172" s="24"/>
      <c r="AD172" s="97"/>
      <c r="AE172" s="24"/>
      <c r="AF172" s="97"/>
      <c r="AG172" s="24"/>
      <c r="AH172" s="97"/>
    </row>
    <row r="173" spans="1:34">
      <c r="A173" s="1"/>
      <c r="B173" s="2"/>
      <c r="C173" s="2"/>
      <c r="D173" s="1"/>
      <c r="E173" s="1"/>
      <c r="F173" s="20"/>
      <c r="G173" s="24"/>
      <c r="H173" s="88"/>
      <c r="I173" s="24"/>
      <c r="J173" s="88"/>
      <c r="K173" s="24"/>
      <c r="L173" s="88"/>
      <c r="M173" s="24"/>
      <c r="N173" s="88"/>
      <c r="O173" s="24"/>
      <c r="P173" s="88"/>
      <c r="Q173" s="24"/>
      <c r="R173" s="88"/>
      <c r="S173" s="24"/>
      <c r="T173" s="88"/>
      <c r="U173" s="24"/>
      <c r="V173" s="88"/>
      <c r="W173" s="24"/>
      <c r="X173" s="88"/>
      <c r="Y173" s="24"/>
      <c r="Z173" s="88"/>
      <c r="AA173" s="24"/>
      <c r="AB173" s="88"/>
      <c r="AC173" s="24"/>
      <c r="AD173" s="97"/>
      <c r="AE173" s="24"/>
      <c r="AF173" s="97"/>
      <c r="AG173" s="24"/>
      <c r="AH173" s="97"/>
    </row>
    <row r="174" spans="1:34">
      <c r="A174" s="1"/>
      <c r="B174" s="2"/>
      <c r="C174" s="2"/>
      <c r="D174" s="1"/>
      <c r="E174" s="1"/>
      <c r="F174" s="20"/>
      <c r="G174" s="24"/>
      <c r="H174" s="88"/>
      <c r="I174" s="24"/>
      <c r="J174" s="88"/>
      <c r="K174" s="24"/>
      <c r="L174" s="88"/>
      <c r="M174" s="24"/>
      <c r="N174" s="88"/>
      <c r="O174" s="24"/>
      <c r="P174" s="88"/>
      <c r="Q174" s="24"/>
      <c r="R174" s="88"/>
      <c r="S174" s="24"/>
      <c r="T174" s="88"/>
      <c r="U174" s="24"/>
      <c r="V174" s="88"/>
      <c r="W174" s="24"/>
      <c r="X174" s="88"/>
      <c r="Y174" s="24"/>
      <c r="Z174" s="88"/>
      <c r="AA174" s="24"/>
      <c r="AB174" s="88"/>
      <c r="AC174" s="24"/>
      <c r="AD174" s="97"/>
      <c r="AE174" s="24"/>
      <c r="AF174" s="97"/>
      <c r="AG174" s="24"/>
      <c r="AH174" s="97"/>
    </row>
    <row r="175" spans="1:34">
      <c r="A175" s="1"/>
      <c r="B175" s="2"/>
      <c r="C175" s="2"/>
      <c r="D175" s="1"/>
      <c r="E175" s="1"/>
      <c r="F175" s="20"/>
      <c r="G175" s="24"/>
      <c r="H175" s="88"/>
      <c r="I175" s="24"/>
      <c r="J175" s="88"/>
      <c r="K175" s="24"/>
      <c r="L175" s="88"/>
      <c r="M175" s="24"/>
      <c r="N175" s="88"/>
      <c r="O175" s="24"/>
      <c r="P175" s="88"/>
      <c r="Q175" s="24"/>
      <c r="R175" s="88"/>
      <c r="S175" s="24"/>
      <c r="T175" s="88"/>
      <c r="U175" s="24"/>
      <c r="V175" s="88"/>
      <c r="W175" s="24"/>
      <c r="X175" s="88"/>
      <c r="Y175" s="24"/>
      <c r="Z175" s="88"/>
      <c r="AA175" s="24"/>
      <c r="AB175" s="88"/>
      <c r="AC175" s="24"/>
      <c r="AD175" s="97"/>
      <c r="AE175" s="24"/>
      <c r="AF175" s="97"/>
      <c r="AG175" s="24"/>
      <c r="AH175" s="97"/>
    </row>
    <row r="176" spans="1:34">
      <c r="A176" s="1"/>
      <c r="B176" s="2"/>
      <c r="C176" s="2"/>
      <c r="D176" s="1"/>
      <c r="E176" s="1"/>
      <c r="F176" s="20"/>
      <c r="G176" s="24"/>
      <c r="H176" s="88"/>
      <c r="I176" s="24"/>
      <c r="J176" s="88"/>
      <c r="K176" s="24"/>
      <c r="L176" s="88"/>
      <c r="M176" s="24"/>
      <c r="N176" s="88"/>
      <c r="O176" s="24"/>
      <c r="P176" s="88"/>
      <c r="Q176" s="24"/>
      <c r="R176" s="88"/>
      <c r="S176" s="24"/>
      <c r="T176" s="88"/>
      <c r="U176" s="24"/>
      <c r="V176" s="88"/>
      <c r="W176" s="24"/>
      <c r="X176" s="88"/>
      <c r="Y176" s="24"/>
      <c r="Z176" s="88"/>
      <c r="AA176" s="24"/>
      <c r="AB176" s="88"/>
      <c r="AC176" s="24"/>
      <c r="AD176" s="97"/>
      <c r="AE176" s="24"/>
      <c r="AF176" s="97"/>
      <c r="AG176" s="24"/>
      <c r="AH176" s="97"/>
    </row>
    <row r="177" spans="1:34">
      <c r="A177" s="1"/>
      <c r="B177" s="2"/>
      <c r="C177" s="2"/>
      <c r="D177" s="1"/>
      <c r="E177" s="1"/>
      <c r="F177" s="20"/>
      <c r="G177" s="24"/>
      <c r="H177" s="88"/>
      <c r="I177" s="24"/>
      <c r="J177" s="88"/>
      <c r="K177" s="24"/>
      <c r="L177" s="88"/>
      <c r="M177" s="24"/>
      <c r="N177" s="88"/>
      <c r="O177" s="24"/>
      <c r="P177" s="88"/>
      <c r="Q177" s="24"/>
      <c r="R177" s="88"/>
      <c r="S177" s="24"/>
      <c r="T177" s="88"/>
      <c r="U177" s="24"/>
      <c r="V177" s="88"/>
      <c r="W177" s="24"/>
      <c r="X177" s="88"/>
      <c r="Y177" s="24"/>
      <c r="Z177" s="88"/>
      <c r="AA177" s="24"/>
      <c r="AB177" s="88"/>
      <c r="AC177" s="24"/>
      <c r="AD177" s="97"/>
      <c r="AE177" s="24"/>
      <c r="AF177" s="97"/>
      <c r="AG177" s="24"/>
      <c r="AH177" s="97"/>
    </row>
    <row r="178" spans="1:34">
      <c r="A178" s="1"/>
      <c r="B178" s="2"/>
      <c r="C178" s="2"/>
      <c r="D178" s="1"/>
      <c r="E178" s="1"/>
      <c r="F178" s="20"/>
      <c r="G178" s="24"/>
      <c r="H178" s="88"/>
      <c r="I178" s="24"/>
      <c r="J178" s="88"/>
      <c r="K178" s="24"/>
      <c r="L178" s="88"/>
      <c r="M178" s="24"/>
      <c r="N178" s="88"/>
      <c r="O178" s="24"/>
      <c r="P178" s="88"/>
      <c r="Q178" s="24"/>
      <c r="R178" s="88"/>
      <c r="S178" s="24"/>
      <c r="T178" s="88"/>
      <c r="U178" s="24"/>
      <c r="V178" s="88"/>
      <c r="W178" s="24"/>
      <c r="X178" s="88"/>
      <c r="Y178" s="24"/>
      <c r="Z178" s="88"/>
      <c r="AA178" s="24"/>
      <c r="AB178" s="88"/>
      <c r="AC178" s="24"/>
      <c r="AD178" s="97"/>
      <c r="AE178" s="24"/>
      <c r="AF178" s="97"/>
      <c r="AG178" s="24"/>
      <c r="AH178" s="97"/>
    </row>
    <row r="179" spans="1:34">
      <c r="A179" s="1"/>
      <c r="B179" s="2"/>
      <c r="C179" s="2"/>
      <c r="D179" s="1"/>
      <c r="E179" s="1"/>
      <c r="F179" s="20"/>
      <c r="G179" s="24"/>
      <c r="H179" s="88"/>
      <c r="I179" s="24"/>
      <c r="J179" s="88"/>
      <c r="K179" s="24"/>
      <c r="L179" s="88"/>
      <c r="M179" s="24"/>
      <c r="N179" s="88"/>
      <c r="O179" s="24"/>
      <c r="P179" s="88"/>
      <c r="Q179" s="24"/>
      <c r="R179" s="88"/>
      <c r="S179" s="24"/>
      <c r="T179" s="88"/>
      <c r="U179" s="24"/>
      <c r="V179" s="88"/>
      <c r="W179" s="24"/>
      <c r="X179" s="88"/>
      <c r="Y179" s="24"/>
      <c r="Z179" s="88"/>
      <c r="AA179" s="24"/>
      <c r="AB179" s="88"/>
      <c r="AC179" s="24"/>
      <c r="AD179" s="97"/>
      <c r="AE179" s="24"/>
      <c r="AF179" s="97"/>
      <c r="AG179" s="24"/>
      <c r="AH179" s="97"/>
    </row>
    <row r="180" spans="1:34">
      <c r="A180" s="1"/>
      <c r="B180" s="2"/>
      <c r="C180" s="2"/>
      <c r="D180" s="1"/>
      <c r="E180" s="1"/>
      <c r="F180" s="20"/>
      <c r="G180" s="24"/>
      <c r="H180" s="88"/>
      <c r="I180" s="24"/>
      <c r="J180" s="88"/>
      <c r="K180" s="24"/>
      <c r="L180" s="88"/>
      <c r="M180" s="24"/>
      <c r="N180" s="88"/>
      <c r="O180" s="24"/>
      <c r="P180" s="88"/>
      <c r="Q180" s="24"/>
      <c r="R180" s="88"/>
      <c r="S180" s="24"/>
      <c r="T180" s="88"/>
      <c r="U180" s="24"/>
      <c r="V180" s="88"/>
      <c r="W180" s="24"/>
      <c r="X180" s="88"/>
      <c r="Y180" s="24"/>
      <c r="Z180" s="88"/>
      <c r="AA180" s="24"/>
      <c r="AB180" s="88"/>
      <c r="AC180" s="24"/>
      <c r="AD180" s="97"/>
      <c r="AE180" s="24"/>
      <c r="AF180" s="97"/>
      <c r="AG180" s="24"/>
      <c r="AH180" s="97"/>
    </row>
    <row r="181" spans="1:34">
      <c r="A181" s="1"/>
      <c r="B181" s="2"/>
      <c r="C181" s="2"/>
      <c r="D181" s="1"/>
      <c r="E181" s="1"/>
      <c r="F181" s="20"/>
      <c r="G181" s="24"/>
      <c r="H181" s="88"/>
      <c r="I181" s="24"/>
      <c r="J181" s="88"/>
      <c r="K181" s="24"/>
      <c r="L181" s="88"/>
      <c r="M181" s="24"/>
      <c r="N181" s="88"/>
      <c r="O181" s="24"/>
      <c r="P181" s="88"/>
      <c r="Q181" s="24"/>
      <c r="R181" s="88"/>
      <c r="S181" s="24"/>
      <c r="T181" s="88"/>
      <c r="U181" s="24"/>
      <c r="V181" s="88"/>
      <c r="W181" s="24"/>
      <c r="X181" s="88"/>
      <c r="Y181" s="24"/>
      <c r="Z181" s="88"/>
      <c r="AA181" s="24"/>
      <c r="AB181" s="88"/>
      <c r="AC181" s="24"/>
      <c r="AD181" s="97"/>
      <c r="AE181" s="24"/>
      <c r="AF181" s="97"/>
      <c r="AG181" s="24"/>
      <c r="AH181" s="97"/>
    </row>
    <row r="182" spans="1:34">
      <c r="A182" s="1"/>
      <c r="B182" s="2"/>
      <c r="C182" s="2"/>
      <c r="D182" s="1"/>
      <c r="E182" s="1"/>
      <c r="F182" s="20"/>
      <c r="G182" s="24"/>
      <c r="H182" s="88"/>
      <c r="I182" s="24"/>
      <c r="J182" s="88"/>
      <c r="K182" s="24"/>
      <c r="L182" s="88"/>
      <c r="M182" s="24"/>
      <c r="N182" s="88"/>
      <c r="O182" s="24"/>
      <c r="P182" s="88"/>
      <c r="Q182" s="24"/>
      <c r="R182" s="88"/>
      <c r="S182" s="24"/>
      <c r="T182" s="88"/>
      <c r="U182" s="24"/>
      <c r="V182" s="88"/>
      <c r="W182" s="24"/>
      <c r="X182" s="88"/>
      <c r="Y182" s="24"/>
      <c r="Z182" s="88"/>
      <c r="AA182" s="24"/>
      <c r="AB182" s="88"/>
      <c r="AC182" s="24"/>
      <c r="AD182" s="97"/>
      <c r="AE182" s="24"/>
      <c r="AF182" s="97"/>
      <c r="AG182" s="24"/>
      <c r="AH182" s="97"/>
    </row>
    <row r="183" spans="1:34">
      <c r="A183" s="1"/>
      <c r="B183" s="2"/>
      <c r="C183" s="2"/>
      <c r="D183" s="1"/>
      <c r="E183" s="1"/>
      <c r="F183" s="20"/>
      <c r="G183" s="24"/>
      <c r="H183" s="88"/>
      <c r="I183" s="24"/>
      <c r="J183" s="88"/>
      <c r="K183" s="24"/>
      <c r="L183" s="88"/>
      <c r="M183" s="24"/>
      <c r="N183" s="88"/>
      <c r="O183" s="24"/>
      <c r="P183" s="88"/>
      <c r="Q183" s="24"/>
      <c r="R183" s="88"/>
      <c r="S183" s="24"/>
      <c r="T183" s="88"/>
      <c r="U183" s="24"/>
      <c r="V183" s="88"/>
      <c r="W183" s="24"/>
      <c r="X183" s="88"/>
      <c r="Y183" s="24"/>
      <c r="Z183" s="88"/>
      <c r="AA183" s="24"/>
      <c r="AB183" s="88"/>
      <c r="AC183" s="24"/>
      <c r="AD183" s="97"/>
      <c r="AE183" s="24"/>
      <c r="AF183" s="97"/>
      <c r="AG183" s="24"/>
      <c r="AH183" s="97"/>
    </row>
    <row r="184" spans="1:34">
      <c r="A184" s="1"/>
      <c r="B184" s="2"/>
      <c r="C184" s="2"/>
      <c r="D184" s="1"/>
      <c r="E184" s="1"/>
      <c r="F184" s="20"/>
      <c r="G184" s="24"/>
      <c r="H184" s="88"/>
      <c r="I184" s="24"/>
      <c r="J184" s="88"/>
      <c r="K184" s="24"/>
      <c r="L184" s="88"/>
      <c r="M184" s="24"/>
      <c r="N184" s="88"/>
      <c r="O184" s="24"/>
      <c r="P184" s="88"/>
      <c r="Q184" s="24"/>
      <c r="R184" s="88"/>
      <c r="S184" s="24"/>
      <c r="T184" s="88"/>
      <c r="U184" s="24"/>
      <c r="V184" s="88"/>
      <c r="W184" s="24"/>
      <c r="X184" s="88"/>
      <c r="Y184" s="24"/>
      <c r="Z184" s="88"/>
      <c r="AA184" s="24"/>
      <c r="AB184" s="88"/>
      <c r="AC184" s="24"/>
      <c r="AD184" s="97"/>
      <c r="AE184" s="24"/>
      <c r="AF184" s="97"/>
      <c r="AG184" s="24"/>
      <c r="AH184" s="97"/>
    </row>
    <row r="185" spans="1:34">
      <c r="A185" s="1"/>
      <c r="B185" s="2"/>
      <c r="C185" s="2"/>
      <c r="D185" s="1"/>
      <c r="E185" s="1"/>
      <c r="F185" s="20"/>
      <c r="G185" s="24"/>
      <c r="H185" s="88"/>
      <c r="I185" s="24"/>
      <c r="J185" s="88"/>
      <c r="K185" s="24"/>
      <c r="L185" s="88"/>
      <c r="M185" s="24"/>
      <c r="N185" s="88"/>
      <c r="O185" s="24"/>
      <c r="P185" s="88"/>
      <c r="Q185" s="24"/>
      <c r="R185" s="88"/>
      <c r="S185" s="24"/>
      <c r="T185" s="88"/>
      <c r="U185" s="24"/>
      <c r="V185" s="88"/>
      <c r="W185" s="24"/>
      <c r="X185" s="88"/>
      <c r="Y185" s="24"/>
      <c r="Z185" s="88"/>
      <c r="AA185" s="24"/>
      <c r="AB185" s="88"/>
      <c r="AC185" s="24"/>
      <c r="AD185" s="97"/>
      <c r="AE185" s="24"/>
      <c r="AF185" s="97"/>
      <c r="AG185" s="24"/>
      <c r="AH185" s="97"/>
    </row>
    <row r="186" spans="1:34">
      <c r="A186" s="1"/>
      <c r="B186" s="2"/>
      <c r="C186" s="2"/>
      <c r="D186" s="1"/>
      <c r="E186" s="1"/>
      <c r="F186" s="20"/>
      <c r="G186" s="24"/>
      <c r="H186" s="88"/>
      <c r="I186" s="24"/>
      <c r="J186" s="88"/>
      <c r="K186" s="24"/>
      <c r="L186" s="88"/>
      <c r="M186" s="24"/>
      <c r="N186" s="88"/>
      <c r="O186" s="24"/>
      <c r="P186" s="88"/>
      <c r="Q186" s="24"/>
      <c r="R186" s="88"/>
      <c r="S186" s="24"/>
      <c r="T186" s="88"/>
      <c r="U186" s="24"/>
      <c r="V186" s="88"/>
      <c r="W186" s="24"/>
      <c r="X186" s="88"/>
      <c r="Y186" s="24"/>
      <c r="Z186" s="88"/>
      <c r="AA186" s="24"/>
      <c r="AB186" s="88"/>
      <c r="AC186" s="24"/>
      <c r="AD186" s="97"/>
      <c r="AE186" s="24"/>
      <c r="AF186" s="97"/>
      <c r="AG186" s="24"/>
      <c r="AH186" s="97"/>
    </row>
    <row r="187" spans="1:34">
      <c r="A187" s="1"/>
      <c r="B187" s="2"/>
      <c r="C187" s="2"/>
      <c r="D187" s="1"/>
      <c r="E187" s="1"/>
      <c r="F187" s="20"/>
      <c r="G187" s="24"/>
      <c r="H187" s="88"/>
      <c r="I187" s="24"/>
      <c r="J187" s="88"/>
      <c r="K187" s="24"/>
      <c r="L187" s="88"/>
      <c r="M187" s="24"/>
      <c r="N187" s="88"/>
      <c r="O187" s="24"/>
      <c r="P187" s="88"/>
      <c r="Q187" s="24"/>
      <c r="R187" s="88"/>
      <c r="S187" s="24"/>
      <c r="T187" s="88"/>
      <c r="U187" s="24"/>
      <c r="V187" s="88"/>
      <c r="W187" s="24"/>
      <c r="X187" s="88"/>
      <c r="Y187" s="24"/>
      <c r="Z187" s="88"/>
      <c r="AA187" s="24"/>
      <c r="AB187" s="88"/>
      <c r="AC187" s="24"/>
      <c r="AD187" s="97"/>
      <c r="AE187" s="24"/>
      <c r="AF187" s="97"/>
      <c r="AG187" s="24"/>
      <c r="AH187" s="97"/>
    </row>
    <row r="188" spans="1:34">
      <c r="A188" s="1"/>
      <c r="B188" s="2"/>
      <c r="C188" s="2"/>
      <c r="D188" s="1"/>
      <c r="E188" s="1"/>
      <c r="F188" s="20"/>
      <c r="G188" s="24"/>
      <c r="H188" s="88"/>
      <c r="I188" s="24"/>
      <c r="J188" s="88"/>
      <c r="K188" s="24"/>
      <c r="L188" s="88"/>
      <c r="M188" s="24"/>
      <c r="N188" s="88"/>
      <c r="O188" s="24"/>
      <c r="P188" s="88"/>
      <c r="Q188" s="24"/>
      <c r="R188" s="88"/>
      <c r="S188" s="24"/>
      <c r="T188" s="88"/>
      <c r="U188" s="24"/>
      <c r="V188" s="88"/>
      <c r="W188" s="24"/>
      <c r="X188" s="88"/>
      <c r="Y188" s="24"/>
      <c r="Z188" s="88"/>
      <c r="AA188" s="24"/>
      <c r="AB188" s="88"/>
      <c r="AC188" s="24"/>
      <c r="AD188" s="97"/>
      <c r="AE188" s="24"/>
      <c r="AF188" s="97"/>
      <c r="AG188" s="24"/>
      <c r="AH188" s="97"/>
    </row>
    <row r="189" spans="1:34">
      <c r="A189" s="1"/>
      <c r="B189" s="2"/>
      <c r="C189" s="2"/>
      <c r="D189" s="1"/>
      <c r="E189" s="1"/>
      <c r="F189" s="20"/>
      <c r="G189" s="24"/>
      <c r="H189" s="88"/>
      <c r="I189" s="24"/>
      <c r="J189" s="88"/>
      <c r="K189" s="24"/>
      <c r="L189" s="88"/>
      <c r="M189" s="24"/>
      <c r="N189" s="88"/>
      <c r="O189" s="24"/>
      <c r="P189" s="88"/>
      <c r="Q189" s="24"/>
      <c r="R189" s="88"/>
      <c r="S189" s="24"/>
      <c r="T189" s="88"/>
      <c r="U189" s="24"/>
      <c r="V189" s="88"/>
      <c r="W189" s="24"/>
      <c r="X189" s="88"/>
      <c r="Y189" s="24"/>
      <c r="Z189" s="88"/>
      <c r="AA189" s="24"/>
      <c r="AB189" s="88"/>
      <c r="AC189" s="24"/>
      <c r="AD189" s="97"/>
      <c r="AE189" s="24"/>
      <c r="AF189" s="97"/>
      <c r="AG189" s="24"/>
      <c r="AH189" s="97"/>
    </row>
    <row r="190" spans="1:34">
      <c r="A190" s="1"/>
      <c r="B190" s="2"/>
      <c r="C190" s="2"/>
      <c r="D190" s="1"/>
      <c r="E190" s="1"/>
      <c r="F190" s="20"/>
      <c r="G190" s="24"/>
      <c r="H190" s="88"/>
      <c r="I190" s="24"/>
      <c r="J190" s="88"/>
      <c r="K190" s="24"/>
      <c r="L190" s="88"/>
      <c r="M190" s="24"/>
      <c r="N190" s="88"/>
      <c r="O190" s="24"/>
      <c r="P190" s="88"/>
      <c r="Q190" s="24"/>
      <c r="R190" s="88"/>
      <c r="S190" s="24"/>
      <c r="T190" s="88"/>
      <c r="U190" s="24"/>
      <c r="V190" s="88"/>
      <c r="W190" s="24"/>
      <c r="X190" s="88"/>
      <c r="Y190" s="24"/>
      <c r="Z190" s="88"/>
      <c r="AA190" s="24"/>
      <c r="AB190" s="88"/>
      <c r="AC190" s="24"/>
      <c r="AD190" s="97"/>
      <c r="AE190" s="24"/>
      <c r="AF190" s="97"/>
      <c r="AG190" s="24"/>
      <c r="AH190" s="97"/>
    </row>
    <row r="191" spans="1:34">
      <c r="A191" s="1"/>
      <c r="B191" s="2"/>
      <c r="C191" s="2"/>
      <c r="D191" s="1"/>
      <c r="E191" s="1"/>
      <c r="F191" s="20"/>
      <c r="G191" s="24"/>
      <c r="H191" s="88"/>
      <c r="I191" s="24"/>
      <c r="J191" s="88"/>
      <c r="K191" s="24"/>
      <c r="L191" s="88"/>
      <c r="M191" s="24"/>
      <c r="N191" s="88"/>
      <c r="O191" s="24"/>
      <c r="P191" s="88"/>
      <c r="Q191" s="24"/>
      <c r="R191" s="88"/>
      <c r="S191" s="24"/>
      <c r="T191" s="88"/>
      <c r="U191" s="24"/>
      <c r="V191" s="88"/>
      <c r="W191" s="24"/>
      <c r="X191" s="88"/>
      <c r="Y191" s="24"/>
      <c r="Z191" s="88"/>
      <c r="AA191" s="24"/>
      <c r="AB191" s="88"/>
      <c r="AC191" s="24"/>
      <c r="AD191" s="97"/>
      <c r="AE191" s="24"/>
      <c r="AF191" s="97"/>
      <c r="AG191" s="24"/>
      <c r="AH191" s="97"/>
    </row>
    <row r="192" spans="1:34">
      <c r="A192" s="1"/>
      <c r="B192" s="2"/>
      <c r="C192" s="2"/>
      <c r="D192" s="1"/>
      <c r="E192" s="1"/>
      <c r="F192" s="20"/>
      <c r="G192" s="24"/>
      <c r="H192" s="88"/>
      <c r="I192" s="24"/>
      <c r="J192" s="88"/>
      <c r="K192" s="24"/>
      <c r="L192" s="88"/>
      <c r="M192" s="24"/>
      <c r="N192" s="88"/>
      <c r="O192" s="24"/>
      <c r="P192" s="88"/>
      <c r="Q192" s="24"/>
      <c r="R192" s="88"/>
      <c r="S192" s="24"/>
      <c r="T192" s="88"/>
      <c r="U192" s="24"/>
      <c r="V192" s="88"/>
      <c r="W192" s="24"/>
      <c r="X192" s="88"/>
      <c r="Y192" s="24"/>
      <c r="Z192" s="88"/>
      <c r="AA192" s="24"/>
      <c r="AB192" s="88"/>
      <c r="AC192" s="24"/>
      <c r="AD192" s="97"/>
      <c r="AE192" s="24"/>
      <c r="AF192" s="97"/>
      <c r="AG192" s="24"/>
      <c r="AH192" s="97"/>
    </row>
    <row r="193" spans="1:34">
      <c r="A193" s="1"/>
      <c r="B193" s="2"/>
      <c r="C193" s="2"/>
      <c r="D193" s="1"/>
      <c r="E193" s="1"/>
      <c r="F193" s="20"/>
      <c r="G193" s="24"/>
      <c r="H193" s="88"/>
      <c r="I193" s="24"/>
      <c r="J193" s="88"/>
      <c r="K193" s="24"/>
      <c r="L193" s="88"/>
      <c r="M193" s="24"/>
      <c r="N193" s="88"/>
      <c r="O193" s="24"/>
      <c r="P193" s="88"/>
      <c r="Q193" s="24"/>
      <c r="R193" s="88"/>
      <c r="S193" s="24"/>
      <c r="T193" s="88"/>
      <c r="U193" s="24"/>
      <c r="V193" s="88"/>
      <c r="W193" s="24"/>
      <c r="X193" s="88"/>
      <c r="Y193" s="24"/>
      <c r="Z193" s="88"/>
      <c r="AA193" s="24"/>
      <c r="AB193" s="88"/>
      <c r="AC193" s="24"/>
      <c r="AD193" s="97"/>
      <c r="AE193" s="24"/>
      <c r="AF193" s="97"/>
      <c r="AG193" s="24"/>
      <c r="AH193" s="97"/>
    </row>
    <row r="194" spans="1:34">
      <c r="A194" s="1"/>
      <c r="B194" s="2"/>
      <c r="C194" s="2"/>
      <c r="D194" s="1"/>
      <c r="E194" s="1"/>
      <c r="F194" s="20"/>
      <c r="G194" s="24"/>
      <c r="H194" s="88"/>
      <c r="I194" s="24"/>
      <c r="J194" s="88"/>
      <c r="K194" s="24"/>
      <c r="L194" s="88"/>
      <c r="M194" s="24"/>
      <c r="N194" s="88"/>
      <c r="O194" s="24"/>
      <c r="P194" s="88"/>
      <c r="Q194" s="24"/>
      <c r="R194" s="88"/>
      <c r="S194" s="24"/>
      <c r="T194" s="88"/>
      <c r="U194" s="24"/>
      <c r="V194" s="88"/>
      <c r="W194" s="24"/>
      <c r="X194" s="88"/>
      <c r="Y194" s="24"/>
      <c r="Z194" s="88"/>
      <c r="AA194" s="24"/>
      <c r="AB194" s="88"/>
      <c r="AC194" s="24"/>
      <c r="AD194" s="97"/>
      <c r="AE194" s="24"/>
      <c r="AF194" s="97"/>
      <c r="AG194" s="24"/>
      <c r="AH194" s="97"/>
    </row>
    <row r="195" spans="1:34">
      <c r="A195" s="1"/>
      <c r="B195" s="2"/>
      <c r="C195" s="2"/>
      <c r="D195" s="1"/>
      <c r="E195" s="1"/>
      <c r="F195" s="20"/>
      <c r="G195" s="24"/>
      <c r="H195" s="88"/>
      <c r="I195" s="24"/>
      <c r="J195" s="88"/>
      <c r="K195" s="24"/>
      <c r="L195" s="88"/>
      <c r="M195" s="24"/>
      <c r="N195" s="88"/>
      <c r="O195" s="24"/>
      <c r="P195" s="88"/>
      <c r="Q195" s="24"/>
      <c r="R195" s="88"/>
      <c r="S195" s="24"/>
      <c r="T195" s="88"/>
      <c r="U195" s="24"/>
      <c r="V195" s="88"/>
      <c r="W195" s="24"/>
      <c r="X195" s="88"/>
      <c r="Y195" s="24"/>
      <c r="Z195" s="88"/>
      <c r="AA195" s="24"/>
      <c r="AB195" s="88"/>
      <c r="AC195" s="24"/>
      <c r="AD195" s="97"/>
      <c r="AE195" s="24"/>
      <c r="AF195" s="97"/>
      <c r="AG195" s="24"/>
      <c r="AH195" s="97"/>
    </row>
    <row r="196" spans="1:34">
      <c r="A196" s="1"/>
      <c r="B196" s="2"/>
      <c r="C196" s="2"/>
      <c r="D196" s="1"/>
      <c r="E196" s="1"/>
      <c r="F196" s="20"/>
      <c r="G196" s="24"/>
      <c r="H196" s="88"/>
      <c r="I196" s="24"/>
      <c r="J196" s="88"/>
      <c r="K196" s="24"/>
      <c r="L196" s="88"/>
      <c r="M196" s="24"/>
      <c r="N196" s="88"/>
      <c r="O196" s="24"/>
      <c r="P196" s="88"/>
      <c r="Q196" s="24"/>
      <c r="R196" s="88"/>
      <c r="S196" s="24"/>
      <c r="T196" s="88"/>
      <c r="U196" s="24"/>
      <c r="V196" s="88"/>
      <c r="W196" s="24"/>
      <c r="X196" s="88"/>
      <c r="Y196" s="24"/>
      <c r="Z196" s="88"/>
      <c r="AA196" s="24"/>
      <c r="AB196" s="88"/>
      <c r="AC196" s="24"/>
      <c r="AD196" s="97"/>
      <c r="AE196" s="24"/>
      <c r="AF196" s="97"/>
      <c r="AG196" s="24"/>
      <c r="AH196" s="97"/>
    </row>
    <row r="197" spans="1:34">
      <c r="A197" s="1"/>
      <c r="B197" s="2"/>
      <c r="C197" s="2"/>
      <c r="D197" s="1"/>
      <c r="E197" s="1"/>
      <c r="F197" s="20"/>
      <c r="G197" s="24"/>
      <c r="H197" s="88"/>
      <c r="I197" s="24"/>
      <c r="J197" s="88"/>
      <c r="K197" s="24"/>
      <c r="L197" s="88"/>
      <c r="M197" s="24"/>
      <c r="N197" s="88"/>
      <c r="O197" s="24"/>
      <c r="P197" s="88"/>
      <c r="Q197" s="24"/>
      <c r="R197" s="88"/>
      <c r="S197" s="24"/>
      <c r="T197" s="88"/>
      <c r="U197" s="24"/>
      <c r="V197" s="88"/>
      <c r="W197" s="24"/>
      <c r="X197" s="88"/>
      <c r="Y197" s="24"/>
      <c r="Z197" s="88"/>
      <c r="AA197" s="24"/>
      <c r="AB197" s="88"/>
      <c r="AC197" s="24"/>
      <c r="AD197" s="97"/>
      <c r="AE197" s="24"/>
      <c r="AF197" s="97"/>
      <c r="AG197" s="24"/>
      <c r="AH197" s="97"/>
    </row>
    <row r="198" spans="1:34">
      <c r="A198" s="1"/>
      <c r="B198" s="2"/>
      <c r="C198" s="2"/>
      <c r="D198" s="1"/>
      <c r="E198" s="1"/>
      <c r="F198" s="20"/>
      <c r="G198" s="24"/>
      <c r="H198" s="88"/>
      <c r="I198" s="24"/>
      <c r="J198" s="88"/>
      <c r="K198" s="24"/>
      <c r="L198" s="88"/>
      <c r="M198" s="24"/>
      <c r="N198" s="88"/>
      <c r="O198" s="24"/>
      <c r="P198" s="88"/>
      <c r="Q198" s="24"/>
      <c r="R198" s="88"/>
      <c r="S198" s="24"/>
      <c r="T198" s="88"/>
      <c r="U198" s="24"/>
      <c r="V198" s="88"/>
      <c r="W198" s="24"/>
      <c r="X198" s="88"/>
      <c r="Y198" s="24"/>
      <c r="Z198" s="88"/>
      <c r="AA198" s="24"/>
      <c r="AB198" s="88"/>
      <c r="AC198" s="24"/>
      <c r="AD198" s="97"/>
      <c r="AE198" s="24"/>
      <c r="AF198" s="97"/>
      <c r="AG198" s="24"/>
      <c r="AH198" s="97"/>
    </row>
    <row r="199" spans="1:34">
      <c r="A199" s="1"/>
      <c r="B199" s="2"/>
      <c r="C199" s="2"/>
      <c r="D199" s="1"/>
      <c r="E199" s="1"/>
      <c r="F199" s="20"/>
      <c r="G199" s="24"/>
      <c r="H199" s="88"/>
      <c r="I199" s="24"/>
      <c r="J199" s="88"/>
      <c r="K199" s="24"/>
      <c r="L199" s="88"/>
      <c r="M199" s="24"/>
      <c r="N199" s="88"/>
      <c r="O199" s="24"/>
      <c r="P199" s="88"/>
      <c r="Q199" s="24"/>
      <c r="R199" s="88"/>
      <c r="S199" s="24"/>
      <c r="T199" s="88"/>
      <c r="U199" s="24"/>
      <c r="V199" s="88"/>
      <c r="W199" s="24"/>
      <c r="X199" s="88"/>
      <c r="Y199" s="24"/>
      <c r="Z199" s="88"/>
      <c r="AA199" s="24"/>
      <c r="AB199" s="88"/>
      <c r="AC199" s="24"/>
      <c r="AD199" s="97"/>
      <c r="AE199" s="24"/>
      <c r="AF199" s="97"/>
      <c r="AG199" s="24"/>
      <c r="AH199" s="97"/>
    </row>
    <row r="200" spans="1:34">
      <c r="A200" s="1"/>
      <c r="B200" s="2"/>
      <c r="C200" s="2"/>
      <c r="D200" s="1"/>
      <c r="E200" s="1"/>
      <c r="F200" s="20"/>
      <c r="G200" s="24"/>
      <c r="H200" s="88"/>
      <c r="I200" s="24"/>
      <c r="J200" s="88"/>
      <c r="K200" s="24"/>
      <c r="L200" s="88"/>
      <c r="M200" s="24"/>
      <c r="N200" s="88"/>
      <c r="O200" s="24"/>
      <c r="P200" s="88"/>
      <c r="Q200" s="24"/>
      <c r="R200" s="88"/>
      <c r="S200" s="24"/>
      <c r="T200" s="88"/>
      <c r="U200" s="24"/>
      <c r="V200" s="88"/>
      <c r="W200" s="24"/>
      <c r="X200" s="88"/>
      <c r="Y200" s="24"/>
      <c r="Z200" s="88"/>
      <c r="AA200" s="24"/>
      <c r="AB200" s="88"/>
      <c r="AC200" s="24"/>
      <c r="AD200" s="97"/>
      <c r="AE200" s="24"/>
      <c r="AF200" s="97"/>
      <c r="AG200" s="24"/>
      <c r="AH200" s="97"/>
    </row>
    <row r="201" spans="1:34">
      <c r="A201" s="1"/>
      <c r="B201" s="2"/>
      <c r="C201" s="2"/>
      <c r="D201" s="1"/>
      <c r="E201" s="1"/>
      <c r="F201" s="20"/>
      <c r="G201" s="24"/>
      <c r="H201" s="88"/>
      <c r="I201" s="24"/>
      <c r="J201" s="88"/>
      <c r="K201" s="24"/>
      <c r="L201" s="88"/>
      <c r="M201" s="24"/>
      <c r="N201" s="88"/>
      <c r="O201" s="24"/>
      <c r="P201" s="88"/>
      <c r="Q201" s="24"/>
      <c r="R201" s="88"/>
      <c r="S201" s="24"/>
      <c r="T201" s="88"/>
      <c r="U201" s="24"/>
      <c r="V201" s="88"/>
      <c r="W201" s="24"/>
      <c r="X201" s="88"/>
      <c r="Y201" s="24"/>
      <c r="Z201" s="88"/>
      <c r="AA201" s="24"/>
      <c r="AB201" s="88"/>
      <c r="AC201" s="24"/>
      <c r="AD201" s="97"/>
      <c r="AE201" s="24"/>
      <c r="AF201" s="97"/>
      <c r="AG201" s="24"/>
      <c r="AH201" s="97"/>
    </row>
    <row r="202" spans="1:34">
      <c r="A202" s="1"/>
      <c r="B202" s="2"/>
      <c r="C202" s="2"/>
      <c r="D202" s="1"/>
      <c r="E202" s="1"/>
      <c r="F202" s="20"/>
      <c r="G202" s="24"/>
      <c r="H202" s="88"/>
      <c r="I202" s="24"/>
      <c r="J202" s="88"/>
      <c r="K202" s="24"/>
      <c r="L202" s="88"/>
      <c r="M202" s="24"/>
      <c r="N202" s="88"/>
      <c r="O202" s="24"/>
      <c r="P202" s="88"/>
      <c r="Q202" s="24"/>
      <c r="R202" s="88"/>
      <c r="S202" s="24"/>
      <c r="T202" s="88"/>
      <c r="U202" s="24"/>
      <c r="V202" s="88"/>
      <c r="W202" s="24"/>
      <c r="X202" s="88"/>
      <c r="Y202" s="24"/>
      <c r="Z202" s="88"/>
      <c r="AA202" s="24"/>
      <c r="AB202" s="88"/>
      <c r="AC202" s="24"/>
      <c r="AD202" s="97"/>
      <c r="AE202" s="24"/>
      <c r="AF202" s="97"/>
      <c r="AG202" s="24"/>
      <c r="AH202" s="97"/>
    </row>
    <row r="203" spans="1:34">
      <c r="A203" s="1"/>
      <c r="B203" s="2"/>
      <c r="C203" s="2"/>
      <c r="D203" s="1"/>
      <c r="E203" s="1"/>
      <c r="F203" s="20"/>
      <c r="G203" s="24"/>
      <c r="H203" s="88"/>
      <c r="I203" s="24"/>
      <c r="J203" s="88"/>
      <c r="K203" s="24"/>
      <c r="L203" s="88"/>
      <c r="M203" s="24"/>
      <c r="N203" s="88"/>
      <c r="O203" s="24"/>
      <c r="P203" s="88"/>
      <c r="Q203" s="24"/>
      <c r="R203" s="88"/>
      <c r="S203" s="24"/>
      <c r="T203" s="88"/>
      <c r="U203" s="24"/>
      <c r="V203" s="88"/>
      <c r="W203" s="24"/>
      <c r="X203" s="88"/>
      <c r="Y203" s="24"/>
      <c r="Z203" s="88"/>
      <c r="AA203" s="24"/>
      <c r="AB203" s="88"/>
      <c r="AC203" s="24"/>
      <c r="AD203" s="97"/>
      <c r="AE203" s="24"/>
      <c r="AF203" s="97"/>
      <c r="AG203" s="24"/>
      <c r="AH203" s="97"/>
    </row>
    <row r="204" spans="1:34">
      <c r="A204" s="1"/>
      <c r="B204" s="2"/>
      <c r="C204" s="2"/>
      <c r="D204" s="1"/>
      <c r="E204" s="1"/>
      <c r="F204" s="20"/>
      <c r="G204" s="24"/>
      <c r="H204" s="88"/>
      <c r="I204" s="24"/>
      <c r="J204" s="88"/>
      <c r="K204" s="24"/>
      <c r="L204" s="88"/>
      <c r="M204" s="24"/>
      <c r="N204" s="88"/>
      <c r="O204" s="24"/>
      <c r="P204" s="88"/>
      <c r="Q204" s="24"/>
      <c r="R204" s="88"/>
      <c r="S204" s="24"/>
      <c r="T204" s="88"/>
      <c r="U204" s="24"/>
      <c r="V204" s="88"/>
      <c r="W204" s="24"/>
      <c r="X204" s="88"/>
      <c r="Y204" s="24"/>
      <c r="Z204" s="88"/>
      <c r="AA204" s="24"/>
      <c r="AB204" s="88"/>
      <c r="AC204" s="24"/>
      <c r="AD204" s="97"/>
      <c r="AE204" s="24"/>
      <c r="AF204" s="97"/>
      <c r="AG204" s="24"/>
      <c r="AH204" s="97"/>
    </row>
    <row r="205" spans="1:34">
      <c r="A205" s="1"/>
      <c r="B205" s="2"/>
      <c r="C205" s="2"/>
      <c r="D205" s="1"/>
      <c r="E205" s="1"/>
      <c r="F205" s="20"/>
      <c r="G205" s="24"/>
      <c r="H205" s="88"/>
      <c r="I205" s="24"/>
      <c r="J205" s="88"/>
      <c r="K205" s="24"/>
      <c r="L205" s="88"/>
      <c r="M205" s="24"/>
      <c r="N205" s="88"/>
      <c r="O205" s="24"/>
      <c r="P205" s="88"/>
      <c r="Q205" s="24"/>
      <c r="R205" s="88"/>
      <c r="S205" s="24"/>
      <c r="T205" s="88"/>
      <c r="U205" s="24"/>
      <c r="V205" s="88"/>
      <c r="W205" s="24"/>
      <c r="X205" s="88"/>
      <c r="Y205" s="24"/>
      <c r="Z205" s="88"/>
      <c r="AA205" s="24"/>
      <c r="AB205" s="88"/>
      <c r="AC205" s="24"/>
      <c r="AD205" s="97"/>
      <c r="AE205" s="24"/>
      <c r="AF205" s="97"/>
      <c r="AG205" s="24"/>
      <c r="AH205" s="97"/>
    </row>
    <row r="206" spans="1:34">
      <c r="A206" s="1"/>
      <c r="B206" s="2"/>
      <c r="C206" s="2"/>
      <c r="D206" s="1"/>
      <c r="E206" s="1"/>
      <c r="F206" s="20"/>
      <c r="G206" s="24"/>
      <c r="H206" s="88"/>
      <c r="I206" s="24"/>
      <c r="J206" s="88"/>
      <c r="K206" s="24"/>
      <c r="L206" s="88"/>
      <c r="M206" s="24"/>
      <c r="N206" s="88"/>
      <c r="O206" s="24"/>
      <c r="P206" s="88"/>
      <c r="Q206" s="24"/>
      <c r="R206" s="88"/>
      <c r="S206" s="24"/>
      <c r="T206" s="88"/>
      <c r="U206" s="24"/>
      <c r="V206" s="88"/>
      <c r="W206" s="24"/>
      <c r="X206" s="88"/>
      <c r="Y206" s="24"/>
      <c r="Z206" s="88"/>
      <c r="AA206" s="24"/>
      <c r="AB206" s="88"/>
      <c r="AC206" s="24"/>
      <c r="AD206" s="97"/>
      <c r="AE206" s="24"/>
      <c r="AF206" s="97"/>
      <c r="AG206" s="24"/>
      <c r="AH206" s="97"/>
    </row>
    <row r="207" spans="1:34">
      <c r="A207" s="1"/>
      <c r="B207" s="2"/>
      <c r="C207" s="2"/>
      <c r="D207" s="1"/>
      <c r="E207" s="1"/>
      <c r="F207" s="20"/>
      <c r="G207" s="24"/>
      <c r="H207" s="88"/>
      <c r="I207" s="24"/>
      <c r="J207" s="88"/>
      <c r="K207" s="24"/>
      <c r="L207" s="88"/>
      <c r="M207" s="24"/>
      <c r="N207" s="88"/>
      <c r="O207" s="24"/>
      <c r="P207" s="88"/>
      <c r="Q207" s="24"/>
      <c r="R207" s="88"/>
      <c r="S207" s="24"/>
      <c r="T207" s="88"/>
      <c r="U207" s="24"/>
      <c r="V207" s="88"/>
      <c r="W207" s="24"/>
      <c r="X207" s="88"/>
      <c r="Y207" s="24"/>
      <c r="Z207" s="88"/>
      <c r="AA207" s="24"/>
      <c r="AB207" s="88"/>
      <c r="AC207" s="24"/>
      <c r="AD207" s="97"/>
      <c r="AE207" s="24"/>
      <c r="AF207" s="97"/>
      <c r="AG207" s="24"/>
      <c r="AH207" s="97"/>
    </row>
    <row r="208" spans="1:34">
      <c r="A208" s="1"/>
      <c r="B208" s="2"/>
      <c r="C208" s="2"/>
      <c r="D208" s="1"/>
      <c r="E208" s="1"/>
      <c r="F208" s="20"/>
      <c r="G208" s="24"/>
      <c r="H208" s="88"/>
      <c r="I208" s="24"/>
      <c r="J208" s="88"/>
      <c r="K208" s="24"/>
      <c r="L208" s="88"/>
      <c r="M208" s="24"/>
      <c r="N208" s="88"/>
      <c r="O208" s="24"/>
      <c r="P208" s="88"/>
      <c r="Q208" s="24"/>
      <c r="R208" s="88"/>
      <c r="S208" s="24"/>
      <c r="T208" s="88"/>
      <c r="U208" s="24"/>
      <c r="V208" s="88"/>
      <c r="W208" s="24"/>
      <c r="X208" s="88"/>
      <c r="Y208" s="24"/>
      <c r="Z208" s="88"/>
      <c r="AA208" s="24"/>
      <c r="AB208" s="88"/>
      <c r="AC208" s="24"/>
      <c r="AD208" s="97"/>
      <c r="AE208" s="24"/>
      <c r="AF208" s="97"/>
      <c r="AG208" s="24"/>
      <c r="AH208" s="97"/>
    </row>
    <row r="209" spans="1:34">
      <c r="A209" s="1"/>
      <c r="B209" s="2"/>
      <c r="C209" s="2"/>
      <c r="D209" s="1"/>
      <c r="E209" s="1"/>
      <c r="F209" s="20"/>
      <c r="G209" s="24"/>
      <c r="H209" s="88"/>
      <c r="I209" s="24"/>
      <c r="J209" s="88"/>
      <c r="K209" s="24"/>
      <c r="L209" s="88"/>
      <c r="M209" s="24"/>
      <c r="N209" s="88"/>
      <c r="O209" s="24"/>
      <c r="P209" s="88"/>
      <c r="Q209" s="24"/>
      <c r="R209" s="88"/>
      <c r="S209" s="24"/>
      <c r="T209" s="88"/>
      <c r="U209" s="24"/>
      <c r="V209" s="88"/>
      <c r="W209" s="24"/>
      <c r="X209" s="88"/>
      <c r="Y209" s="24"/>
      <c r="Z209" s="88"/>
      <c r="AA209" s="24"/>
      <c r="AB209" s="88"/>
      <c r="AC209" s="24"/>
      <c r="AD209" s="97"/>
      <c r="AE209" s="24"/>
      <c r="AF209" s="97"/>
      <c r="AG209" s="24"/>
      <c r="AH209" s="97"/>
    </row>
    <row r="210" spans="1:34">
      <c r="A210" s="1"/>
      <c r="B210" s="2"/>
      <c r="C210" s="2"/>
      <c r="D210" s="1"/>
      <c r="E210" s="1"/>
      <c r="F210" s="20"/>
      <c r="G210" s="24"/>
      <c r="H210" s="88"/>
      <c r="I210" s="24"/>
      <c r="J210" s="88"/>
      <c r="K210" s="24"/>
      <c r="L210" s="88"/>
      <c r="M210" s="24"/>
      <c r="N210" s="88"/>
      <c r="O210" s="24"/>
      <c r="P210" s="88"/>
      <c r="Q210" s="24"/>
      <c r="R210" s="88"/>
      <c r="S210" s="24"/>
      <c r="T210" s="88"/>
      <c r="U210" s="24"/>
      <c r="V210" s="88"/>
      <c r="W210" s="24"/>
      <c r="X210" s="88"/>
      <c r="Y210" s="24"/>
      <c r="Z210" s="88"/>
      <c r="AA210" s="24"/>
      <c r="AB210" s="88"/>
      <c r="AC210" s="24"/>
      <c r="AD210" s="97"/>
      <c r="AE210" s="24"/>
      <c r="AF210" s="97"/>
      <c r="AG210" s="24"/>
      <c r="AH210" s="97"/>
    </row>
    <row r="211" spans="1:34">
      <c r="A211" s="1"/>
      <c r="B211" s="2"/>
      <c r="C211" s="2"/>
      <c r="D211" s="1"/>
      <c r="E211" s="1"/>
      <c r="F211" s="20"/>
      <c r="G211" s="24"/>
      <c r="H211" s="88"/>
      <c r="I211" s="24"/>
      <c r="J211" s="88"/>
      <c r="K211" s="24"/>
      <c r="L211" s="88"/>
      <c r="M211" s="24"/>
      <c r="N211" s="88"/>
      <c r="O211" s="24"/>
      <c r="P211" s="88"/>
      <c r="Q211" s="24"/>
      <c r="R211" s="88"/>
      <c r="S211" s="24"/>
      <c r="T211" s="88"/>
      <c r="U211" s="24"/>
      <c r="V211" s="88"/>
      <c r="W211" s="24"/>
      <c r="X211" s="88"/>
      <c r="Y211" s="24"/>
      <c r="Z211" s="88"/>
      <c r="AA211" s="24"/>
      <c r="AB211" s="88"/>
      <c r="AC211" s="24"/>
      <c r="AD211" s="97"/>
      <c r="AE211" s="24"/>
      <c r="AF211" s="97"/>
      <c r="AG211" s="24"/>
      <c r="AH211" s="97"/>
    </row>
    <row r="212" spans="1:34">
      <c r="A212" s="1"/>
      <c r="B212" s="2"/>
      <c r="C212" s="2"/>
      <c r="D212" s="1"/>
      <c r="E212" s="1"/>
      <c r="F212" s="20"/>
      <c r="G212" s="24"/>
      <c r="H212" s="88"/>
      <c r="I212" s="24"/>
      <c r="J212" s="88"/>
      <c r="K212" s="24"/>
      <c r="L212" s="88"/>
      <c r="M212" s="24"/>
      <c r="N212" s="88"/>
      <c r="O212" s="24"/>
      <c r="P212" s="88"/>
      <c r="Q212" s="24"/>
      <c r="R212" s="88"/>
      <c r="S212" s="24"/>
      <c r="T212" s="88"/>
      <c r="U212" s="24"/>
      <c r="V212" s="88"/>
      <c r="W212" s="24"/>
      <c r="X212" s="88"/>
      <c r="Y212" s="24"/>
      <c r="Z212" s="88"/>
      <c r="AA212" s="24"/>
      <c r="AB212" s="88"/>
      <c r="AC212" s="24"/>
      <c r="AD212" s="97"/>
      <c r="AE212" s="24"/>
      <c r="AF212" s="97"/>
      <c r="AG212" s="24"/>
      <c r="AH212" s="97"/>
    </row>
    <row r="213" spans="1:34">
      <c r="A213" s="1"/>
      <c r="B213" s="2"/>
      <c r="C213" s="2"/>
      <c r="D213" s="1"/>
      <c r="E213" s="1"/>
      <c r="F213" s="20"/>
      <c r="G213" s="24"/>
      <c r="H213" s="88"/>
      <c r="I213" s="24"/>
      <c r="J213" s="88"/>
      <c r="K213" s="24"/>
      <c r="L213" s="88"/>
      <c r="M213" s="24"/>
      <c r="N213" s="88"/>
      <c r="O213" s="24"/>
      <c r="P213" s="88"/>
      <c r="Q213" s="24"/>
      <c r="R213" s="88"/>
      <c r="S213" s="24"/>
      <c r="T213" s="88"/>
      <c r="U213" s="24"/>
      <c r="V213" s="88"/>
      <c r="W213" s="24"/>
      <c r="X213" s="88"/>
      <c r="Y213" s="24"/>
      <c r="Z213" s="88"/>
      <c r="AA213" s="24"/>
      <c r="AB213" s="88"/>
      <c r="AC213" s="24"/>
      <c r="AD213" s="97"/>
      <c r="AE213" s="24"/>
      <c r="AF213" s="97"/>
      <c r="AG213" s="24"/>
      <c r="AH213" s="97"/>
    </row>
    <row r="214" spans="1:34">
      <c r="A214" s="1"/>
      <c r="B214" s="2"/>
      <c r="C214" s="2"/>
      <c r="D214" s="1"/>
      <c r="E214" s="1"/>
      <c r="F214" s="20"/>
      <c r="G214" s="24"/>
      <c r="H214" s="88"/>
      <c r="I214" s="24"/>
      <c r="J214" s="88"/>
      <c r="K214" s="24"/>
      <c r="L214" s="88"/>
      <c r="M214" s="24"/>
      <c r="N214" s="88"/>
      <c r="O214" s="24"/>
      <c r="P214" s="88"/>
      <c r="Q214" s="24"/>
      <c r="R214" s="88"/>
      <c r="S214" s="24"/>
      <c r="T214" s="88"/>
      <c r="U214" s="24"/>
      <c r="V214" s="88"/>
      <c r="W214" s="24"/>
      <c r="X214" s="88"/>
      <c r="Y214" s="24"/>
      <c r="Z214" s="88"/>
      <c r="AA214" s="24"/>
      <c r="AB214" s="88"/>
      <c r="AC214" s="24"/>
      <c r="AD214" s="97"/>
      <c r="AE214" s="24"/>
      <c r="AF214" s="97"/>
      <c r="AG214" s="24"/>
      <c r="AH214" s="97"/>
    </row>
    <row r="215" spans="1:34">
      <c r="A215" s="1"/>
      <c r="B215" s="2"/>
      <c r="C215" s="2"/>
      <c r="D215" s="1"/>
      <c r="E215" s="1"/>
      <c r="F215" s="20"/>
      <c r="G215" s="24"/>
      <c r="H215" s="88"/>
      <c r="I215" s="24"/>
      <c r="J215" s="88"/>
      <c r="K215" s="24"/>
      <c r="L215" s="88"/>
      <c r="M215" s="24"/>
      <c r="N215" s="88"/>
      <c r="O215" s="24"/>
      <c r="P215" s="88"/>
      <c r="Q215" s="24"/>
      <c r="R215" s="88"/>
      <c r="S215" s="24"/>
      <c r="T215" s="88"/>
      <c r="U215" s="24"/>
      <c r="V215" s="88"/>
      <c r="W215" s="24"/>
      <c r="X215" s="88"/>
      <c r="Y215" s="24"/>
      <c r="Z215" s="88"/>
      <c r="AA215" s="24"/>
      <c r="AB215" s="88"/>
      <c r="AC215" s="24"/>
      <c r="AD215" s="97"/>
      <c r="AE215" s="24"/>
      <c r="AF215" s="97"/>
      <c r="AG215" s="24"/>
      <c r="AH215" s="97"/>
    </row>
    <row r="216" spans="1:34">
      <c r="A216" s="1"/>
      <c r="B216" s="2"/>
      <c r="C216" s="2"/>
      <c r="D216" s="1"/>
      <c r="E216" s="1"/>
      <c r="F216" s="20"/>
      <c r="G216" s="24"/>
      <c r="H216" s="88"/>
      <c r="I216" s="24"/>
      <c r="J216" s="88"/>
      <c r="K216" s="24"/>
      <c r="L216" s="88"/>
      <c r="M216" s="24"/>
      <c r="N216" s="88"/>
      <c r="O216" s="24"/>
      <c r="P216" s="88"/>
      <c r="Q216" s="24"/>
      <c r="R216" s="88"/>
      <c r="S216" s="24"/>
      <c r="T216" s="88"/>
      <c r="U216" s="24"/>
      <c r="V216" s="88"/>
      <c r="W216" s="24"/>
      <c r="X216" s="88"/>
      <c r="Y216" s="24"/>
      <c r="Z216" s="88"/>
      <c r="AA216" s="24"/>
      <c r="AB216" s="88"/>
      <c r="AC216" s="24"/>
      <c r="AD216" s="97"/>
      <c r="AE216" s="24"/>
      <c r="AF216" s="97"/>
      <c r="AG216" s="24"/>
      <c r="AH216" s="97"/>
    </row>
    <row r="217" spans="1:34">
      <c r="A217" s="1"/>
      <c r="B217" s="2"/>
      <c r="C217" s="2"/>
      <c r="D217" s="1"/>
      <c r="E217" s="1"/>
      <c r="F217" s="20"/>
      <c r="G217" s="24"/>
      <c r="H217" s="88"/>
      <c r="I217" s="24"/>
      <c r="J217" s="88"/>
      <c r="K217" s="24"/>
      <c r="L217" s="88"/>
      <c r="M217" s="24"/>
      <c r="N217" s="88"/>
      <c r="O217" s="24"/>
      <c r="P217" s="88"/>
      <c r="Q217" s="24"/>
      <c r="R217" s="88"/>
      <c r="S217" s="24"/>
      <c r="T217" s="88"/>
      <c r="U217" s="24"/>
      <c r="V217" s="88"/>
      <c r="W217" s="24"/>
      <c r="X217" s="88"/>
      <c r="Y217" s="24"/>
      <c r="Z217" s="88"/>
      <c r="AA217" s="24"/>
      <c r="AB217" s="88"/>
      <c r="AC217" s="24"/>
      <c r="AD217" s="97"/>
      <c r="AE217" s="24"/>
      <c r="AF217" s="97"/>
      <c r="AG217" s="24"/>
      <c r="AH217" s="97"/>
    </row>
    <row r="218" spans="1:34">
      <c r="A218" s="1"/>
      <c r="B218" s="2"/>
      <c r="C218" s="2"/>
      <c r="D218" s="1"/>
      <c r="E218" s="1"/>
      <c r="F218" s="20"/>
      <c r="G218" s="24"/>
      <c r="H218" s="88"/>
      <c r="I218" s="24"/>
      <c r="J218" s="88"/>
      <c r="K218" s="24"/>
      <c r="L218" s="88"/>
      <c r="M218" s="24"/>
      <c r="N218" s="88"/>
      <c r="O218" s="24"/>
      <c r="P218" s="88"/>
      <c r="Q218" s="24"/>
      <c r="R218" s="88"/>
      <c r="S218" s="24"/>
      <c r="T218" s="88"/>
      <c r="U218" s="24"/>
      <c r="V218" s="88"/>
      <c r="W218" s="24"/>
      <c r="X218" s="88"/>
      <c r="Y218" s="24"/>
      <c r="Z218" s="88"/>
      <c r="AA218" s="24"/>
      <c r="AB218" s="88"/>
      <c r="AC218" s="24"/>
      <c r="AD218" s="97"/>
      <c r="AE218" s="24"/>
      <c r="AF218" s="97"/>
      <c r="AG218" s="24"/>
      <c r="AH218" s="97"/>
    </row>
    <row r="219" spans="1:34">
      <c r="A219" s="1"/>
      <c r="B219" s="2"/>
      <c r="C219" s="2"/>
      <c r="D219" s="1"/>
      <c r="E219" s="1"/>
      <c r="F219" s="20"/>
      <c r="G219" s="24"/>
      <c r="H219" s="88"/>
      <c r="I219" s="24"/>
      <c r="J219" s="88"/>
      <c r="K219" s="24"/>
      <c r="L219" s="88"/>
      <c r="M219" s="24"/>
      <c r="N219" s="88"/>
      <c r="O219" s="24"/>
      <c r="P219" s="88"/>
      <c r="Q219" s="24"/>
      <c r="R219" s="88"/>
      <c r="S219" s="24"/>
      <c r="T219" s="88"/>
      <c r="U219" s="24"/>
      <c r="V219" s="88"/>
      <c r="W219" s="24"/>
      <c r="X219" s="88"/>
      <c r="Y219" s="24"/>
      <c r="Z219" s="88"/>
      <c r="AA219" s="24"/>
      <c r="AB219" s="88"/>
      <c r="AC219" s="24"/>
      <c r="AD219" s="97"/>
      <c r="AE219" s="24"/>
      <c r="AF219" s="97"/>
      <c r="AG219" s="24"/>
      <c r="AH219" s="97"/>
    </row>
    <row r="220" spans="1:34">
      <c r="A220" s="1"/>
      <c r="B220" s="2"/>
      <c r="C220" s="2"/>
      <c r="D220" s="1"/>
      <c r="E220" s="1"/>
      <c r="F220" s="20"/>
      <c r="G220" s="24"/>
      <c r="H220" s="88"/>
      <c r="I220" s="24"/>
      <c r="J220" s="88"/>
      <c r="K220" s="24"/>
      <c r="L220" s="88"/>
      <c r="M220" s="24"/>
      <c r="N220" s="88"/>
      <c r="O220" s="24"/>
      <c r="P220" s="88"/>
      <c r="Q220" s="24"/>
      <c r="R220" s="88"/>
      <c r="S220" s="24"/>
      <c r="T220" s="88"/>
      <c r="U220" s="24"/>
      <c r="V220" s="88"/>
      <c r="W220" s="24"/>
      <c r="X220" s="88"/>
      <c r="Y220" s="24"/>
      <c r="Z220" s="88"/>
      <c r="AA220" s="24"/>
      <c r="AB220" s="88"/>
      <c r="AC220" s="24"/>
      <c r="AD220" s="97"/>
      <c r="AE220" s="24"/>
      <c r="AF220" s="97"/>
      <c r="AG220" s="24"/>
      <c r="AH220" s="97"/>
    </row>
    <row r="221" spans="1:34">
      <c r="A221" s="1"/>
      <c r="B221" s="2"/>
      <c r="C221" s="2"/>
      <c r="D221" s="1"/>
      <c r="E221" s="1"/>
      <c r="F221" s="20"/>
      <c r="G221" s="24"/>
      <c r="H221" s="88"/>
      <c r="I221" s="24"/>
      <c r="J221" s="88"/>
      <c r="K221" s="24"/>
      <c r="L221" s="88"/>
      <c r="M221" s="24"/>
      <c r="N221" s="88"/>
      <c r="O221" s="24"/>
      <c r="P221" s="88"/>
      <c r="Q221" s="24"/>
      <c r="R221" s="88"/>
      <c r="S221" s="24"/>
      <c r="T221" s="88"/>
      <c r="U221" s="24"/>
      <c r="V221" s="88"/>
      <c r="W221" s="24"/>
      <c r="X221" s="88"/>
      <c r="Y221" s="24"/>
      <c r="Z221" s="88"/>
      <c r="AA221" s="24"/>
      <c r="AB221" s="88"/>
      <c r="AC221" s="24"/>
      <c r="AD221" s="97"/>
      <c r="AE221" s="24"/>
      <c r="AF221" s="97"/>
      <c r="AG221" s="24"/>
      <c r="AH221" s="97"/>
    </row>
    <row r="222" spans="1:34">
      <c r="A222" s="1"/>
      <c r="B222" s="2"/>
      <c r="C222" s="2"/>
      <c r="D222" s="1"/>
      <c r="E222" s="1"/>
      <c r="F222" s="20"/>
      <c r="G222" s="24"/>
      <c r="H222" s="88"/>
      <c r="I222" s="24"/>
      <c r="J222" s="88"/>
      <c r="K222" s="24"/>
      <c r="L222" s="88"/>
      <c r="M222" s="24"/>
      <c r="N222" s="88"/>
      <c r="O222" s="24"/>
      <c r="P222" s="88"/>
      <c r="Q222" s="24"/>
      <c r="R222" s="88"/>
      <c r="S222" s="24"/>
      <c r="T222" s="88"/>
      <c r="U222" s="24"/>
      <c r="V222" s="88"/>
      <c r="W222" s="24"/>
      <c r="X222" s="88"/>
      <c r="Y222" s="24"/>
      <c r="Z222" s="88"/>
      <c r="AA222" s="24"/>
      <c r="AB222" s="88"/>
      <c r="AC222" s="24"/>
      <c r="AD222" s="97"/>
      <c r="AE222" s="24"/>
      <c r="AF222" s="97"/>
      <c r="AG222" s="24"/>
      <c r="AH222" s="97"/>
    </row>
    <row r="223" spans="1:34">
      <c r="A223" s="1"/>
      <c r="B223" s="2"/>
      <c r="C223" s="2"/>
      <c r="D223" s="1"/>
      <c r="E223" s="1"/>
      <c r="F223" s="21"/>
      <c r="G223" s="24"/>
      <c r="H223" s="88"/>
      <c r="I223" s="24"/>
      <c r="J223" s="88"/>
      <c r="K223" s="24"/>
      <c r="L223" s="88"/>
      <c r="M223" s="24"/>
      <c r="N223" s="88"/>
      <c r="O223" s="24"/>
      <c r="P223" s="88"/>
      <c r="Q223" s="24"/>
      <c r="R223" s="88"/>
      <c r="S223" s="24"/>
      <c r="T223" s="88"/>
      <c r="U223" s="24"/>
      <c r="V223" s="88"/>
      <c r="W223" s="24"/>
      <c r="X223" s="88"/>
      <c r="Y223" s="24"/>
      <c r="Z223" s="88"/>
      <c r="AA223" s="24"/>
      <c r="AB223" s="88"/>
      <c r="AC223" s="24"/>
      <c r="AD223" s="98"/>
      <c r="AE223" s="274"/>
      <c r="AF223" s="98"/>
      <c r="AG223" s="274"/>
      <c r="AH223" s="98"/>
    </row>
    <row r="224" spans="1:34" ht="63.75" hidden="1">
      <c r="A224" s="90" t="s">
        <v>91</v>
      </c>
      <c r="B224" s="91"/>
      <c r="C224" s="72"/>
      <c r="D224" s="73"/>
      <c r="E224" s="92"/>
      <c r="F224" s="93"/>
      <c r="G224" s="94">
        <f>SUM(G167:G223)</f>
        <v>0</v>
      </c>
      <c r="H224" s="95"/>
      <c r="I224" s="94">
        <f>SUM(I167:I223)</f>
        <v>0</v>
      </c>
      <c r="J224" s="95"/>
      <c r="K224" s="94">
        <f>SUM(K167:K223)</f>
        <v>0</v>
      </c>
      <c r="L224" s="95"/>
      <c r="M224" s="94">
        <f>SUM(M167:M223)</f>
        <v>0</v>
      </c>
      <c r="N224" s="95"/>
      <c r="O224" s="94">
        <f>SUM(O167:O223)</f>
        <v>0</v>
      </c>
      <c r="P224" s="95"/>
      <c r="Q224" s="94">
        <f>SUM(Q167:Q223)</f>
        <v>0</v>
      </c>
      <c r="R224" s="95"/>
      <c r="S224" s="94">
        <f>SUM(S167:S223)</f>
        <v>0</v>
      </c>
      <c r="T224" s="95"/>
      <c r="U224" s="94">
        <f>SUM(U167:U223)</f>
        <v>0</v>
      </c>
      <c r="V224" s="95"/>
      <c r="W224" s="94">
        <f>SUM(W167:W223)</f>
        <v>0</v>
      </c>
      <c r="X224" s="95"/>
      <c r="Y224" s="94">
        <f>SUM(Y167:Y223)</f>
        <v>0</v>
      </c>
      <c r="Z224" s="95"/>
      <c r="AA224" s="94">
        <f>SUM(AA167:AA223)</f>
        <v>0</v>
      </c>
      <c r="AB224" s="95"/>
      <c r="AC224" s="94">
        <f>SUM(AC167:AC223)</f>
        <v>0</v>
      </c>
      <c r="AD224" s="96"/>
      <c r="AE224" s="94">
        <f>SUM(AE167:AE223)</f>
        <v>0</v>
      </c>
      <c r="AF224" s="95"/>
      <c r="AG224" s="94">
        <f>SUM(AG167:AG223)</f>
        <v>0</v>
      </c>
      <c r="AH224" s="96"/>
    </row>
    <row r="225" spans="1:34">
      <c r="A225" s="99"/>
      <c r="B225" s="100"/>
      <c r="C225" s="100"/>
      <c r="D225" s="99"/>
      <c r="E225" s="99"/>
      <c r="F225" s="101"/>
      <c r="G225" s="111"/>
      <c r="H225" s="111"/>
      <c r="I225" s="111"/>
      <c r="J225" s="111"/>
      <c r="K225" s="111"/>
      <c r="L225" s="111"/>
      <c r="M225" s="141"/>
      <c r="N225" s="141"/>
      <c r="O225" s="111"/>
      <c r="P225" s="111"/>
      <c r="Q225" s="141"/>
      <c r="R225" s="14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</row>
    <row r="226" spans="1:34">
      <c r="A226" s="57"/>
      <c r="B226" s="64"/>
      <c r="C226" s="64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</row>
    <row r="227" spans="1:34" s="43" customFormat="1" ht="36" customHeight="1">
      <c r="A227" s="847" t="s">
        <v>127</v>
      </c>
      <c r="B227" s="848"/>
      <c r="C227" s="848"/>
      <c r="D227" s="848"/>
      <c r="E227" s="848"/>
      <c r="F227" s="848"/>
      <c r="G227" s="848"/>
      <c r="H227" s="782"/>
      <c r="I227" s="782"/>
      <c r="J227" s="41"/>
      <c r="K227" s="41"/>
      <c r="L227" s="41"/>
      <c r="M227" s="41"/>
      <c r="N227" s="41"/>
      <c r="O227" s="41"/>
      <c r="P227" s="844">
        <f>P1</f>
        <v>0</v>
      </c>
      <c r="Q227" s="844"/>
      <c r="R227" s="844"/>
      <c r="S227" s="844"/>
      <c r="T227" s="844"/>
      <c r="U227" s="844"/>
      <c r="V227" s="844"/>
      <c r="W227" s="844"/>
      <c r="X227" s="844"/>
      <c r="Y227" s="41"/>
      <c r="Z227" s="41"/>
      <c r="AA227" s="41"/>
      <c r="AB227" s="41"/>
      <c r="AC227" s="41"/>
      <c r="AD227" s="41"/>
    </row>
    <row r="228" spans="1:34" s="52" customFormat="1" ht="15.75">
      <c r="A228" s="41" t="s">
        <v>35</v>
      </c>
      <c r="B228" s="44"/>
      <c r="C228" s="45"/>
      <c r="D228" s="41"/>
      <c r="E228" s="41"/>
      <c r="F228" s="41"/>
      <c r="G228" s="41"/>
      <c r="H228" s="41"/>
      <c r="I228" s="41"/>
      <c r="J228" s="41"/>
      <c r="K228" s="858"/>
      <c r="L228" s="858"/>
      <c r="M228" s="340"/>
      <c r="N228" s="340"/>
      <c r="O228" s="41"/>
      <c r="P228" s="859"/>
      <c r="Q228" s="859"/>
      <c r="R228" s="859"/>
      <c r="S228" s="859"/>
      <c r="T228" s="859"/>
      <c r="U228" s="859"/>
      <c r="V228" s="859"/>
      <c r="W228" s="859"/>
      <c r="X228" s="859"/>
      <c r="Y228" s="41"/>
      <c r="Z228" s="41"/>
      <c r="AA228" s="41"/>
      <c r="AB228" s="41"/>
      <c r="AC228" s="41"/>
      <c r="AD228" s="41"/>
    </row>
    <row r="229" spans="1:34" s="52" customFormat="1" ht="15.75">
      <c r="A229" s="42"/>
      <c r="B229" s="44"/>
      <c r="C229" s="45"/>
      <c r="D229" s="41"/>
      <c r="E229" s="41"/>
      <c r="F229" s="41"/>
      <c r="G229" s="41"/>
      <c r="H229" s="41"/>
      <c r="I229" s="41"/>
      <c r="J229" s="41"/>
      <c r="K229" s="46"/>
      <c r="L229" s="46"/>
      <c r="M229" s="340"/>
      <c r="N229" s="340"/>
      <c r="O229" s="41"/>
      <c r="P229" s="41"/>
      <c r="Q229" s="419"/>
      <c r="R229" s="419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4" ht="20.25">
      <c r="A230" s="48" t="s">
        <v>9</v>
      </c>
      <c r="B230" s="49"/>
      <c r="C230" s="50"/>
      <c r="D230" s="51"/>
      <c r="E230" s="51"/>
      <c r="F230" s="51"/>
      <c r="G230" s="821" t="s">
        <v>245</v>
      </c>
      <c r="H230" s="782"/>
      <c r="I230" s="782"/>
      <c r="J230" s="782"/>
      <c r="K230" s="782"/>
      <c r="L230" s="782"/>
      <c r="M230" s="782"/>
      <c r="N230" s="782"/>
      <c r="O230" s="782"/>
      <c r="P230" s="782"/>
      <c r="Q230" s="782"/>
      <c r="R230" s="782"/>
      <c r="S230" s="782"/>
      <c r="T230" s="782"/>
      <c r="U230" s="782"/>
      <c r="V230" s="782"/>
      <c r="W230" s="782"/>
      <c r="X230" s="782"/>
      <c r="Y230" s="51"/>
      <c r="Z230" s="51"/>
      <c r="AA230" s="51"/>
      <c r="AB230" s="51"/>
      <c r="AC230" s="51"/>
      <c r="AD230" s="51"/>
    </row>
    <row r="231" spans="1:34" ht="23.25" customHeight="1">
      <c r="A231" s="51"/>
      <c r="B231" s="50"/>
      <c r="C231" s="50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</row>
    <row r="232" spans="1:34" ht="19.5" customHeight="1">
      <c r="A232" s="7" t="s">
        <v>36</v>
      </c>
      <c r="B232" s="844">
        <f>G6</f>
        <v>2021</v>
      </c>
      <c r="C232" s="845"/>
      <c r="D232" s="845"/>
      <c r="E232" s="52"/>
      <c r="F232" s="52"/>
      <c r="G232" s="108">
        <f>G6</f>
        <v>2021</v>
      </c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</row>
    <row r="233" spans="1:34" ht="19.5" customHeight="1">
      <c r="A233" s="56" t="s">
        <v>46</v>
      </c>
      <c r="B233" s="844" t="str">
        <f>G7</f>
        <v>1. Quartal</v>
      </c>
      <c r="C233" s="845"/>
      <c r="D233" s="845"/>
      <c r="E233" s="54"/>
      <c r="F233" s="54"/>
      <c r="G233" s="42" t="str">
        <f>G7</f>
        <v>1. Quartal</v>
      </c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</row>
    <row r="234" spans="1:34" ht="19.5" customHeight="1">
      <c r="A234" s="7"/>
      <c r="B234" s="109"/>
      <c r="C234" s="110"/>
      <c r="D234" s="110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</row>
    <row r="235" spans="1:34" ht="26.25" customHeight="1">
      <c r="A235" s="849" t="s">
        <v>0</v>
      </c>
      <c r="B235" s="850"/>
      <c r="C235" s="850"/>
      <c r="D235" s="850"/>
      <c r="E235" s="850"/>
      <c r="F235" s="851"/>
      <c r="G235" s="860" t="s">
        <v>1</v>
      </c>
      <c r="H235" s="861"/>
      <c r="I235" s="860" t="s">
        <v>2</v>
      </c>
      <c r="J235" s="861"/>
      <c r="K235" s="830" t="s">
        <v>85</v>
      </c>
      <c r="L235" s="831"/>
      <c r="M235" s="834">
        <f>M244</f>
        <v>0</v>
      </c>
      <c r="N235" s="835"/>
      <c r="O235" s="830">
        <f>O8</f>
        <v>0</v>
      </c>
      <c r="P235" s="831"/>
      <c r="Q235" s="834">
        <f>Q244</f>
        <v>0</v>
      </c>
      <c r="R235" s="835"/>
      <c r="S235" s="830">
        <f>S8</f>
        <v>0</v>
      </c>
      <c r="T235" s="831"/>
      <c r="U235" s="830">
        <f>U8</f>
        <v>0</v>
      </c>
      <c r="V235" s="831"/>
      <c r="W235" s="830">
        <f>W8</f>
        <v>0</v>
      </c>
      <c r="X235" s="831"/>
      <c r="Y235" s="830">
        <f>Y8</f>
        <v>0</v>
      </c>
      <c r="Z235" s="831"/>
      <c r="AA235" s="830">
        <f>AA8</f>
        <v>0</v>
      </c>
      <c r="AB235" s="831"/>
      <c r="AC235" s="830">
        <f>AC8</f>
        <v>0</v>
      </c>
      <c r="AD235" s="831"/>
      <c r="AE235" s="830">
        <f>AE8</f>
        <v>0</v>
      </c>
      <c r="AF235" s="831"/>
      <c r="AG235" s="830">
        <f>AG8</f>
        <v>0</v>
      </c>
      <c r="AH235" s="831"/>
    </row>
    <row r="236" spans="1:34" ht="37.5" customHeight="1">
      <c r="A236" s="852"/>
      <c r="B236" s="853"/>
      <c r="C236" s="853"/>
      <c r="D236" s="853"/>
      <c r="E236" s="853"/>
      <c r="F236" s="854"/>
      <c r="G236" s="832" t="s">
        <v>17</v>
      </c>
      <c r="H236" s="832" t="s">
        <v>12</v>
      </c>
      <c r="I236" s="832" t="s">
        <v>17</v>
      </c>
      <c r="J236" s="832" t="s">
        <v>12</v>
      </c>
      <c r="K236" s="832" t="s">
        <v>17</v>
      </c>
      <c r="L236" s="832" t="s">
        <v>12</v>
      </c>
      <c r="M236" s="832" t="s">
        <v>17</v>
      </c>
      <c r="N236" s="832" t="s">
        <v>12</v>
      </c>
      <c r="O236" s="832" t="s">
        <v>17</v>
      </c>
      <c r="P236" s="832" t="s">
        <v>12</v>
      </c>
      <c r="Q236" s="832" t="s">
        <v>17</v>
      </c>
      <c r="R236" s="832" t="s">
        <v>12</v>
      </c>
      <c r="S236" s="832" t="s">
        <v>17</v>
      </c>
      <c r="T236" s="832" t="s">
        <v>12</v>
      </c>
      <c r="U236" s="832" t="s">
        <v>17</v>
      </c>
      <c r="V236" s="832" t="s">
        <v>12</v>
      </c>
      <c r="W236" s="832" t="s">
        <v>17</v>
      </c>
      <c r="X236" s="832" t="s">
        <v>12</v>
      </c>
      <c r="Y236" s="832" t="s">
        <v>17</v>
      </c>
      <c r="Z236" s="832" t="s">
        <v>12</v>
      </c>
      <c r="AA236" s="832" t="s">
        <v>17</v>
      </c>
      <c r="AB236" s="832" t="s">
        <v>12</v>
      </c>
      <c r="AC236" s="832" t="s">
        <v>17</v>
      </c>
      <c r="AD236" s="832" t="s">
        <v>12</v>
      </c>
      <c r="AE236" s="832" t="s">
        <v>17</v>
      </c>
      <c r="AF236" s="832" t="s">
        <v>12</v>
      </c>
      <c r="AG236" s="832" t="s">
        <v>17</v>
      </c>
      <c r="AH236" s="832" t="s">
        <v>12</v>
      </c>
    </row>
    <row r="237" spans="1:34" ht="27" customHeight="1">
      <c r="A237" s="852"/>
      <c r="B237" s="853"/>
      <c r="C237" s="853"/>
      <c r="D237" s="853"/>
      <c r="E237" s="853"/>
      <c r="F237" s="854"/>
      <c r="G237" s="836"/>
      <c r="H237" s="836"/>
      <c r="I237" s="836"/>
      <c r="J237" s="836"/>
      <c r="K237" s="836"/>
      <c r="L237" s="836"/>
      <c r="M237" s="836"/>
      <c r="N237" s="836"/>
      <c r="O237" s="836"/>
      <c r="P237" s="836"/>
      <c r="Q237" s="836"/>
      <c r="R237" s="836"/>
      <c r="S237" s="836"/>
      <c r="T237" s="836"/>
      <c r="U237" s="836"/>
      <c r="V237" s="836"/>
      <c r="W237" s="836"/>
      <c r="X237" s="836"/>
      <c r="Y237" s="836"/>
      <c r="Z237" s="836"/>
      <c r="AA237" s="836"/>
      <c r="AB237" s="836"/>
      <c r="AC237" s="836"/>
      <c r="AD237" s="836"/>
      <c r="AE237" s="836"/>
      <c r="AF237" s="836"/>
      <c r="AG237" s="836"/>
      <c r="AH237" s="836"/>
    </row>
    <row r="238" spans="1:34" ht="40.5" customHeight="1">
      <c r="A238" s="855"/>
      <c r="B238" s="856"/>
      <c r="C238" s="856"/>
      <c r="D238" s="856"/>
      <c r="E238" s="856"/>
      <c r="F238" s="857"/>
      <c r="G238" s="68" t="s">
        <v>135</v>
      </c>
      <c r="H238" s="68" t="s">
        <v>18</v>
      </c>
      <c r="I238" s="68" t="s">
        <v>135</v>
      </c>
      <c r="J238" s="68" t="s">
        <v>18</v>
      </c>
      <c r="K238" s="68" t="s">
        <v>86</v>
      </c>
      <c r="L238" s="68" t="s">
        <v>18</v>
      </c>
      <c r="M238" s="69" t="str">
        <f>M11</f>
        <v/>
      </c>
      <c r="N238" s="68" t="s">
        <v>18</v>
      </c>
      <c r="O238" s="69" t="str">
        <f>O11</f>
        <v/>
      </c>
      <c r="P238" s="68" t="s">
        <v>18</v>
      </c>
      <c r="Q238" s="69" t="str">
        <f>Q11</f>
        <v/>
      </c>
      <c r="R238" s="68" t="s">
        <v>18</v>
      </c>
      <c r="S238" s="69" t="str">
        <f>S11</f>
        <v/>
      </c>
      <c r="T238" s="68" t="s">
        <v>18</v>
      </c>
      <c r="U238" s="69" t="str">
        <f>U11</f>
        <v/>
      </c>
      <c r="V238" s="68" t="s">
        <v>18</v>
      </c>
      <c r="W238" s="69" t="str">
        <f>W11</f>
        <v/>
      </c>
      <c r="X238" s="68" t="s">
        <v>18</v>
      </c>
      <c r="Y238" s="69" t="str">
        <f>Y11</f>
        <v/>
      </c>
      <c r="Z238" s="68" t="s">
        <v>18</v>
      </c>
      <c r="AA238" s="69" t="str">
        <f>AA11</f>
        <v/>
      </c>
      <c r="AB238" s="68" t="s">
        <v>18</v>
      </c>
      <c r="AC238" s="69" t="str">
        <f>AC11</f>
        <v/>
      </c>
      <c r="AD238" s="68" t="s">
        <v>18</v>
      </c>
      <c r="AE238" s="69" t="str">
        <f>AE11</f>
        <v/>
      </c>
      <c r="AF238" s="68" t="s">
        <v>18</v>
      </c>
      <c r="AG238" s="69" t="str">
        <f>AG11</f>
        <v/>
      </c>
      <c r="AH238" s="68" t="s">
        <v>18</v>
      </c>
    </row>
    <row r="239" spans="1:34" s="306" customFormat="1" ht="23.25" customHeight="1">
      <c r="A239" s="862" t="s">
        <v>103</v>
      </c>
      <c r="B239" s="863"/>
      <c r="C239" s="863"/>
      <c r="D239" s="863"/>
      <c r="E239" s="863"/>
      <c r="F239" s="863"/>
      <c r="G239" s="863"/>
      <c r="H239" s="863"/>
      <c r="I239" s="863"/>
      <c r="J239" s="863"/>
      <c r="K239" s="863"/>
      <c r="L239" s="863"/>
      <c r="M239" s="863"/>
      <c r="N239" s="863"/>
      <c r="O239" s="863"/>
      <c r="P239" s="863"/>
      <c r="Q239" s="863"/>
      <c r="R239" s="863"/>
      <c r="S239" s="863"/>
      <c r="T239" s="863"/>
      <c r="U239" s="863"/>
      <c r="V239" s="863"/>
      <c r="W239" s="863"/>
      <c r="X239" s="863"/>
      <c r="Y239" s="863"/>
      <c r="Z239" s="863"/>
      <c r="AA239" s="863"/>
      <c r="AB239" s="863"/>
      <c r="AC239" s="863"/>
      <c r="AD239" s="863"/>
      <c r="AE239" s="864"/>
      <c r="AF239" s="864"/>
      <c r="AG239" s="864"/>
      <c r="AH239" s="865"/>
    </row>
    <row r="240" spans="1:34">
      <c r="A240" s="1" t="s">
        <v>136</v>
      </c>
      <c r="B240" s="2"/>
      <c r="C240" s="2"/>
      <c r="D240" s="1"/>
      <c r="E240" s="1"/>
      <c r="F240" s="20"/>
      <c r="G240" s="24"/>
      <c r="H240" s="25"/>
      <c r="I240" s="24"/>
      <c r="J240" s="25"/>
      <c r="K240" s="27"/>
      <c r="L240" s="26"/>
      <c r="M240" s="27"/>
      <c r="N240" s="26"/>
      <c r="O240" s="27"/>
      <c r="P240" s="26"/>
      <c r="Q240" s="27"/>
      <c r="R240" s="26"/>
      <c r="S240" s="27"/>
      <c r="T240" s="26"/>
      <c r="U240" s="27"/>
      <c r="V240" s="26"/>
      <c r="W240" s="27"/>
      <c r="X240" s="26"/>
      <c r="Y240" s="27"/>
      <c r="Z240" s="26"/>
      <c r="AA240" s="27"/>
      <c r="AB240" s="26"/>
      <c r="AC240" s="27"/>
      <c r="AD240" s="26"/>
      <c r="AE240" s="27"/>
      <c r="AF240" s="26"/>
      <c r="AG240" s="27"/>
      <c r="AH240" s="26"/>
    </row>
    <row r="241" spans="1:34">
      <c r="A241" s="1"/>
      <c r="B241" s="2"/>
      <c r="C241" s="2"/>
      <c r="D241" s="1"/>
      <c r="E241" s="1"/>
      <c r="F241" s="20"/>
      <c r="G241" s="24"/>
      <c r="H241" s="25"/>
      <c r="I241" s="24"/>
      <c r="J241" s="25"/>
      <c r="K241" s="27"/>
      <c r="L241" s="26"/>
      <c r="M241" s="27"/>
      <c r="N241" s="26"/>
      <c r="O241" s="27"/>
      <c r="P241" s="26"/>
      <c r="Q241" s="27"/>
      <c r="R241" s="26"/>
      <c r="S241" s="27"/>
      <c r="T241" s="26"/>
      <c r="U241" s="27"/>
      <c r="V241" s="26"/>
      <c r="W241" s="27"/>
      <c r="X241" s="26"/>
      <c r="Y241" s="27"/>
      <c r="Z241" s="26"/>
      <c r="AA241" s="27"/>
      <c r="AB241" s="26"/>
      <c r="AC241" s="27"/>
      <c r="AD241" s="26"/>
      <c r="AE241" s="27"/>
      <c r="AF241" s="26"/>
      <c r="AG241" s="27"/>
      <c r="AH241" s="26"/>
    </row>
    <row r="242" spans="1:34">
      <c r="A242" s="1"/>
      <c r="B242" s="2"/>
      <c r="C242" s="2"/>
      <c r="D242" s="1"/>
      <c r="E242" s="1"/>
      <c r="F242" s="20"/>
      <c r="G242" s="24"/>
      <c r="H242" s="25"/>
      <c r="I242" s="24"/>
      <c r="J242" s="25"/>
      <c r="K242" s="27"/>
      <c r="L242" s="26"/>
      <c r="M242" s="27"/>
      <c r="N242" s="26"/>
      <c r="O242" s="27"/>
      <c r="P242" s="26"/>
      <c r="Q242" s="27"/>
      <c r="R242" s="26"/>
      <c r="S242" s="27"/>
      <c r="T242" s="26"/>
      <c r="U242" s="27"/>
      <c r="V242" s="26"/>
      <c r="W242" s="27"/>
      <c r="X242" s="26"/>
      <c r="Y242" s="27"/>
      <c r="Z242" s="26"/>
      <c r="AA242" s="27"/>
      <c r="AB242" s="26"/>
      <c r="AC242" s="27"/>
      <c r="AD242" s="26"/>
      <c r="AE242" s="27"/>
      <c r="AF242" s="26"/>
      <c r="AG242" s="27"/>
      <c r="AH242" s="26"/>
    </row>
    <row r="243" spans="1:34">
      <c r="A243" s="1"/>
      <c r="B243" s="2"/>
      <c r="C243" s="2"/>
      <c r="D243" s="1"/>
      <c r="E243" s="1"/>
      <c r="F243" s="20"/>
      <c r="G243" s="24"/>
      <c r="H243" s="25"/>
      <c r="I243" s="24"/>
      <c r="J243" s="25"/>
      <c r="K243" s="27"/>
      <c r="L243" s="26"/>
      <c r="M243" s="27"/>
      <c r="N243" s="26"/>
      <c r="O243" s="27"/>
      <c r="P243" s="26"/>
      <c r="Q243" s="27"/>
      <c r="R243" s="26"/>
      <c r="S243" s="27"/>
      <c r="T243" s="26"/>
      <c r="U243" s="27"/>
      <c r="V243" s="26"/>
      <c r="W243" s="27"/>
      <c r="X243" s="26"/>
      <c r="Y243" s="27"/>
      <c r="Z243" s="26"/>
      <c r="AA243" s="27"/>
      <c r="AB243" s="26"/>
      <c r="AC243" s="27"/>
      <c r="AD243" s="26"/>
      <c r="AE243" s="27"/>
      <c r="AF243" s="26"/>
      <c r="AG243" s="27"/>
      <c r="AH243" s="26"/>
    </row>
    <row r="244" spans="1:34">
      <c r="A244" s="1"/>
      <c r="B244" s="2"/>
      <c r="C244" s="2"/>
      <c r="D244" s="1"/>
      <c r="E244" s="1"/>
      <c r="F244" s="20"/>
      <c r="G244" s="24"/>
      <c r="H244" s="25"/>
      <c r="I244" s="24"/>
      <c r="J244" s="25"/>
      <c r="K244" s="27"/>
      <c r="L244" s="26"/>
      <c r="M244" s="27"/>
      <c r="N244" s="26"/>
      <c r="O244" s="27"/>
      <c r="P244" s="26"/>
      <c r="Q244" s="27"/>
      <c r="R244" s="26"/>
      <c r="S244" s="27"/>
      <c r="T244" s="26"/>
      <c r="U244" s="27"/>
      <c r="V244" s="26"/>
      <c r="W244" s="27"/>
      <c r="X244" s="26"/>
      <c r="Y244" s="27"/>
      <c r="Z244" s="26"/>
      <c r="AA244" s="27"/>
      <c r="AB244" s="26"/>
      <c r="AC244" s="27"/>
      <c r="AD244" s="26"/>
      <c r="AE244" s="27"/>
      <c r="AF244" s="26"/>
      <c r="AG244" s="27"/>
      <c r="AH244" s="26"/>
    </row>
    <row r="245" spans="1:34">
      <c r="A245" s="1"/>
      <c r="B245" s="2"/>
      <c r="C245" s="2"/>
      <c r="D245" s="1"/>
      <c r="E245" s="1"/>
      <c r="F245" s="20"/>
      <c r="G245" s="24"/>
      <c r="H245" s="25"/>
      <c r="I245" s="24"/>
      <c r="J245" s="25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26"/>
      <c r="W245" s="27"/>
      <c r="X245" s="26"/>
      <c r="Y245" s="27"/>
      <c r="Z245" s="26"/>
      <c r="AA245" s="27"/>
      <c r="AB245" s="26"/>
      <c r="AC245" s="27"/>
      <c r="AD245" s="26"/>
      <c r="AE245" s="27"/>
      <c r="AF245" s="26"/>
      <c r="AG245" s="27"/>
      <c r="AH245" s="26"/>
    </row>
    <row r="246" spans="1:34">
      <c r="A246" s="1"/>
      <c r="B246" s="2"/>
      <c r="C246" s="2"/>
      <c r="D246" s="1"/>
      <c r="E246" s="1"/>
      <c r="F246" s="20"/>
      <c r="G246" s="24"/>
      <c r="H246" s="25"/>
      <c r="I246" s="24"/>
      <c r="J246" s="25"/>
      <c r="K246" s="27"/>
      <c r="L246" s="26"/>
      <c r="M246" s="27"/>
      <c r="N246" s="26"/>
      <c r="O246" s="27"/>
      <c r="P246" s="26"/>
      <c r="Q246" s="27"/>
      <c r="R246" s="26"/>
      <c r="S246" s="27"/>
      <c r="T246" s="26"/>
      <c r="U246" s="27"/>
      <c r="V246" s="26"/>
      <c r="W246" s="27"/>
      <c r="X246" s="26"/>
      <c r="Y246" s="27"/>
      <c r="Z246" s="26"/>
      <c r="AA246" s="27"/>
      <c r="AB246" s="26"/>
      <c r="AC246" s="27"/>
      <c r="AD246" s="26"/>
      <c r="AE246" s="27"/>
      <c r="AF246" s="26"/>
      <c r="AG246" s="27"/>
      <c r="AH246" s="26"/>
    </row>
    <row r="247" spans="1:34">
      <c r="A247" s="1"/>
      <c r="B247" s="2"/>
      <c r="C247" s="2"/>
      <c r="D247" s="1"/>
      <c r="E247" s="1"/>
      <c r="F247" s="20"/>
      <c r="G247" s="24"/>
      <c r="H247" s="25"/>
      <c r="I247" s="24"/>
      <c r="J247" s="25"/>
      <c r="K247" s="27"/>
      <c r="L247" s="26"/>
      <c r="M247" s="27"/>
      <c r="N247" s="26"/>
      <c r="O247" s="27"/>
      <c r="P247" s="26"/>
      <c r="Q247" s="27"/>
      <c r="R247" s="26"/>
      <c r="S247" s="27"/>
      <c r="T247" s="26"/>
      <c r="U247" s="27"/>
      <c r="V247" s="26"/>
      <c r="W247" s="27"/>
      <c r="X247" s="26"/>
      <c r="Y247" s="27"/>
      <c r="Z247" s="26"/>
      <c r="AA247" s="27"/>
      <c r="AB247" s="26"/>
      <c r="AC247" s="27"/>
      <c r="AD247" s="26"/>
      <c r="AE247" s="27"/>
      <c r="AF247" s="26"/>
      <c r="AG247" s="27"/>
      <c r="AH247" s="26"/>
    </row>
    <row r="248" spans="1:34">
      <c r="A248" s="1"/>
      <c r="B248" s="2"/>
      <c r="C248" s="2"/>
      <c r="D248" s="1"/>
      <c r="E248" s="1"/>
      <c r="F248" s="20"/>
      <c r="G248" s="24"/>
      <c r="H248" s="25"/>
      <c r="I248" s="24"/>
      <c r="J248" s="25"/>
      <c r="K248" s="27"/>
      <c r="L248" s="26"/>
      <c r="M248" s="27"/>
      <c r="N248" s="26"/>
      <c r="O248" s="27"/>
      <c r="P248" s="26"/>
      <c r="Q248" s="27"/>
      <c r="R248" s="26"/>
      <c r="S248" s="27"/>
      <c r="T248" s="26"/>
      <c r="U248" s="27"/>
      <c r="V248" s="26"/>
      <c r="W248" s="27"/>
      <c r="X248" s="26"/>
      <c r="Y248" s="27"/>
      <c r="Z248" s="26"/>
      <c r="AA248" s="27"/>
      <c r="AB248" s="26"/>
      <c r="AC248" s="27"/>
      <c r="AD248" s="26"/>
      <c r="AE248" s="27"/>
      <c r="AF248" s="26"/>
      <c r="AG248" s="27"/>
      <c r="AH248" s="26"/>
    </row>
    <row r="249" spans="1:34">
      <c r="A249" s="1"/>
      <c r="B249" s="2"/>
      <c r="C249" s="2"/>
      <c r="D249" s="1"/>
      <c r="E249" s="1"/>
      <c r="F249" s="20"/>
      <c r="G249" s="24"/>
      <c r="H249" s="25"/>
      <c r="I249" s="24"/>
      <c r="J249" s="25"/>
      <c r="K249" s="27"/>
      <c r="L249" s="26"/>
      <c r="M249" s="27"/>
      <c r="N249" s="26"/>
      <c r="O249" s="27"/>
      <c r="P249" s="26"/>
      <c r="Q249" s="27"/>
      <c r="R249" s="26"/>
      <c r="S249" s="27"/>
      <c r="T249" s="26"/>
      <c r="U249" s="27"/>
      <c r="V249" s="26"/>
      <c r="W249" s="27"/>
      <c r="X249" s="26"/>
      <c r="Y249" s="27"/>
      <c r="Z249" s="26"/>
      <c r="AA249" s="27"/>
      <c r="AB249" s="26"/>
      <c r="AC249" s="27"/>
      <c r="AD249" s="26"/>
      <c r="AE249" s="27"/>
      <c r="AF249" s="26"/>
      <c r="AG249" s="27"/>
      <c r="AH249" s="26"/>
    </row>
    <row r="250" spans="1:34">
      <c r="A250" s="1"/>
      <c r="B250" s="2"/>
      <c r="C250" s="2"/>
      <c r="D250" s="1"/>
      <c r="E250" s="1"/>
      <c r="F250" s="20"/>
      <c r="G250" s="24"/>
      <c r="H250" s="25"/>
      <c r="I250" s="24"/>
      <c r="J250" s="25"/>
      <c r="K250" s="27"/>
      <c r="L250" s="26"/>
      <c r="M250" s="27"/>
      <c r="N250" s="26"/>
      <c r="O250" s="27"/>
      <c r="P250" s="26"/>
      <c r="Q250" s="27"/>
      <c r="R250" s="26"/>
      <c r="S250" s="27"/>
      <c r="T250" s="26"/>
      <c r="U250" s="27"/>
      <c r="V250" s="26"/>
      <c r="W250" s="27"/>
      <c r="X250" s="26"/>
      <c r="Y250" s="27"/>
      <c r="Z250" s="26"/>
      <c r="AA250" s="27"/>
      <c r="AB250" s="26"/>
      <c r="AC250" s="27"/>
      <c r="AD250" s="26"/>
      <c r="AE250" s="27"/>
      <c r="AF250" s="26"/>
      <c r="AG250" s="27"/>
      <c r="AH250" s="26"/>
    </row>
    <row r="251" spans="1:34">
      <c r="A251" s="1"/>
      <c r="B251" s="2"/>
      <c r="C251" s="2"/>
      <c r="D251" s="1"/>
      <c r="E251" s="1"/>
      <c r="F251" s="20"/>
      <c r="G251" s="24"/>
      <c r="H251" s="25"/>
      <c r="I251" s="24"/>
      <c r="J251" s="25"/>
      <c r="K251" s="27"/>
      <c r="L251" s="26"/>
      <c r="M251" s="27"/>
      <c r="N251" s="26"/>
      <c r="O251" s="27"/>
      <c r="P251" s="26"/>
      <c r="Q251" s="27"/>
      <c r="R251" s="26"/>
      <c r="S251" s="27"/>
      <c r="T251" s="26"/>
      <c r="U251" s="27"/>
      <c r="V251" s="26"/>
      <c r="W251" s="27"/>
      <c r="X251" s="26"/>
      <c r="Y251" s="27"/>
      <c r="Z251" s="26"/>
      <c r="AA251" s="27"/>
      <c r="AB251" s="26"/>
      <c r="AC251" s="27"/>
      <c r="AD251" s="26"/>
      <c r="AE251" s="27"/>
      <c r="AF251" s="26"/>
      <c r="AG251" s="27"/>
      <c r="AH251" s="26"/>
    </row>
    <row r="252" spans="1:34">
      <c r="A252" s="1"/>
      <c r="B252" s="2"/>
      <c r="C252" s="2"/>
      <c r="D252" s="1"/>
      <c r="E252" s="1"/>
      <c r="F252" s="20"/>
      <c r="G252" s="24"/>
      <c r="H252" s="25"/>
      <c r="I252" s="24"/>
      <c r="J252" s="25"/>
      <c r="K252" s="27"/>
      <c r="L252" s="26"/>
      <c r="M252" s="27"/>
      <c r="N252" s="26"/>
      <c r="O252" s="27"/>
      <c r="P252" s="26"/>
      <c r="Q252" s="27"/>
      <c r="R252" s="26"/>
      <c r="S252" s="27"/>
      <c r="T252" s="26"/>
      <c r="U252" s="27"/>
      <c r="V252" s="26"/>
      <c r="W252" s="27"/>
      <c r="X252" s="26"/>
      <c r="Y252" s="27"/>
      <c r="Z252" s="26"/>
      <c r="AA252" s="27"/>
      <c r="AB252" s="26"/>
      <c r="AC252" s="27"/>
      <c r="AD252" s="26"/>
      <c r="AE252" s="27"/>
      <c r="AF252" s="26"/>
      <c r="AG252" s="27"/>
      <c r="AH252" s="26"/>
    </row>
    <row r="253" spans="1:34">
      <c r="A253" s="1"/>
      <c r="B253" s="2"/>
      <c r="C253" s="2"/>
      <c r="D253" s="1"/>
      <c r="E253" s="1"/>
      <c r="F253" s="20"/>
      <c r="G253" s="24"/>
      <c r="H253" s="25"/>
      <c r="I253" s="24"/>
      <c r="J253" s="25"/>
      <c r="K253" s="27"/>
      <c r="L253" s="26"/>
      <c r="M253" s="27"/>
      <c r="N253" s="26"/>
      <c r="O253" s="27"/>
      <c r="P253" s="26"/>
      <c r="Q253" s="27"/>
      <c r="R253" s="26"/>
      <c r="S253" s="27"/>
      <c r="T253" s="26"/>
      <c r="U253" s="27"/>
      <c r="V253" s="26"/>
      <c r="W253" s="27"/>
      <c r="X253" s="26"/>
      <c r="Y253" s="27"/>
      <c r="Z253" s="26"/>
      <c r="AA253" s="27"/>
      <c r="AB253" s="26"/>
      <c r="AC253" s="27"/>
      <c r="AD253" s="26"/>
      <c r="AE253" s="27"/>
      <c r="AF253" s="26"/>
      <c r="AG253" s="27"/>
      <c r="AH253" s="26"/>
    </row>
    <row r="254" spans="1:34">
      <c r="A254" s="1"/>
      <c r="B254" s="2"/>
      <c r="C254" s="2"/>
      <c r="D254" s="1"/>
      <c r="E254" s="1"/>
      <c r="F254" s="20"/>
      <c r="G254" s="24"/>
      <c r="H254" s="25"/>
      <c r="I254" s="24"/>
      <c r="J254" s="25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26"/>
      <c r="W254" s="27"/>
      <c r="X254" s="26"/>
      <c r="Y254" s="27"/>
      <c r="Z254" s="26"/>
      <c r="AA254" s="27"/>
      <c r="AB254" s="26"/>
      <c r="AC254" s="27"/>
      <c r="AD254" s="26"/>
      <c r="AE254" s="27"/>
      <c r="AF254" s="26"/>
      <c r="AG254" s="27"/>
      <c r="AH254" s="26"/>
    </row>
    <row r="255" spans="1:34">
      <c r="A255" s="1"/>
      <c r="B255" s="2"/>
      <c r="C255" s="2"/>
      <c r="D255" s="1"/>
      <c r="E255" s="1"/>
      <c r="F255" s="20"/>
      <c r="G255" s="24"/>
      <c r="H255" s="25"/>
      <c r="I255" s="24"/>
      <c r="J255" s="25"/>
      <c r="K255" s="27"/>
      <c r="L255" s="26"/>
      <c r="M255" s="27"/>
      <c r="N255" s="26"/>
      <c r="O255" s="27"/>
      <c r="P255" s="26"/>
      <c r="Q255" s="27"/>
      <c r="R255" s="26"/>
      <c r="S255" s="27"/>
      <c r="T255" s="26"/>
      <c r="U255" s="27"/>
      <c r="V255" s="26"/>
      <c r="W255" s="27"/>
      <c r="X255" s="26"/>
      <c r="Y255" s="27"/>
      <c r="Z255" s="26"/>
      <c r="AA255" s="27"/>
      <c r="AB255" s="26"/>
      <c r="AC255" s="27"/>
      <c r="AD255" s="26"/>
      <c r="AE255" s="27"/>
      <c r="AF255" s="26"/>
      <c r="AG255" s="27"/>
      <c r="AH255" s="26"/>
    </row>
    <row r="256" spans="1:34">
      <c r="A256" s="1"/>
      <c r="B256" s="2"/>
      <c r="C256" s="2"/>
      <c r="D256" s="1"/>
      <c r="E256" s="1"/>
      <c r="F256" s="20"/>
      <c r="G256" s="24"/>
      <c r="H256" s="25"/>
      <c r="I256" s="24"/>
      <c r="J256" s="25"/>
      <c r="K256" s="27"/>
      <c r="L256" s="26"/>
      <c r="M256" s="27"/>
      <c r="N256" s="26"/>
      <c r="O256" s="27"/>
      <c r="P256" s="26"/>
      <c r="Q256" s="27"/>
      <c r="R256" s="26"/>
      <c r="S256" s="27"/>
      <c r="T256" s="26"/>
      <c r="U256" s="27"/>
      <c r="V256" s="26"/>
      <c r="W256" s="27"/>
      <c r="X256" s="26"/>
      <c r="Y256" s="27"/>
      <c r="Z256" s="26"/>
      <c r="AA256" s="27"/>
      <c r="AB256" s="26"/>
      <c r="AC256" s="27"/>
      <c r="AD256" s="26"/>
      <c r="AE256" s="27"/>
      <c r="AF256" s="26"/>
      <c r="AG256" s="27"/>
      <c r="AH256" s="26"/>
    </row>
    <row r="257" spans="1:34">
      <c r="A257" s="1"/>
      <c r="B257" s="2"/>
      <c r="C257" s="2"/>
      <c r="D257" s="1"/>
      <c r="E257" s="1"/>
      <c r="F257" s="20"/>
      <c r="G257" s="24"/>
      <c r="H257" s="25"/>
      <c r="I257" s="24"/>
      <c r="J257" s="25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26"/>
      <c r="W257" s="27"/>
      <c r="X257" s="26"/>
      <c r="Y257" s="27"/>
      <c r="Z257" s="26"/>
      <c r="AA257" s="27"/>
      <c r="AB257" s="26"/>
      <c r="AC257" s="27"/>
      <c r="AD257" s="26"/>
      <c r="AE257" s="27"/>
      <c r="AF257" s="26"/>
      <c r="AG257" s="27"/>
      <c r="AH257" s="26"/>
    </row>
    <row r="258" spans="1:34">
      <c r="A258" s="1"/>
      <c r="B258" s="2"/>
      <c r="C258" s="2"/>
      <c r="D258" s="1"/>
      <c r="E258" s="1"/>
      <c r="F258" s="20"/>
      <c r="G258" s="24"/>
      <c r="H258" s="25"/>
      <c r="I258" s="24"/>
      <c r="J258" s="25"/>
      <c r="K258" s="27"/>
      <c r="L258" s="26"/>
      <c r="M258" s="27"/>
      <c r="N258" s="26"/>
      <c r="O258" s="27"/>
      <c r="P258" s="26"/>
      <c r="Q258" s="27"/>
      <c r="R258" s="26"/>
      <c r="S258" s="27"/>
      <c r="T258" s="26"/>
      <c r="U258" s="27"/>
      <c r="V258" s="26"/>
      <c r="W258" s="27"/>
      <c r="X258" s="26"/>
      <c r="Y258" s="27"/>
      <c r="Z258" s="26"/>
      <c r="AA258" s="27"/>
      <c r="AB258" s="26"/>
      <c r="AC258" s="27"/>
      <c r="AD258" s="26"/>
      <c r="AE258" s="27"/>
      <c r="AF258" s="26"/>
      <c r="AG258" s="27"/>
      <c r="AH258" s="26"/>
    </row>
    <row r="259" spans="1:34">
      <c r="A259" s="1"/>
      <c r="B259" s="2"/>
      <c r="C259" s="2"/>
      <c r="D259" s="1"/>
      <c r="E259" s="1"/>
      <c r="F259" s="20"/>
      <c r="G259" s="24"/>
      <c r="H259" s="25"/>
      <c r="I259" s="24"/>
      <c r="J259" s="25"/>
      <c r="K259" s="27"/>
      <c r="L259" s="26"/>
      <c r="M259" s="27"/>
      <c r="N259" s="26"/>
      <c r="O259" s="27"/>
      <c r="P259" s="26"/>
      <c r="Q259" s="27"/>
      <c r="R259" s="26"/>
      <c r="S259" s="27"/>
      <c r="T259" s="26"/>
      <c r="U259" s="27"/>
      <c r="V259" s="26"/>
      <c r="W259" s="27"/>
      <c r="X259" s="26"/>
      <c r="Y259" s="27"/>
      <c r="Z259" s="26"/>
      <c r="AA259" s="27"/>
      <c r="AB259" s="26"/>
      <c r="AC259" s="27"/>
      <c r="AD259" s="26"/>
      <c r="AE259" s="27"/>
      <c r="AF259" s="26"/>
      <c r="AG259" s="27"/>
      <c r="AH259" s="26"/>
    </row>
    <row r="260" spans="1:34">
      <c r="A260" s="1"/>
      <c r="B260" s="2"/>
      <c r="C260" s="2"/>
      <c r="D260" s="1"/>
      <c r="E260" s="1"/>
      <c r="F260" s="20"/>
      <c r="G260" s="24"/>
      <c r="H260" s="25"/>
      <c r="I260" s="24"/>
      <c r="J260" s="25"/>
      <c r="K260" s="27"/>
      <c r="L260" s="26"/>
      <c r="M260" s="27"/>
      <c r="N260" s="26"/>
      <c r="O260" s="27"/>
      <c r="P260" s="26"/>
      <c r="Q260" s="27"/>
      <c r="R260" s="26"/>
      <c r="S260" s="27"/>
      <c r="T260" s="26"/>
      <c r="U260" s="27"/>
      <c r="V260" s="26"/>
      <c r="W260" s="27"/>
      <c r="X260" s="26"/>
      <c r="Y260" s="27"/>
      <c r="Z260" s="26"/>
      <c r="AA260" s="27"/>
      <c r="AB260" s="26"/>
      <c r="AC260" s="27"/>
      <c r="AD260" s="26"/>
      <c r="AE260" s="27"/>
      <c r="AF260" s="26"/>
      <c r="AG260" s="27"/>
      <c r="AH260" s="26"/>
    </row>
    <row r="261" spans="1:34">
      <c r="A261" s="1"/>
      <c r="B261" s="2"/>
      <c r="C261" s="2"/>
      <c r="D261" s="1"/>
      <c r="E261" s="1"/>
      <c r="F261" s="20"/>
      <c r="G261" s="24"/>
      <c r="H261" s="25"/>
      <c r="I261" s="24"/>
      <c r="J261" s="25"/>
      <c r="K261" s="27"/>
      <c r="L261" s="26"/>
      <c r="M261" s="27"/>
      <c r="N261" s="26"/>
      <c r="O261" s="27"/>
      <c r="P261" s="26"/>
      <c r="Q261" s="27"/>
      <c r="R261" s="26"/>
      <c r="S261" s="27"/>
      <c r="T261" s="26"/>
      <c r="U261" s="27"/>
      <c r="V261" s="26"/>
      <c r="W261" s="27"/>
      <c r="X261" s="26"/>
      <c r="Y261" s="27"/>
      <c r="Z261" s="26"/>
      <c r="AA261" s="27"/>
      <c r="AB261" s="26"/>
      <c r="AC261" s="27"/>
      <c r="AD261" s="26"/>
      <c r="AE261" s="27"/>
      <c r="AF261" s="26"/>
      <c r="AG261" s="27"/>
      <c r="AH261" s="26"/>
    </row>
    <row r="262" spans="1:34">
      <c r="A262" s="1"/>
      <c r="B262" s="2"/>
      <c r="C262" s="2"/>
      <c r="D262" s="1"/>
      <c r="E262" s="1"/>
      <c r="F262" s="20"/>
      <c r="G262" s="24"/>
      <c r="H262" s="25"/>
      <c r="I262" s="24"/>
      <c r="J262" s="25"/>
      <c r="K262" s="27"/>
      <c r="L262" s="26"/>
      <c r="M262" s="27"/>
      <c r="N262" s="26"/>
      <c r="O262" s="27"/>
      <c r="P262" s="26"/>
      <c r="Q262" s="27"/>
      <c r="R262" s="26"/>
      <c r="S262" s="27"/>
      <c r="T262" s="26"/>
      <c r="U262" s="27"/>
      <c r="V262" s="26"/>
      <c r="W262" s="27"/>
      <c r="X262" s="26"/>
      <c r="Y262" s="27"/>
      <c r="Z262" s="26"/>
      <c r="AA262" s="27"/>
      <c r="AB262" s="26"/>
      <c r="AC262" s="27"/>
      <c r="AD262" s="26"/>
      <c r="AE262" s="27"/>
      <c r="AF262" s="26"/>
      <c r="AG262" s="27"/>
      <c r="AH262" s="26"/>
    </row>
    <row r="263" spans="1:34">
      <c r="A263" s="1"/>
      <c r="B263" s="2"/>
      <c r="C263" s="2"/>
      <c r="D263" s="1"/>
      <c r="E263" s="1"/>
      <c r="F263" s="20"/>
      <c r="G263" s="24"/>
      <c r="H263" s="25"/>
      <c r="I263" s="24"/>
      <c r="J263" s="25"/>
      <c r="K263" s="27"/>
      <c r="L263" s="26"/>
      <c r="M263" s="27"/>
      <c r="N263" s="26"/>
      <c r="O263" s="27"/>
      <c r="P263" s="26"/>
      <c r="Q263" s="27"/>
      <c r="R263" s="26"/>
      <c r="S263" s="27"/>
      <c r="T263" s="26"/>
      <c r="U263" s="27"/>
      <c r="V263" s="26"/>
      <c r="W263" s="27"/>
      <c r="X263" s="26"/>
      <c r="Y263" s="27"/>
      <c r="Z263" s="26"/>
      <c r="AA263" s="27"/>
      <c r="AB263" s="26"/>
      <c r="AC263" s="27"/>
      <c r="AD263" s="26"/>
      <c r="AE263" s="27"/>
      <c r="AF263" s="26"/>
      <c r="AG263" s="27"/>
      <c r="AH263" s="26"/>
    </row>
    <row r="264" spans="1:34">
      <c r="A264" s="1"/>
      <c r="B264" s="2"/>
      <c r="C264" s="2"/>
      <c r="D264" s="1"/>
      <c r="E264" s="1"/>
      <c r="F264" s="20"/>
      <c r="G264" s="24"/>
      <c r="H264" s="25"/>
      <c r="I264" s="24"/>
      <c r="J264" s="25"/>
      <c r="K264" s="27"/>
      <c r="L264" s="26"/>
      <c r="M264" s="27"/>
      <c r="N264" s="26"/>
      <c r="O264" s="27"/>
      <c r="P264" s="26"/>
      <c r="Q264" s="27"/>
      <c r="R264" s="26"/>
      <c r="S264" s="27"/>
      <c r="T264" s="26"/>
      <c r="U264" s="27"/>
      <c r="V264" s="26"/>
      <c r="W264" s="27"/>
      <c r="X264" s="26"/>
      <c r="Y264" s="27"/>
      <c r="Z264" s="26"/>
      <c r="AA264" s="27"/>
      <c r="AB264" s="26"/>
      <c r="AC264" s="27"/>
      <c r="AD264" s="26"/>
      <c r="AE264" s="27"/>
      <c r="AF264" s="26"/>
      <c r="AG264" s="27"/>
      <c r="AH264" s="26"/>
    </row>
    <row r="265" spans="1:34">
      <c r="A265" s="1"/>
      <c r="B265" s="2"/>
      <c r="C265" s="2"/>
      <c r="D265" s="1"/>
      <c r="E265" s="1"/>
      <c r="F265" s="20"/>
      <c r="G265" s="24"/>
      <c r="H265" s="25"/>
      <c r="I265" s="24"/>
      <c r="J265" s="25"/>
      <c r="K265" s="27"/>
      <c r="L265" s="26"/>
      <c r="M265" s="27"/>
      <c r="N265" s="26"/>
      <c r="O265" s="27"/>
      <c r="P265" s="26"/>
      <c r="Q265" s="27"/>
      <c r="R265" s="26"/>
      <c r="S265" s="27"/>
      <c r="T265" s="26"/>
      <c r="U265" s="27"/>
      <c r="V265" s="26"/>
      <c r="W265" s="27"/>
      <c r="X265" s="26"/>
      <c r="Y265" s="27"/>
      <c r="Z265" s="26"/>
      <c r="AA265" s="27"/>
      <c r="AB265" s="26"/>
      <c r="AC265" s="27"/>
      <c r="AD265" s="26"/>
      <c r="AE265" s="27"/>
      <c r="AF265" s="26"/>
      <c r="AG265" s="27"/>
      <c r="AH265" s="26"/>
    </row>
    <row r="266" spans="1:34">
      <c r="A266" s="1"/>
      <c r="B266" s="2"/>
      <c r="C266" s="2"/>
      <c r="D266" s="1"/>
      <c r="E266" s="1"/>
      <c r="F266" s="20"/>
      <c r="G266" s="24"/>
      <c r="H266" s="25"/>
      <c r="I266" s="24"/>
      <c r="J266" s="25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26"/>
      <c r="W266" s="27"/>
      <c r="X266" s="26"/>
      <c r="Y266" s="27"/>
      <c r="Z266" s="26"/>
      <c r="AA266" s="27"/>
      <c r="AB266" s="26"/>
      <c r="AC266" s="27"/>
      <c r="AD266" s="26"/>
      <c r="AE266" s="27"/>
      <c r="AF266" s="26"/>
      <c r="AG266" s="27"/>
      <c r="AH266" s="26"/>
    </row>
    <row r="267" spans="1:34">
      <c r="A267" s="1"/>
      <c r="B267" s="2"/>
      <c r="C267" s="2"/>
      <c r="D267" s="1"/>
      <c r="E267" s="1"/>
      <c r="F267" s="20"/>
      <c r="G267" s="24"/>
      <c r="H267" s="25"/>
      <c r="I267" s="24"/>
      <c r="J267" s="25"/>
      <c r="K267" s="27"/>
      <c r="L267" s="26"/>
      <c r="M267" s="27"/>
      <c r="N267" s="26"/>
      <c r="O267" s="27"/>
      <c r="P267" s="26"/>
      <c r="Q267" s="27"/>
      <c r="R267" s="26"/>
      <c r="S267" s="27"/>
      <c r="T267" s="26"/>
      <c r="U267" s="27"/>
      <c r="V267" s="26"/>
      <c r="W267" s="27"/>
      <c r="X267" s="26"/>
      <c r="Y267" s="27"/>
      <c r="Z267" s="26"/>
      <c r="AA267" s="27"/>
      <c r="AB267" s="26"/>
      <c r="AC267" s="27"/>
      <c r="AD267" s="26"/>
      <c r="AE267" s="27"/>
      <c r="AF267" s="26"/>
      <c r="AG267" s="27"/>
      <c r="AH267" s="26"/>
    </row>
    <row r="268" spans="1:34">
      <c r="A268" s="1"/>
      <c r="B268" s="2"/>
      <c r="C268" s="2"/>
      <c r="D268" s="1"/>
      <c r="E268" s="1"/>
      <c r="F268" s="20"/>
      <c r="G268" s="24"/>
      <c r="H268" s="25"/>
      <c r="I268" s="24"/>
      <c r="J268" s="25"/>
      <c r="K268" s="27"/>
      <c r="L268" s="26"/>
      <c r="M268" s="27"/>
      <c r="N268" s="26"/>
      <c r="O268" s="27"/>
      <c r="P268" s="26"/>
      <c r="Q268" s="27"/>
      <c r="R268" s="26"/>
      <c r="S268" s="27"/>
      <c r="T268" s="26"/>
      <c r="U268" s="27"/>
      <c r="V268" s="26"/>
      <c r="W268" s="27"/>
      <c r="X268" s="26"/>
      <c r="Y268" s="27"/>
      <c r="Z268" s="26"/>
      <c r="AA268" s="27"/>
      <c r="AB268" s="26"/>
      <c r="AC268" s="27"/>
      <c r="AD268" s="26"/>
      <c r="AE268" s="27"/>
      <c r="AF268" s="26"/>
      <c r="AG268" s="27"/>
      <c r="AH268" s="26"/>
    </row>
    <row r="269" spans="1:34">
      <c r="A269" s="1"/>
      <c r="B269" s="2"/>
      <c r="C269" s="2"/>
      <c r="D269" s="1"/>
      <c r="E269" s="1"/>
      <c r="F269" s="20"/>
      <c r="G269" s="24"/>
      <c r="H269" s="25"/>
      <c r="I269" s="24"/>
      <c r="J269" s="25"/>
      <c r="K269" s="27"/>
      <c r="L269" s="26"/>
      <c r="M269" s="27"/>
      <c r="N269" s="26"/>
      <c r="O269" s="27"/>
      <c r="P269" s="26"/>
      <c r="Q269" s="27"/>
      <c r="R269" s="26"/>
      <c r="S269" s="27"/>
      <c r="T269" s="26"/>
      <c r="U269" s="27"/>
      <c r="V269" s="26"/>
      <c r="W269" s="27"/>
      <c r="X269" s="26"/>
      <c r="Y269" s="27"/>
      <c r="Z269" s="26"/>
      <c r="AA269" s="27"/>
      <c r="AB269" s="26"/>
      <c r="AC269" s="27"/>
      <c r="AD269" s="26"/>
      <c r="AE269" s="27"/>
      <c r="AF269" s="26"/>
      <c r="AG269" s="27"/>
      <c r="AH269" s="26"/>
    </row>
    <row r="270" spans="1:34">
      <c r="A270" s="1"/>
      <c r="B270" s="2"/>
      <c r="C270" s="2"/>
      <c r="D270" s="1"/>
      <c r="E270" s="1"/>
      <c r="F270" s="20"/>
      <c r="G270" s="24"/>
      <c r="H270" s="25"/>
      <c r="I270" s="24"/>
      <c r="J270" s="25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26"/>
      <c r="W270" s="27"/>
      <c r="X270" s="26"/>
      <c r="Y270" s="27"/>
      <c r="Z270" s="26"/>
      <c r="AA270" s="27"/>
      <c r="AB270" s="26"/>
      <c r="AC270" s="27"/>
      <c r="AD270" s="26"/>
      <c r="AE270" s="27"/>
      <c r="AF270" s="26"/>
      <c r="AG270" s="27"/>
      <c r="AH270" s="26"/>
    </row>
    <row r="271" spans="1:34">
      <c r="A271" s="1"/>
      <c r="B271" s="2"/>
      <c r="C271" s="2"/>
      <c r="D271" s="1"/>
      <c r="E271" s="1"/>
      <c r="F271" s="20"/>
      <c r="G271" s="24"/>
      <c r="H271" s="25"/>
      <c r="I271" s="24"/>
      <c r="J271" s="25"/>
      <c r="K271" s="27"/>
      <c r="L271" s="26"/>
      <c r="M271" s="27"/>
      <c r="N271" s="26"/>
      <c r="O271" s="27"/>
      <c r="P271" s="26"/>
      <c r="Q271" s="27"/>
      <c r="R271" s="26"/>
      <c r="S271" s="27"/>
      <c r="T271" s="26"/>
      <c r="U271" s="27"/>
      <c r="V271" s="26"/>
      <c r="W271" s="27"/>
      <c r="X271" s="26"/>
      <c r="Y271" s="27"/>
      <c r="Z271" s="26"/>
      <c r="AA271" s="27"/>
      <c r="AB271" s="26"/>
      <c r="AC271" s="27"/>
      <c r="AD271" s="26"/>
      <c r="AE271" s="27"/>
      <c r="AF271" s="26"/>
      <c r="AG271" s="27"/>
      <c r="AH271" s="26"/>
    </row>
    <row r="272" spans="1:34">
      <c r="A272" s="1"/>
      <c r="B272" s="2"/>
      <c r="C272" s="2"/>
      <c r="D272" s="1"/>
      <c r="E272" s="1"/>
      <c r="F272" s="20"/>
      <c r="G272" s="24"/>
      <c r="H272" s="25"/>
      <c r="I272" s="24"/>
      <c r="J272" s="25"/>
      <c r="K272" s="27"/>
      <c r="L272" s="26"/>
      <c r="M272" s="27"/>
      <c r="N272" s="26"/>
      <c r="O272" s="27"/>
      <c r="P272" s="26"/>
      <c r="Q272" s="27"/>
      <c r="R272" s="26"/>
      <c r="S272" s="27"/>
      <c r="T272" s="26"/>
      <c r="U272" s="27"/>
      <c r="V272" s="26"/>
      <c r="W272" s="27"/>
      <c r="X272" s="26"/>
      <c r="Y272" s="27"/>
      <c r="Z272" s="26"/>
      <c r="AA272" s="27"/>
      <c r="AB272" s="26"/>
      <c r="AC272" s="27"/>
      <c r="AD272" s="26"/>
      <c r="AE272" s="27"/>
      <c r="AF272" s="26"/>
      <c r="AG272" s="27"/>
      <c r="AH272" s="26"/>
    </row>
    <row r="273" spans="1:34">
      <c r="A273" s="1"/>
      <c r="B273" s="2"/>
      <c r="C273" s="2"/>
      <c r="D273" s="1"/>
      <c r="E273" s="1"/>
      <c r="F273" s="20"/>
      <c r="G273" s="24"/>
      <c r="H273" s="25"/>
      <c r="I273" s="24"/>
      <c r="J273" s="25"/>
      <c r="K273" s="27"/>
      <c r="L273" s="26"/>
      <c r="M273" s="27"/>
      <c r="N273" s="26"/>
      <c r="O273" s="27"/>
      <c r="P273" s="26"/>
      <c r="Q273" s="27"/>
      <c r="R273" s="26"/>
      <c r="S273" s="27"/>
      <c r="T273" s="26"/>
      <c r="U273" s="27"/>
      <c r="V273" s="26"/>
      <c r="W273" s="27"/>
      <c r="X273" s="26"/>
      <c r="Y273" s="27"/>
      <c r="Z273" s="26"/>
      <c r="AA273" s="27"/>
      <c r="AB273" s="26"/>
      <c r="AC273" s="27"/>
      <c r="AD273" s="26"/>
      <c r="AE273" s="27"/>
      <c r="AF273" s="26"/>
      <c r="AG273" s="27"/>
      <c r="AH273" s="26"/>
    </row>
    <row r="274" spans="1:34">
      <c r="A274" s="1"/>
      <c r="B274" s="2"/>
      <c r="C274" s="2"/>
      <c r="D274" s="1"/>
      <c r="E274" s="1"/>
      <c r="F274" s="20"/>
      <c r="G274" s="24"/>
      <c r="H274" s="25"/>
      <c r="I274" s="24"/>
      <c r="J274" s="25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26"/>
      <c r="W274" s="27"/>
      <c r="X274" s="26"/>
      <c r="Y274" s="27"/>
      <c r="Z274" s="26"/>
      <c r="AA274" s="27"/>
      <c r="AB274" s="26"/>
      <c r="AC274" s="27"/>
      <c r="AD274" s="26"/>
      <c r="AE274" s="27"/>
      <c r="AF274" s="26"/>
      <c r="AG274" s="27"/>
      <c r="AH274" s="26"/>
    </row>
    <row r="275" spans="1:34">
      <c r="A275" s="1"/>
      <c r="B275" s="2"/>
      <c r="C275" s="2"/>
      <c r="D275" s="1"/>
      <c r="E275" s="1"/>
      <c r="F275" s="20"/>
      <c r="G275" s="24"/>
      <c r="H275" s="25"/>
      <c r="I275" s="24"/>
      <c r="J275" s="25"/>
      <c r="K275" s="27"/>
      <c r="L275" s="26"/>
      <c r="M275" s="27"/>
      <c r="N275" s="26"/>
      <c r="O275" s="27"/>
      <c r="P275" s="26"/>
      <c r="Q275" s="27"/>
      <c r="R275" s="26"/>
      <c r="S275" s="27"/>
      <c r="T275" s="26"/>
      <c r="U275" s="27"/>
      <c r="V275" s="26"/>
      <c r="W275" s="27"/>
      <c r="X275" s="26"/>
      <c r="Y275" s="27"/>
      <c r="Z275" s="26"/>
      <c r="AA275" s="27"/>
      <c r="AB275" s="26"/>
      <c r="AC275" s="27"/>
      <c r="AD275" s="26"/>
      <c r="AE275" s="27"/>
      <c r="AF275" s="26"/>
      <c r="AG275" s="27"/>
      <c r="AH275" s="26"/>
    </row>
    <row r="276" spans="1:34">
      <c r="A276" s="1"/>
      <c r="B276" s="2"/>
      <c r="C276" s="2"/>
      <c r="D276" s="1"/>
      <c r="E276" s="1"/>
      <c r="F276" s="20"/>
      <c r="G276" s="24"/>
      <c r="H276" s="25"/>
      <c r="I276" s="24"/>
      <c r="J276" s="25"/>
      <c r="K276" s="27"/>
      <c r="L276" s="26"/>
      <c r="M276" s="27"/>
      <c r="N276" s="26"/>
      <c r="O276" s="27"/>
      <c r="P276" s="26"/>
      <c r="Q276" s="27"/>
      <c r="R276" s="26"/>
      <c r="S276" s="27"/>
      <c r="T276" s="26"/>
      <c r="U276" s="27"/>
      <c r="V276" s="26"/>
      <c r="W276" s="27"/>
      <c r="X276" s="26"/>
      <c r="Y276" s="27"/>
      <c r="Z276" s="26"/>
      <c r="AA276" s="27"/>
      <c r="AB276" s="26"/>
      <c r="AC276" s="27"/>
      <c r="AD276" s="26"/>
      <c r="AE276" s="27"/>
      <c r="AF276" s="26"/>
      <c r="AG276" s="27"/>
      <c r="AH276" s="26"/>
    </row>
    <row r="277" spans="1:34">
      <c r="A277" s="1"/>
      <c r="B277" s="2"/>
      <c r="C277" s="2"/>
      <c r="D277" s="1"/>
      <c r="E277" s="1"/>
      <c r="F277" s="20"/>
      <c r="G277" s="24"/>
      <c r="H277" s="25"/>
      <c r="I277" s="24"/>
      <c r="J277" s="25"/>
      <c r="K277" s="27"/>
      <c r="L277" s="26"/>
      <c r="M277" s="27"/>
      <c r="N277" s="26"/>
      <c r="O277" s="27"/>
      <c r="P277" s="26"/>
      <c r="Q277" s="27"/>
      <c r="R277" s="26"/>
      <c r="S277" s="27"/>
      <c r="T277" s="26"/>
      <c r="U277" s="27"/>
      <c r="V277" s="26"/>
      <c r="W277" s="27"/>
      <c r="X277" s="26"/>
      <c r="Y277" s="27"/>
      <c r="Z277" s="26"/>
      <c r="AA277" s="27"/>
      <c r="AB277" s="26"/>
      <c r="AC277" s="27"/>
      <c r="AD277" s="26"/>
      <c r="AE277" s="27"/>
      <c r="AF277" s="26"/>
      <c r="AG277" s="27"/>
      <c r="AH277" s="26"/>
    </row>
    <row r="278" spans="1:34">
      <c r="A278" s="1"/>
      <c r="B278" s="2"/>
      <c r="C278" s="2"/>
      <c r="D278" s="1"/>
      <c r="E278" s="1"/>
      <c r="F278" s="20"/>
      <c r="G278" s="24"/>
      <c r="H278" s="25"/>
      <c r="I278" s="24"/>
      <c r="J278" s="25"/>
      <c r="K278" s="27"/>
      <c r="L278" s="26"/>
      <c r="M278" s="27"/>
      <c r="N278" s="26"/>
      <c r="O278" s="27"/>
      <c r="P278" s="26"/>
      <c r="Q278" s="27"/>
      <c r="R278" s="26"/>
      <c r="S278" s="27"/>
      <c r="T278" s="26"/>
      <c r="U278" s="27"/>
      <c r="V278" s="26"/>
      <c r="W278" s="27"/>
      <c r="X278" s="26"/>
      <c r="Y278" s="27"/>
      <c r="Z278" s="26"/>
      <c r="AA278" s="27"/>
      <c r="AB278" s="26"/>
      <c r="AC278" s="27"/>
      <c r="AD278" s="26"/>
      <c r="AE278" s="27"/>
      <c r="AF278" s="26"/>
      <c r="AG278" s="27"/>
      <c r="AH278" s="26"/>
    </row>
    <row r="279" spans="1:34">
      <c r="A279" s="1"/>
      <c r="B279" s="2"/>
      <c r="C279" s="2"/>
      <c r="D279" s="1"/>
      <c r="E279" s="1"/>
      <c r="F279" s="20"/>
      <c r="G279" s="24"/>
      <c r="H279" s="25"/>
      <c r="I279" s="24"/>
      <c r="J279" s="25"/>
      <c r="K279" s="27"/>
      <c r="L279" s="26"/>
      <c r="M279" s="27"/>
      <c r="N279" s="26"/>
      <c r="O279" s="27"/>
      <c r="P279" s="26"/>
      <c r="Q279" s="27"/>
      <c r="R279" s="26"/>
      <c r="S279" s="27"/>
      <c r="T279" s="26"/>
      <c r="U279" s="27"/>
      <c r="V279" s="26"/>
      <c r="W279" s="27"/>
      <c r="X279" s="26"/>
      <c r="Y279" s="27"/>
      <c r="Z279" s="26"/>
      <c r="AA279" s="27"/>
      <c r="AB279" s="26"/>
      <c r="AC279" s="27"/>
      <c r="AD279" s="26"/>
      <c r="AE279" s="27"/>
      <c r="AF279" s="26"/>
      <c r="AG279" s="27"/>
      <c r="AH279" s="26"/>
    </row>
    <row r="280" spans="1:34">
      <c r="A280" s="1"/>
      <c r="B280" s="2"/>
      <c r="C280" s="2"/>
      <c r="D280" s="1"/>
      <c r="E280" s="1"/>
      <c r="F280" s="20"/>
      <c r="G280" s="24"/>
      <c r="H280" s="25"/>
      <c r="I280" s="24"/>
      <c r="J280" s="25"/>
      <c r="K280" s="27"/>
      <c r="L280" s="26"/>
      <c r="M280" s="27"/>
      <c r="N280" s="26"/>
      <c r="O280" s="27"/>
      <c r="P280" s="26"/>
      <c r="Q280" s="27"/>
      <c r="R280" s="26"/>
      <c r="S280" s="27"/>
      <c r="T280" s="26"/>
      <c r="U280" s="27"/>
      <c r="V280" s="26"/>
      <c r="W280" s="27"/>
      <c r="X280" s="26"/>
      <c r="Y280" s="27"/>
      <c r="Z280" s="26"/>
      <c r="AA280" s="27"/>
      <c r="AB280" s="26"/>
      <c r="AC280" s="27"/>
      <c r="AD280" s="26"/>
      <c r="AE280" s="27"/>
      <c r="AF280" s="26"/>
      <c r="AG280" s="27"/>
      <c r="AH280" s="26"/>
    </row>
    <row r="281" spans="1:34">
      <c r="A281" s="1"/>
      <c r="B281" s="2"/>
      <c r="C281" s="2"/>
      <c r="D281" s="1"/>
      <c r="E281" s="1"/>
      <c r="F281" s="20"/>
      <c r="G281" s="24"/>
      <c r="H281" s="25"/>
      <c r="I281" s="24"/>
      <c r="J281" s="25"/>
      <c r="K281" s="27"/>
      <c r="L281" s="26"/>
      <c r="M281" s="27"/>
      <c r="N281" s="26"/>
      <c r="O281" s="27"/>
      <c r="P281" s="26"/>
      <c r="Q281" s="27"/>
      <c r="R281" s="26"/>
      <c r="S281" s="27"/>
      <c r="T281" s="26"/>
      <c r="U281" s="27"/>
      <c r="V281" s="26"/>
      <c r="W281" s="27"/>
      <c r="X281" s="26"/>
      <c r="Y281" s="27"/>
      <c r="Z281" s="26"/>
      <c r="AA281" s="27"/>
      <c r="AB281" s="26"/>
      <c r="AC281" s="27"/>
      <c r="AD281" s="26"/>
      <c r="AE281" s="27"/>
      <c r="AF281" s="26"/>
      <c r="AG281" s="27"/>
      <c r="AH281" s="26"/>
    </row>
    <row r="282" spans="1:34">
      <c r="A282" s="1"/>
      <c r="B282" s="2"/>
      <c r="C282" s="2"/>
      <c r="D282" s="1"/>
      <c r="E282" s="1"/>
      <c r="F282" s="20"/>
      <c r="G282" s="24"/>
      <c r="H282" s="25"/>
      <c r="I282" s="24"/>
      <c r="J282" s="25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26"/>
      <c r="W282" s="27"/>
      <c r="X282" s="26"/>
      <c r="Y282" s="27"/>
      <c r="Z282" s="26"/>
      <c r="AA282" s="27"/>
      <c r="AB282" s="26"/>
      <c r="AC282" s="27"/>
      <c r="AD282" s="26"/>
      <c r="AE282" s="27"/>
      <c r="AF282" s="26"/>
      <c r="AG282" s="27"/>
      <c r="AH282" s="26"/>
    </row>
    <row r="283" spans="1:34">
      <c r="A283" s="1"/>
      <c r="B283" s="2"/>
      <c r="C283" s="2"/>
      <c r="D283" s="1"/>
      <c r="E283" s="1"/>
      <c r="F283" s="20"/>
      <c r="G283" s="24"/>
      <c r="H283" s="25"/>
      <c r="I283" s="24"/>
      <c r="J283" s="25"/>
      <c r="K283" s="27"/>
      <c r="L283" s="26"/>
      <c r="M283" s="27"/>
      <c r="N283" s="26"/>
      <c r="O283" s="27"/>
      <c r="P283" s="26"/>
      <c r="Q283" s="27"/>
      <c r="R283" s="26"/>
      <c r="S283" s="27"/>
      <c r="T283" s="26"/>
      <c r="U283" s="27"/>
      <c r="V283" s="26"/>
      <c r="W283" s="27"/>
      <c r="X283" s="26"/>
      <c r="Y283" s="27"/>
      <c r="Z283" s="26"/>
      <c r="AA283" s="27"/>
      <c r="AB283" s="26"/>
      <c r="AC283" s="27"/>
      <c r="AD283" s="26"/>
      <c r="AE283" s="27"/>
      <c r="AF283" s="26"/>
      <c r="AG283" s="27"/>
      <c r="AH283" s="26"/>
    </row>
    <row r="284" spans="1:34">
      <c r="A284" s="1"/>
      <c r="B284" s="2"/>
      <c r="C284" s="2"/>
      <c r="D284" s="1"/>
      <c r="E284" s="1"/>
      <c r="F284" s="20"/>
      <c r="G284" s="24"/>
      <c r="H284" s="25"/>
      <c r="I284" s="24"/>
      <c r="J284" s="25"/>
      <c r="K284" s="27"/>
      <c r="L284" s="26"/>
      <c r="M284" s="27"/>
      <c r="N284" s="26"/>
      <c r="O284" s="27"/>
      <c r="P284" s="26"/>
      <c r="Q284" s="27"/>
      <c r="R284" s="26"/>
      <c r="S284" s="27"/>
      <c r="T284" s="26"/>
      <c r="U284" s="27"/>
      <c r="V284" s="26"/>
      <c r="W284" s="27"/>
      <c r="X284" s="26"/>
      <c r="Y284" s="27"/>
      <c r="Z284" s="26"/>
      <c r="AA284" s="27"/>
      <c r="AB284" s="26"/>
      <c r="AC284" s="27"/>
      <c r="AD284" s="26"/>
      <c r="AE284" s="27"/>
      <c r="AF284" s="26"/>
      <c r="AG284" s="27"/>
      <c r="AH284" s="26"/>
    </row>
    <row r="285" spans="1:34">
      <c r="A285" s="1"/>
      <c r="B285" s="2"/>
      <c r="C285" s="2"/>
      <c r="D285" s="1"/>
      <c r="E285" s="1"/>
      <c r="F285" s="20"/>
      <c r="G285" s="24"/>
      <c r="H285" s="25"/>
      <c r="I285" s="24"/>
      <c r="J285" s="25"/>
      <c r="K285" s="27"/>
      <c r="L285" s="26"/>
      <c r="M285" s="27"/>
      <c r="N285" s="26"/>
      <c r="O285" s="27"/>
      <c r="P285" s="26"/>
      <c r="Q285" s="27"/>
      <c r="R285" s="26"/>
      <c r="S285" s="27"/>
      <c r="T285" s="26"/>
      <c r="U285" s="27"/>
      <c r="V285" s="26"/>
      <c r="W285" s="27"/>
      <c r="X285" s="26"/>
      <c r="Y285" s="27"/>
      <c r="Z285" s="26"/>
      <c r="AA285" s="27"/>
      <c r="AB285" s="26"/>
      <c r="AC285" s="27"/>
      <c r="AD285" s="26"/>
      <c r="AE285" s="27"/>
      <c r="AF285" s="26"/>
      <c r="AG285" s="27"/>
      <c r="AH285" s="26"/>
    </row>
    <row r="286" spans="1:34">
      <c r="A286" s="1"/>
      <c r="B286" s="2"/>
      <c r="C286" s="2"/>
      <c r="D286" s="1"/>
      <c r="E286" s="1"/>
      <c r="F286" s="20"/>
      <c r="G286" s="24"/>
      <c r="H286" s="25"/>
      <c r="I286" s="24"/>
      <c r="J286" s="25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26"/>
      <c r="W286" s="27"/>
      <c r="X286" s="26"/>
      <c r="Y286" s="27"/>
      <c r="Z286" s="26"/>
      <c r="AA286" s="27"/>
      <c r="AB286" s="26"/>
      <c r="AC286" s="27"/>
      <c r="AD286" s="26"/>
      <c r="AE286" s="27"/>
      <c r="AF286" s="26"/>
      <c r="AG286" s="27"/>
      <c r="AH286" s="26"/>
    </row>
    <row r="287" spans="1:34">
      <c r="A287" s="1"/>
      <c r="B287" s="2"/>
      <c r="C287" s="2"/>
      <c r="D287" s="1"/>
      <c r="E287" s="1"/>
      <c r="F287" s="20"/>
      <c r="G287" s="24"/>
      <c r="H287" s="25"/>
      <c r="I287" s="24"/>
      <c r="J287" s="25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26"/>
      <c r="W287" s="27"/>
      <c r="X287" s="26"/>
      <c r="Y287" s="27"/>
      <c r="Z287" s="26"/>
      <c r="AA287" s="27"/>
      <c r="AB287" s="26"/>
      <c r="AC287" s="27"/>
      <c r="AD287" s="26"/>
      <c r="AE287" s="27"/>
      <c r="AF287" s="26"/>
      <c r="AG287" s="27"/>
      <c r="AH287" s="26"/>
    </row>
    <row r="288" spans="1:34">
      <c r="A288" s="1"/>
      <c r="B288" s="2"/>
      <c r="C288" s="2"/>
      <c r="D288" s="1"/>
      <c r="E288" s="1"/>
      <c r="F288" s="20"/>
      <c r="G288" s="24"/>
      <c r="H288" s="25"/>
      <c r="I288" s="24"/>
      <c r="J288" s="25"/>
      <c r="K288" s="27"/>
      <c r="L288" s="26"/>
      <c r="M288" s="27"/>
      <c r="N288" s="26"/>
      <c r="O288" s="27"/>
      <c r="P288" s="26"/>
      <c r="Q288" s="27"/>
      <c r="R288" s="26"/>
      <c r="S288" s="27"/>
      <c r="T288" s="26"/>
      <c r="U288" s="27"/>
      <c r="V288" s="26"/>
      <c r="W288" s="27"/>
      <c r="X288" s="26"/>
      <c r="Y288" s="27"/>
      <c r="Z288" s="26"/>
      <c r="AA288" s="27"/>
      <c r="AB288" s="26"/>
      <c r="AC288" s="27"/>
      <c r="AD288" s="26"/>
      <c r="AE288" s="27"/>
      <c r="AF288" s="26"/>
      <c r="AG288" s="27"/>
      <c r="AH288" s="26"/>
    </row>
    <row r="289" spans="1:34">
      <c r="A289" s="1"/>
      <c r="B289" s="2"/>
      <c r="C289" s="2"/>
      <c r="D289" s="1"/>
      <c r="E289" s="1"/>
      <c r="F289" s="20"/>
      <c r="G289" s="24"/>
      <c r="H289" s="25"/>
      <c r="I289" s="24"/>
      <c r="J289" s="25"/>
      <c r="K289" s="27"/>
      <c r="L289" s="26"/>
      <c r="M289" s="27"/>
      <c r="N289" s="26"/>
      <c r="O289" s="27"/>
      <c r="P289" s="26"/>
      <c r="Q289" s="27"/>
      <c r="R289" s="26"/>
      <c r="S289" s="27"/>
      <c r="T289" s="26"/>
      <c r="U289" s="27"/>
      <c r="V289" s="26"/>
      <c r="W289" s="27"/>
      <c r="X289" s="26"/>
      <c r="Y289" s="27"/>
      <c r="Z289" s="26"/>
      <c r="AA289" s="27"/>
      <c r="AB289" s="26"/>
      <c r="AC289" s="27"/>
      <c r="AD289" s="26"/>
      <c r="AE289" s="27"/>
      <c r="AF289" s="26"/>
      <c r="AG289" s="27"/>
      <c r="AH289" s="26"/>
    </row>
    <row r="290" spans="1:34">
      <c r="A290" s="1"/>
      <c r="B290" s="2"/>
      <c r="C290" s="2"/>
      <c r="D290" s="1"/>
      <c r="E290" s="1"/>
      <c r="F290" s="20"/>
      <c r="G290" s="24"/>
      <c r="H290" s="25"/>
      <c r="I290" s="24"/>
      <c r="J290" s="25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26"/>
      <c r="W290" s="27"/>
      <c r="X290" s="26"/>
      <c r="Y290" s="27"/>
      <c r="Z290" s="26"/>
      <c r="AA290" s="27"/>
      <c r="AB290" s="26"/>
      <c r="AC290" s="27"/>
      <c r="AD290" s="26"/>
      <c r="AE290" s="27"/>
      <c r="AF290" s="26"/>
      <c r="AG290" s="27"/>
      <c r="AH290" s="26"/>
    </row>
    <row r="291" spans="1:34">
      <c r="A291" s="1"/>
      <c r="B291" s="2"/>
      <c r="C291" s="2"/>
      <c r="D291" s="1"/>
      <c r="E291" s="1"/>
      <c r="F291" s="20"/>
      <c r="G291" s="24"/>
      <c r="H291" s="25"/>
      <c r="I291" s="24"/>
      <c r="J291" s="25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26"/>
      <c r="W291" s="27"/>
      <c r="X291" s="26"/>
      <c r="Y291" s="27"/>
      <c r="Z291" s="26"/>
      <c r="AA291" s="27"/>
      <c r="AB291" s="26"/>
      <c r="AC291" s="27"/>
      <c r="AD291" s="26"/>
      <c r="AE291" s="27"/>
      <c r="AF291" s="26"/>
      <c r="AG291" s="27"/>
      <c r="AH291" s="26"/>
    </row>
    <row r="292" spans="1:34">
      <c r="A292" s="1"/>
      <c r="B292" s="2"/>
      <c r="C292" s="2"/>
      <c r="D292" s="1"/>
      <c r="E292" s="1"/>
      <c r="F292" s="20"/>
      <c r="G292" s="24"/>
      <c r="H292" s="25"/>
      <c r="I292" s="24"/>
      <c r="J292" s="25"/>
      <c r="K292" s="27"/>
      <c r="L292" s="26"/>
      <c r="M292" s="27"/>
      <c r="N292" s="26"/>
      <c r="O292" s="27"/>
      <c r="P292" s="26"/>
      <c r="Q292" s="27"/>
      <c r="R292" s="26"/>
      <c r="S292" s="27"/>
      <c r="T292" s="26"/>
      <c r="U292" s="27"/>
      <c r="V292" s="26"/>
      <c r="W292" s="27"/>
      <c r="X292" s="26"/>
      <c r="Y292" s="27"/>
      <c r="Z292" s="26"/>
      <c r="AA292" s="27"/>
      <c r="AB292" s="26"/>
      <c r="AC292" s="27"/>
      <c r="AD292" s="26"/>
      <c r="AE292" s="27"/>
      <c r="AF292" s="26"/>
      <c r="AG292" s="27"/>
      <c r="AH292" s="26"/>
    </row>
    <row r="293" spans="1:34">
      <c r="A293" s="1"/>
      <c r="B293" s="2"/>
      <c r="C293" s="2"/>
      <c r="D293" s="1"/>
      <c r="E293" s="1"/>
      <c r="F293" s="20"/>
      <c r="G293" s="24"/>
      <c r="H293" s="25"/>
      <c r="I293" s="24"/>
      <c r="J293" s="25"/>
      <c r="K293" s="27"/>
      <c r="L293" s="26"/>
      <c r="M293" s="27"/>
      <c r="N293" s="26"/>
      <c r="O293" s="27"/>
      <c r="P293" s="26"/>
      <c r="Q293" s="27"/>
      <c r="R293" s="26"/>
      <c r="S293" s="27"/>
      <c r="T293" s="26"/>
      <c r="U293" s="27"/>
      <c r="V293" s="26"/>
      <c r="W293" s="27"/>
      <c r="X293" s="26"/>
      <c r="Y293" s="27"/>
      <c r="Z293" s="26"/>
      <c r="AA293" s="27"/>
      <c r="AB293" s="26"/>
      <c r="AC293" s="27"/>
      <c r="AD293" s="26"/>
      <c r="AE293" s="27"/>
      <c r="AF293" s="26"/>
      <c r="AG293" s="27"/>
      <c r="AH293" s="26"/>
    </row>
    <row r="294" spans="1:34">
      <c r="A294" s="1"/>
      <c r="B294" s="2"/>
      <c r="C294" s="2"/>
      <c r="D294" s="1"/>
      <c r="E294" s="1"/>
      <c r="F294" s="20"/>
      <c r="G294" s="24"/>
      <c r="H294" s="25"/>
      <c r="I294" s="24"/>
      <c r="J294" s="25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26"/>
      <c r="W294" s="27"/>
      <c r="X294" s="26"/>
      <c r="Y294" s="27"/>
      <c r="Z294" s="26"/>
      <c r="AA294" s="27"/>
      <c r="AB294" s="26"/>
      <c r="AC294" s="27"/>
      <c r="AD294" s="26"/>
      <c r="AE294" s="27"/>
      <c r="AF294" s="26"/>
      <c r="AG294" s="27"/>
      <c r="AH294" s="26"/>
    </row>
    <row r="295" spans="1:34">
      <c r="A295" s="1"/>
      <c r="B295" s="2"/>
      <c r="C295" s="2"/>
      <c r="D295" s="1"/>
      <c r="E295" s="1"/>
      <c r="F295" s="20"/>
      <c r="G295" s="24"/>
      <c r="H295" s="25"/>
      <c r="I295" s="24"/>
      <c r="J295" s="25"/>
      <c r="K295" s="27"/>
      <c r="L295" s="26"/>
      <c r="M295" s="27"/>
      <c r="N295" s="26"/>
      <c r="O295" s="27"/>
      <c r="P295" s="26"/>
      <c r="Q295" s="27"/>
      <c r="R295" s="26"/>
      <c r="S295" s="27"/>
      <c r="T295" s="26"/>
      <c r="U295" s="27"/>
      <c r="V295" s="26"/>
      <c r="W295" s="27"/>
      <c r="X295" s="26"/>
      <c r="Y295" s="27"/>
      <c r="Z295" s="26"/>
      <c r="AA295" s="27"/>
      <c r="AB295" s="26"/>
      <c r="AC295" s="27"/>
      <c r="AD295" s="26"/>
      <c r="AE295" s="27"/>
      <c r="AF295" s="26"/>
      <c r="AG295" s="27"/>
      <c r="AH295" s="26"/>
    </row>
    <row r="296" spans="1:34">
      <c r="A296" s="1"/>
      <c r="B296" s="2"/>
      <c r="C296" s="2"/>
      <c r="D296" s="1"/>
      <c r="E296" s="1"/>
      <c r="F296" s="20"/>
      <c r="G296" s="24"/>
      <c r="H296" s="25"/>
      <c r="I296" s="24"/>
      <c r="J296" s="25"/>
      <c r="K296" s="27"/>
      <c r="L296" s="26"/>
      <c r="M296" s="27"/>
      <c r="N296" s="26"/>
      <c r="O296" s="27"/>
      <c r="P296" s="26"/>
      <c r="Q296" s="27"/>
      <c r="R296" s="26"/>
      <c r="S296" s="27"/>
      <c r="T296" s="26"/>
      <c r="U296" s="27"/>
      <c r="V296" s="26"/>
      <c r="W296" s="27"/>
      <c r="X296" s="26"/>
      <c r="Y296" s="27"/>
      <c r="Z296" s="26"/>
      <c r="AA296" s="27"/>
      <c r="AB296" s="26"/>
      <c r="AC296" s="27"/>
      <c r="AD296" s="26"/>
      <c r="AE296" s="27"/>
      <c r="AF296" s="26"/>
      <c r="AG296" s="27"/>
      <c r="AH296" s="26"/>
    </row>
    <row r="297" spans="1:34">
      <c r="A297" s="1"/>
      <c r="B297" s="2"/>
      <c r="C297" s="2"/>
      <c r="D297" s="1"/>
      <c r="E297" s="1"/>
      <c r="F297" s="20"/>
      <c r="G297" s="24"/>
      <c r="H297" s="25"/>
      <c r="I297" s="24"/>
      <c r="J297" s="25"/>
      <c r="K297" s="27"/>
      <c r="L297" s="26"/>
      <c r="M297" s="27"/>
      <c r="N297" s="26"/>
      <c r="O297" s="27"/>
      <c r="P297" s="26"/>
      <c r="Q297" s="27"/>
      <c r="R297" s="26"/>
      <c r="S297" s="27"/>
      <c r="T297" s="26"/>
      <c r="U297" s="27"/>
      <c r="V297" s="26"/>
      <c r="W297" s="27"/>
      <c r="X297" s="26"/>
      <c r="Y297" s="27"/>
      <c r="Z297" s="26"/>
      <c r="AA297" s="27"/>
      <c r="AB297" s="26"/>
      <c r="AC297" s="27"/>
      <c r="AD297" s="26"/>
      <c r="AE297" s="27"/>
      <c r="AF297" s="26"/>
      <c r="AG297" s="27"/>
      <c r="AH297" s="26"/>
    </row>
    <row r="298" spans="1:34">
      <c r="A298" s="1"/>
      <c r="B298" s="2"/>
      <c r="C298" s="2"/>
      <c r="D298" s="1"/>
      <c r="E298" s="1"/>
      <c r="F298" s="20"/>
      <c r="G298" s="24"/>
      <c r="H298" s="25"/>
      <c r="I298" s="24"/>
      <c r="J298" s="25"/>
      <c r="K298" s="27"/>
      <c r="L298" s="26"/>
      <c r="M298" s="27"/>
      <c r="N298" s="26"/>
      <c r="O298" s="27"/>
      <c r="P298" s="26"/>
      <c r="Q298" s="27"/>
      <c r="R298" s="26"/>
      <c r="S298" s="27"/>
      <c r="T298" s="26"/>
      <c r="U298" s="27"/>
      <c r="V298" s="26"/>
      <c r="W298" s="27"/>
      <c r="X298" s="26"/>
      <c r="Y298" s="27"/>
      <c r="Z298" s="26"/>
      <c r="AA298" s="27"/>
      <c r="AB298" s="26"/>
      <c r="AC298" s="27"/>
      <c r="AD298" s="26"/>
      <c r="AE298" s="27"/>
      <c r="AF298" s="26"/>
      <c r="AG298" s="27"/>
      <c r="AH298" s="26"/>
    </row>
    <row r="299" spans="1:34">
      <c r="A299" s="1"/>
      <c r="B299" s="2"/>
      <c r="C299" s="2"/>
      <c r="D299" s="1"/>
      <c r="E299" s="1"/>
      <c r="F299" s="20"/>
      <c r="G299" s="24"/>
      <c r="H299" s="25"/>
      <c r="I299" s="24"/>
      <c r="J299" s="25"/>
      <c r="K299" s="27"/>
      <c r="L299" s="26"/>
      <c r="M299" s="27"/>
      <c r="N299" s="26"/>
      <c r="O299" s="27"/>
      <c r="P299" s="26"/>
      <c r="Q299" s="27"/>
      <c r="R299" s="26"/>
      <c r="S299" s="27"/>
      <c r="T299" s="26"/>
      <c r="U299" s="27"/>
      <c r="V299" s="26"/>
      <c r="W299" s="27"/>
      <c r="X299" s="26"/>
      <c r="Y299" s="27"/>
      <c r="Z299" s="26"/>
      <c r="AA299" s="27"/>
      <c r="AB299" s="26"/>
      <c r="AC299" s="27"/>
      <c r="AD299" s="26"/>
      <c r="AE299" s="27"/>
      <c r="AF299" s="26"/>
      <c r="AG299" s="27"/>
      <c r="AH299" s="26"/>
    </row>
    <row r="300" spans="1:34">
      <c r="A300" s="1"/>
      <c r="B300" s="2"/>
      <c r="C300" s="2"/>
      <c r="D300" s="1"/>
      <c r="E300" s="1"/>
      <c r="F300" s="20"/>
      <c r="G300" s="24"/>
      <c r="H300" s="25"/>
      <c r="I300" s="24"/>
      <c r="J300" s="25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26"/>
      <c r="W300" s="27"/>
      <c r="X300" s="26"/>
      <c r="Y300" s="27"/>
      <c r="Z300" s="26"/>
      <c r="AA300" s="27"/>
      <c r="AB300" s="26"/>
      <c r="AC300" s="27"/>
      <c r="AD300" s="26"/>
      <c r="AE300" s="27"/>
      <c r="AF300" s="26"/>
      <c r="AG300" s="27"/>
      <c r="AH300" s="26"/>
    </row>
    <row r="301" spans="1:34">
      <c r="A301" s="1"/>
      <c r="B301" s="2"/>
      <c r="C301" s="2"/>
      <c r="D301" s="1"/>
      <c r="E301" s="1"/>
      <c r="F301" s="20"/>
      <c r="G301" s="24"/>
      <c r="H301" s="25"/>
      <c r="I301" s="24"/>
      <c r="J301" s="25"/>
      <c r="K301" s="27"/>
      <c r="L301" s="26"/>
      <c r="M301" s="27"/>
      <c r="N301" s="26"/>
      <c r="O301" s="27"/>
      <c r="P301" s="26"/>
      <c r="Q301" s="27"/>
      <c r="R301" s="26"/>
      <c r="S301" s="27"/>
      <c r="T301" s="26"/>
      <c r="U301" s="27"/>
      <c r="V301" s="26"/>
      <c r="W301" s="27"/>
      <c r="X301" s="26"/>
      <c r="Y301" s="27"/>
      <c r="Z301" s="26"/>
      <c r="AA301" s="27"/>
      <c r="AB301" s="26"/>
      <c r="AC301" s="27"/>
      <c r="AD301" s="26"/>
      <c r="AE301" s="27"/>
      <c r="AF301" s="26"/>
      <c r="AG301" s="27"/>
      <c r="AH301" s="26"/>
    </row>
    <row r="302" spans="1:34">
      <c r="A302" s="1"/>
      <c r="B302" s="2"/>
      <c r="C302" s="2"/>
      <c r="D302" s="1"/>
      <c r="E302" s="1"/>
      <c r="F302" s="20"/>
      <c r="G302" s="24"/>
      <c r="H302" s="25"/>
      <c r="I302" s="24"/>
      <c r="J302" s="25"/>
      <c r="K302" s="27"/>
      <c r="L302" s="26"/>
      <c r="M302" s="27"/>
      <c r="N302" s="26"/>
      <c r="O302" s="27"/>
      <c r="P302" s="26"/>
      <c r="Q302" s="27"/>
      <c r="R302" s="26"/>
      <c r="S302" s="27"/>
      <c r="T302" s="26"/>
      <c r="U302" s="27"/>
      <c r="V302" s="26"/>
      <c r="W302" s="27"/>
      <c r="X302" s="26"/>
      <c r="Y302" s="27"/>
      <c r="Z302" s="26"/>
      <c r="AA302" s="27"/>
      <c r="AB302" s="26"/>
      <c r="AC302" s="27"/>
      <c r="AD302" s="26"/>
      <c r="AE302" s="27"/>
      <c r="AF302" s="26"/>
      <c r="AG302" s="27"/>
      <c r="AH302" s="26"/>
    </row>
    <row r="303" spans="1:34">
      <c r="A303" s="1"/>
      <c r="B303" s="2"/>
      <c r="C303" s="2"/>
      <c r="D303" s="1"/>
      <c r="E303" s="1"/>
      <c r="F303" s="20"/>
      <c r="G303" s="24"/>
      <c r="H303" s="25"/>
      <c r="I303" s="24"/>
      <c r="J303" s="25"/>
      <c r="K303" s="27"/>
      <c r="L303" s="26"/>
      <c r="M303" s="27"/>
      <c r="N303" s="26"/>
      <c r="O303" s="27"/>
      <c r="P303" s="26"/>
      <c r="Q303" s="27"/>
      <c r="R303" s="26"/>
      <c r="S303" s="27"/>
      <c r="T303" s="26"/>
      <c r="U303" s="27"/>
      <c r="V303" s="26"/>
      <c r="W303" s="27"/>
      <c r="X303" s="26"/>
      <c r="Y303" s="27"/>
      <c r="Z303" s="26"/>
      <c r="AA303" s="27"/>
      <c r="AB303" s="26"/>
      <c r="AC303" s="27"/>
      <c r="AD303" s="26"/>
      <c r="AE303" s="27"/>
      <c r="AF303" s="26"/>
      <c r="AG303" s="27"/>
      <c r="AH303" s="26"/>
    </row>
    <row r="304" spans="1:34">
      <c r="A304" s="1"/>
      <c r="B304" s="2"/>
      <c r="C304" s="2"/>
      <c r="D304" s="1"/>
      <c r="E304" s="1"/>
      <c r="F304" s="20"/>
      <c r="G304" s="24"/>
      <c r="H304" s="25"/>
      <c r="I304" s="24"/>
      <c r="J304" s="25"/>
      <c r="K304" s="27"/>
      <c r="L304" s="26"/>
      <c r="M304" s="27"/>
      <c r="N304" s="26"/>
      <c r="O304" s="27"/>
      <c r="P304" s="26"/>
      <c r="Q304" s="27"/>
      <c r="R304" s="26"/>
      <c r="S304" s="27"/>
      <c r="T304" s="26"/>
      <c r="U304" s="27"/>
      <c r="V304" s="26"/>
      <c r="W304" s="27"/>
      <c r="X304" s="26"/>
      <c r="Y304" s="27"/>
      <c r="Z304" s="26"/>
      <c r="AA304" s="27"/>
      <c r="AB304" s="26"/>
      <c r="AC304" s="27"/>
      <c r="AD304" s="26"/>
      <c r="AE304" s="27"/>
      <c r="AF304" s="26"/>
      <c r="AG304" s="27"/>
      <c r="AH304" s="26"/>
    </row>
    <row r="305" spans="1:34">
      <c r="A305" s="1"/>
      <c r="B305" s="2"/>
      <c r="C305" s="2"/>
      <c r="D305" s="1"/>
      <c r="E305" s="1"/>
      <c r="F305" s="20"/>
      <c r="G305" s="24"/>
      <c r="H305" s="25"/>
      <c r="I305" s="24"/>
      <c r="J305" s="25"/>
      <c r="K305" s="27"/>
      <c r="L305" s="26"/>
      <c r="M305" s="27"/>
      <c r="N305" s="26"/>
      <c r="O305" s="27"/>
      <c r="P305" s="26"/>
      <c r="Q305" s="27"/>
      <c r="R305" s="26"/>
      <c r="S305" s="27"/>
      <c r="T305" s="26"/>
      <c r="U305" s="27"/>
      <c r="V305" s="26"/>
      <c r="W305" s="27"/>
      <c r="X305" s="26"/>
      <c r="Y305" s="27"/>
      <c r="Z305" s="26"/>
      <c r="AA305" s="27"/>
      <c r="AB305" s="26"/>
      <c r="AC305" s="27"/>
      <c r="AD305" s="26"/>
      <c r="AE305" s="27"/>
      <c r="AF305" s="26"/>
      <c r="AG305" s="27"/>
      <c r="AH305" s="26"/>
    </row>
    <row r="306" spans="1:34">
      <c r="A306" s="1"/>
      <c r="B306" s="2"/>
      <c r="C306" s="2"/>
      <c r="D306" s="1"/>
      <c r="E306" s="1"/>
      <c r="F306" s="20"/>
      <c r="G306" s="24"/>
      <c r="H306" s="25"/>
      <c r="I306" s="24"/>
      <c r="J306" s="25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26"/>
      <c r="W306" s="27"/>
      <c r="X306" s="26"/>
      <c r="Y306" s="27"/>
      <c r="Z306" s="26"/>
      <c r="AA306" s="27"/>
      <c r="AB306" s="26"/>
      <c r="AC306" s="27"/>
      <c r="AD306" s="26"/>
      <c r="AE306" s="27"/>
      <c r="AF306" s="26"/>
      <c r="AG306" s="27"/>
      <c r="AH306" s="26"/>
    </row>
    <row r="307" spans="1:34">
      <c r="A307" s="1"/>
      <c r="B307" s="2"/>
      <c r="C307" s="2"/>
      <c r="D307" s="1"/>
      <c r="E307" s="1"/>
      <c r="F307" s="20"/>
      <c r="G307" s="24"/>
      <c r="H307" s="25"/>
      <c r="I307" s="24"/>
      <c r="J307" s="25"/>
      <c r="K307" s="27"/>
      <c r="L307" s="26"/>
      <c r="M307" s="27"/>
      <c r="N307" s="26"/>
      <c r="O307" s="27"/>
      <c r="P307" s="26"/>
      <c r="Q307" s="27"/>
      <c r="R307" s="26"/>
      <c r="S307" s="27"/>
      <c r="T307" s="26"/>
      <c r="U307" s="27"/>
      <c r="V307" s="26"/>
      <c r="W307" s="27"/>
      <c r="X307" s="26"/>
      <c r="Y307" s="27"/>
      <c r="Z307" s="26"/>
      <c r="AA307" s="27"/>
      <c r="AB307" s="26"/>
      <c r="AC307" s="27"/>
      <c r="AD307" s="26"/>
      <c r="AE307" s="27"/>
      <c r="AF307" s="26"/>
      <c r="AG307" s="27"/>
      <c r="AH307" s="26"/>
    </row>
    <row r="308" spans="1:34">
      <c r="A308" s="1"/>
      <c r="B308" s="2"/>
      <c r="C308" s="2"/>
      <c r="D308" s="1"/>
      <c r="E308" s="1"/>
      <c r="F308" s="21"/>
      <c r="G308" s="24"/>
      <c r="H308" s="25"/>
      <c r="I308" s="24"/>
      <c r="J308" s="25"/>
      <c r="K308" s="27"/>
      <c r="L308" s="26"/>
      <c r="M308" s="27"/>
      <c r="N308" s="26"/>
      <c r="O308" s="27"/>
      <c r="P308" s="26"/>
      <c r="Q308" s="27"/>
      <c r="R308" s="26"/>
      <c r="S308" s="27"/>
      <c r="T308" s="26"/>
      <c r="U308" s="27"/>
      <c r="V308" s="26"/>
      <c r="W308" s="27"/>
      <c r="X308" s="26"/>
      <c r="Y308" s="27"/>
      <c r="Z308" s="26"/>
      <c r="AA308" s="27"/>
      <c r="AB308" s="26"/>
      <c r="AC308" s="27"/>
      <c r="AD308" s="26"/>
      <c r="AE308" s="27"/>
      <c r="AF308" s="26"/>
      <c r="AG308" s="27"/>
      <c r="AH308" s="26"/>
    </row>
    <row r="309" spans="1:34" ht="51" hidden="1">
      <c r="A309" s="370" t="s">
        <v>90</v>
      </c>
      <c r="B309" s="371"/>
      <c r="C309" s="372"/>
      <c r="D309" s="373"/>
      <c r="E309" s="374"/>
      <c r="F309" s="373"/>
      <c r="G309" s="375">
        <f t="shared" ref="G309" si="4">SUM(G240:G308)</f>
        <v>0</v>
      </c>
      <c r="H309" s="376">
        <f t="shared" ref="H309:I309" si="5">SUM(H240:H308)</f>
        <v>0</v>
      </c>
      <c r="I309" s="375">
        <f t="shared" si="5"/>
        <v>0</v>
      </c>
      <c r="J309" s="376">
        <f t="shared" ref="J309:K309" si="6">SUM(J240:J308)</f>
        <v>0</v>
      </c>
      <c r="K309" s="377">
        <f t="shared" si="6"/>
        <v>0</v>
      </c>
      <c r="L309" s="376">
        <f t="shared" ref="L309:O309" si="7">SUM(L240:L308)</f>
        <v>0</v>
      </c>
      <c r="M309" s="377">
        <f>SUM(M240:M308)</f>
        <v>0</v>
      </c>
      <c r="N309" s="376">
        <f t="shared" si="7"/>
        <v>0</v>
      </c>
      <c r="O309" s="375">
        <f t="shared" si="7"/>
        <v>0</v>
      </c>
      <c r="P309" s="376">
        <f t="shared" ref="P309:U309" si="8">SUM(P240:P308)</f>
        <v>0</v>
      </c>
      <c r="Q309" s="377">
        <f>SUM(Q240:Q308)</f>
        <v>0</v>
      </c>
      <c r="R309" s="376">
        <f t="shared" ref="R309:T309" si="9">SUM(R240:R308)</f>
        <v>0</v>
      </c>
      <c r="S309" s="375">
        <f t="shared" si="9"/>
        <v>0</v>
      </c>
      <c r="T309" s="376">
        <f t="shared" si="9"/>
        <v>0</v>
      </c>
      <c r="U309" s="375">
        <f t="shared" si="8"/>
        <v>0</v>
      </c>
      <c r="V309" s="376">
        <f t="shared" ref="V309:W309" si="10">SUM(V240:V308)</f>
        <v>0</v>
      </c>
      <c r="W309" s="375">
        <f t="shared" si="10"/>
        <v>0</v>
      </c>
      <c r="X309" s="376">
        <f t="shared" ref="X309:Y309" si="11">SUM(X240:X308)</f>
        <v>0</v>
      </c>
      <c r="Y309" s="375">
        <f t="shared" si="11"/>
        <v>0</v>
      </c>
      <c r="Z309" s="376">
        <f t="shared" ref="Z309:AA309" si="12">SUM(Z240:Z308)</f>
        <v>0</v>
      </c>
      <c r="AA309" s="375">
        <f t="shared" si="12"/>
        <v>0</v>
      </c>
      <c r="AB309" s="376">
        <f t="shared" ref="AB309:AC309" si="13">SUM(AB240:AB308)</f>
        <v>0</v>
      </c>
      <c r="AC309" s="375">
        <f t="shared" si="13"/>
        <v>0</v>
      </c>
      <c r="AD309" s="378">
        <f t="shared" ref="AD309:AE309" si="14">SUM(AD240:AD308)</f>
        <v>0</v>
      </c>
      <c r="AE309" s="375">
        <f t="shared" si="14"/>
        <v>0</v>
      </c>
      <c r="AF309" s="376">
        <f t="shared" ref="AF309:AG309" si="15">SUM(AF240:AF308)</f>
        <v>0</v>
      </c>
      <c r="AG309" s="375">
        <f t="shared" si="15"/>
        <v>0</v>
      </c>
      <c r="AH309" s="378">
        <f t="shared" ref="AH309" si="16">SUM(AH240:AH308)</f>
        <v>0</v>
      </c>
    </row>
    <row r="310" spans="1:34" s="306" customFormat="1" ht="24" customHeight="1">
      <c r="A310" s="862" t="s">
        <v>118</v>
      </c>
      <c r="B310" s="863"/>
      <c r="C310" s="863"/>
      <c r="D310" s="863"/>
      <c r="E310" s="863"/>
      <c r="F310" s="863"/>
      <c r="G310" s="863"/>
      <c r="H310" s="863"/>
      <c r="I310" s="863"/>
      <c r="J310" s="863"/>
      <c r="K310" s="863"/>
      <c r="L310" s="863"/>
      <c r="M310" s="863"/>
      <c r="N310" s="863"/>
      <c r="O310" s="863"/>
      <c r="P310" s="863"/>
      <c r="Q310" s="863"/>
      <c r="R310" s="863"/>
      <c r="S310" s="863"/>
      <c r="T310" s="863"/>
      <c r="U310" s="863"/>
      <c r="V310" s="863"/>
      <c r="W310" s="863"/>
      <c r="X310" s="863"/>
      <c r="Y310" s="863"/>
      <c r="Z310" s="863"/>
      <c r="AA310" s="863"/>
      <c r="AB310" s="863"/>
      <c r="AC310" s="863"/>
      <c r="AD310" s="863"/>
      <c r="AE310" s="864"/>
      <c r="AF310" s="864"/>
      <c r="AG310" s="864"/>
      <c r="AH310" s="865"/>
    </row>
    <row r="311" spans="1:34">
      <c r="A311" s="1"/>
      <c r="B311" s="2"/>
      <c r="C311" s="2"/>
      <c r="D311" s="1"/>
      <c r="E311" s="1"/>
      <c r="F311" s="20"/>
      <c r="G311" s="24"/>
      <c r="H311" s="88"/>
      <c r="I311" s="24"/>
      <c r="J311" s="88"/>
      <c r="K311" s="27"/>
      <c r="L311" s="88"/>
      <c r="M311" s="27"/>
      <c r="N311" s="89"/>
      <c r="O311" s="27"/>
      <c r="P311" s="89"/>
      <c r="Q311" s="27"/>
      <c r="R311" s="89"/>
      <c r="S311" s="27"/>
      <c r="T311" s="89"/>
      <c r="U311" s="27"/>
      <c r="V311" s="89"/>
      <c r="W311" s="27"/>
      <c r="X311" s="89"/>
      <c r="Y311" s="27"/>
      <c r="Z311" s="89"/>
      <c r="AA311" s="27"/>
      <c r="AB311" s="89"/>
      <c r="AC311" s="27"/>
      <c r="AD311" s="272"/>
      <c r="AE311" s="27"/>
      <c r="AF311" s="272"/>
      <c r="AG311" s="27"/>
      <c r="AH311" s="272"/>
    </row>
    <row r="312" spans="1:34">
      <c r="A312" s="1"/>
      <c r="B312" s="2"/>
      <c r="C312" s="2"/>
      <c r="D312" s="1"/>
      <c r="E312" s="1"/>
      <c r="F312" s="20"/>
      <c r="G312" s="24"/>
      <c r="H312" s="88"/>
      <c r="I312" s="24"/>
      <c r="J312" s="88"/>
      <c r="K312" s="27"/>
      <c r="L312" s="88"/>
      <c r="M312" s="27"/>
      <c r="N312" s="89"/>
      <c r="O312" s="27"/>
      <c r="P312" s="89"/>
      <c r="Q312" s="27"/>
      <c r="R312" s="89"/>
      <c r="S312" s="27"/>
      <c r="T312" s="89"/>
      <c r="U312" s="27"/>
      <c r="V312" s="89"/>
      <c r="W312" s="27"/>
      <c r="X312" s="89"/>
      <c r="Y312" s="27"/>
      <c r="Z312" s="89"/>
      <c r="AA312" s="27"/>
      <c r="AB312" s="89"/>
      <c r="AC312" s="27"/>
      <c r="AD312" s="272"/>
      <c r="AE312" s="27"/>
      <c r="AF312" s="272"/>
      <c r="AG312" s="27"/>
      <c r="AH312" s="272"/>
    </row>
    <row r="313" spans="1:34">
      <c r="A313" s="1"/>
      <c r="B313" s="2"/>
      <c r="C313" s="2"/>
      <c r="D313" s="1"/>
      <c r="E313" s="1"/>
      <c r="F313" s="20"/>
      <c r="G313" s="24"/>
      <c r="H313" s="88"/>
      <c r="I313" s="24"/>
      <c r="J313" s="88"/>
      <c r="K313" s="27"/>
      <c r="L313" s="88"/>
      <c r="M313" s="27"/>
      <c r="N313" s="89"/>
      <c r="O313" s="27"/>
      <c r="P313" s="89"/>
      <c r="Q313" s="27"/>
      <c r="R313" s="89"/>
      <c r="S313" s="27"/>
      <c r="T313" s="89"/>
      <c r="U313" s="27"/>
      <c r="V313" s="89"/>
      <c r="W313" s="27"/>
      <c r="X313" s="89"/>
      <c r="Y313" s="27"/>
      <c r="Z313" s="89"/>
      <c r="AA313" s="27"/>
      <c r="AB313" s="89"/>
      <c r="AC313" s="27"/>
      <c r="AD313" s="272"/>
      <c r="AE313" s="27"/>
      <c r="AF313" s="272"/>
      <c r="AG313" s="27"/>
      <c r="AH313" s="272"/>
    </row>
    <row r="314" spans="1:34">
      <c r="A314" s="1"/>
      <c r="B314" s="2"/>
      <c r="C314" s="2"/>
      <c r="D314" s="1"/>
      <c r="E314" s="1"/>
      <c r="F314" s="20"/>
      <c r="G314" s="24"/>
      <c r="H314" s="88"/>
      <c r="I314" s="24"/>
      <c r="J314" s="88"/>
      <c r="K314" s="27"/>
      <c r="L314" s="88"/>
      <c r="M314" s="27"/>
      <c r="N314" s="89"/>
      <c r="O314" s="27"/>
      <c r="P314" s="89"/>
      <c r="Q314" s="27"/>
      <c r="R314" s="89"/>
      <c r="S314" s="27"/>
      <c r="T314" s="89"/>
      <c r="U314" s="27"/>
      <c r="V314" s="89"/>
      <c r="W314" s="27"/>
      <c r="X314" s="89"/>
      <c r="Y314" s="27"/>
      <c r="Z314" s="89"/>
      <c r="AA314" s="27"/>
      <c r="AB314" s="89"/>
      <c r="AC314" s="27"/>
      <c r="AD314" s="272"/>
      <c r="AE314" s="27"/>
      <c r="AF314" s="272"/>
      <c r="AG314" s="27"/>
      <c r="AH314" s="272"/>
    </row>
    <row r="315" spans="1:34">
      <c r="A315" s="1"/>
      <c r="B315" s="2"/>
      <c r="C315" s="2"/>
      <c r="D315" s="1"/>
      <c r="E315" s="1"/>
      <c r="F315" s="20"/>
      <c r="G315" s="24"/>
      <c r="H315" s="88"/>
      <c r="I315" s="24"/>
      <c r="J315" s="88"/>
      <c r="K315" s="27"/>
      <c r="L315" s="88"/>
      <c r="M315" s="27"/>
      <c r="N315" s="89"/>
      <c r="O315" s="27"/>
      <c r="P315" s="89"/>
      <c r="Q315" s="27"/>
      <c r="R315" s="89"/>
      <c r="S315" s="27"/>
      <c r="T315" s="89"/>
      <c r="U315" s="27"/>
      <c r="V315" s="89"/>
      <c r="W315" s="27"/>
      <c r="X315" s="89"/>
      <c r="Y315" s="27"/>
      <c r="Z315" s="89"/>
      <c r="AA315" s="27"/>
      <c r="AB315" s="89"/>
      <c r="AC315" s="27"/>
      <c r="AD315" s="272"/>
      <c r="AE315" s="27"/>
      <c r="AF315" s="272"/>
      <c r="AG315" s="27"/>
      <c r="AH315" s="272"/>
    </row>
    <row r="316" spans="1:34">
      <c r="A316" s="1"/>
      <c r="B316" s="2"/>
      <c r="C316" s="2"/>
      <c r="D316" s="1"/>
      <c r="E316" s="1"/>
      <c r="F316" s="20"/>
      <c r="G316" s="24"/>
      <c r="H316" s="88"/>
      <c r="I316" s="24"/>
      <c r="J316" s="88"/>
      <c r="K316" s="27"/>
      <c r="L316" s="88"/>
      <c r="M316" s="27"/>
      <c r="N316" s="89"/>
      <c r="O316" s="27"/>
      <c r="P316" s="89"/>
      <c r="Q316" s="27"/>
      <c r="R316" s="89"/>
      <c r="S316" s="27"/>
      <c r="T316" s="89"/>
      <c r="U316" s="27"/>
      <c r="V316" s="89"/>
      <c r="W316" s="27"/>
      <c r="X316" s="89"/>
      <c r="Y316" s="27"/>
      <c r="Z316" s="89"/>
      <c r="AA316" s="27"/>
      <c r="AB316" s="89"/>
      <c r="AC316" s="27"/>
      <c r="AD316" s="272"/>
      <c r="AE316" s="27"/>
      <c r="AF316" s="272"/>
      <c r="AG316" s="27"/>
      <c r="AH316" s="272"/>
    </row>
    <row r="317" spans="1:34">
      <c r="A317" s="1"/>
      <c r="B317" s="2"/>
      <c r="C317" s="2"/>
      <c r="D317" s="1"/>
      <c r="E317" s="1"/>
      <c r="F317" s="20"/>
      <c r="G317" s="24"/>
      <c r="H317" s="88"/>
      <c r="I317" s="24"/>
      <c r="J317" s="88"/>
      <c r="K317" s="27"/>
      <c r="L317" s="88"/>
      <c r="M317" s="27"/>
      <c r="N317" s="89"/>
      <c r="O317" s="27"/>
      <c r="P317" s="89"/>
      <c r="Q317" s="27"/>
      <c r="R317" s="89"/>
      <c r="S317" s="27"/>
      <c r="T317" s="89"/>
      <c r="U317" s="27"/>
      <c r="V317" s="89"/>
      <c r="W317" s="27"/>
      <c r="X317" s="89"/>
      <c r="Y317" s="27"/>
      <c r="Z317" s="89"/>
      <c r="AA317" s="27"/>
      <c r="AB317" s="89"/>
      <c r="AC317" s="27"/>
      <c r="AD317" s="272"/>
      <c r="AE317" s="27"/>
      <c r="AF317" s="272"/>
      <c r="AG317" s="27"/>
      <c r="AH317" s="272"/>
    </row>
    <row r="318" spans="1:34">
      <c r="A318" s="1"/>
      <c r="B318" s="2"/>
      <c r="C318" s="2"/>
      <c r="D318" s="1"/>
      <c r="E318" s="1"/>
      <c r="F318" s="20"/>
      <c r="G318" s="24"/>
      <c r="H318" s="88"/>
      <c r="I318" s="24"/>
      <c r="J318" s="88"/>
      <c r="K318" s="27"/>
      <c r="L318" s="88"/>
      <c r="M318" s="27"/>
      <c r="N318" s="89"/>
      <c r="O318" s="27"/>
      <c r="P318" s="89"/>
      <c r="Q318" s="27"/>
      <c r="R318" s="89"/>
      <c r="S318" s="27"/>
      <c r="T318" s="89"/>
      <c r="U318" s="27"/>
      <c r="V318" s="89"/>
      <c r="W318" s="27"/>
      <c r="X318" s="89"/>
      <c r="Y318" s="27"/>
      <c r="Z318" s="89"/>
      <c r="AA318" s="27"/>
      <c r="AB318" s="89"/>
      <c r="AC318" s="27"/>
      <c r="AD318" s="272"/>
      <c r="AE318" s="27"/>
      <c r="AF318" s="272"/>
      <c r="AG318" s="27"/>
      <c r="AH318" s="272"/>
    </row>
    <row r="319" spans="1:34">
      <c r="A319" s="1"/>
      <c r="B319" s="2"/>
      <c r="C319" s="2"/>
      <c r="D319" s="1"/>
      <c r="E319" s="1"/>
      <c r="F319" s="20"/>
      <c r="G319" s="24"/>
      <c r="H319" s="88"/>
      <c r="I319" s="24"/>
      <c r="J319" s="88"/>
      <c r="K319" s="27"/>
      <c r="L319" s="88"/>
      <c r="M319" s="27"/>
      <c r="N319" s="89"/>
      <c r="O319" s="27"/>
      <c r="P319" s="89"/>
      <c r="Q319" s="27"/>
      <c r="R319" s="89"/>
      <c r="S319" s="27"/>
      <c r="T319" s="89"/>
      <c r="U319" s="27"/>
      <c r="V319" s="89"/>
      <c r="W319" s="27"/>
      <c r="X319" s="89"/>
      <c r="Y319" s="27"/>
      <c r="Z319" s="89"/>
      <c r="AA319" s="27"/>
      <c r="AB319" s="89"/>
      <c r="AC319" s="27"/>
      <c r="AD319" s="272"/>
      <c r="AE319" s="27"/>
      <c r="AF319" s="272"/>
      <c r="AG319" s="27"/>
      <c r="AH319" s="272"/>
    </row>
    <row r="320" spans="1:34">
      <c r="A320" s="1"/>
      <c r="B320" s="2"/>
      <c r="C320" s="2"/>
      <c r="D320" s="1"/>
      <c r="E320" s="1"/>
      <c r="F320" s="20"/>
      <c r="G320" s="24"/>
      <c r="H320" s="88"/>
      <c r="I320" s="24"/>
      <c r="J320" s="88"/>
      <c r="K320" s="27"/>
      <c r="L320" s="88"/>
      <c r="M320" s="27"/>
      <c r="N320" s="89"/>
      <c r="O320" s="27"/>
      <c r="P320" s="89"/>
      <c r="Q320" s="27"/>
      <c r="R320" s="89"/>
      <c r="S320" s="27"/>
      <c r="T320" s="89"/>
      <c r="U320" s="27"/>
      <c r="V320" s="89"/>
      <c r="W320" s="27"/>
      <c r="X320" s="89"/>
      <c r="Y320" s="27"/>
      <c r="Z320" s="89"/>
      <c r="AA320" s="27"/>
      <c r="AB320" s="89"/>
      <c r="AC320" s="27"/>
      <c r="AD320" s="272"/>
      <c r="AE320" s="27"/>
      <c r="AF320" s="272"/>
      <c r="AG320" s="27"/>
      <c r="AH320" s="272"/>
    </row>
    <row r="321" spans="1:34">
      <c r="A321" s="1"/>
      <c r="B321" s="2"/>
      <c r="C321" s="2"/>
      <c r="D321" s="1"/>
      <c r="E321" s="1"/>
      <c r="F321" s="20"/>
      <c r="G321" s="24"/>
      <c r="H321" s="88"/>
      <c r="I321" s="24"/>
      <c r="J321" s="88"/>
      <c r="K321" s="27"/>
      <c r="L321" s="88"/>
      <c r="M321" s="27"/>
      <c r="N321" s="89"/>
      <c r="O321" s="27"/>
      <c r="P321" s="89"/>
      <c r="Q321" s="27"/>
      <c r="R321" s="89"/>
      <c r="S321" s="27"/>
      <c r="T321" s="89"/>
      <c r="U321" s="27"/>
      <c r="V321" s="89"/>
      <c r="W321" s="27"/>
      <c r="X321" s="89"/>
      <c r="Y321" s="27"/>
      <c r="Z321" s="89"/>
      <c r="AA321" s="27"/>
      <c r="AB321" s="89"/>
      <c r="AC321" s="27"/>
      <c r="AD321" s="272"/>
      <c r="AE321" s="27"/>
      <c r="AF321" s="272"/>
      <c r="AG321" s="27"/>
      <c r="AH321" s="272"/>
    </row>
    <row r="322" spans="1:34">
      <c r="A322" s="1"/>
      <c r="B322" s="2"/>
      <c r="C322" s="2"/>
      <c r="D322" s="1"/>
      <c r="E322" s="1"/>
      <c r="F322" s="20"/>
      <c r="G322" s="24"/>
      <c r="H322" s="88"/>
      <c r="I322" s="24"/>
      <c r="J322" s="88"/>
      <c r="K322" s="27"/>
      <c r="L322" s="88"/>
      <c r="M322" s="27"/>
      <c r="N322" s="89"/>
      <c r="O322" s="27"/>
      <c r="P322" s="89"/>
      <c r="Q322" s="27"/>
      <c r="R322" s="89"/>
      <c r="S322" s="27"/>
      <c r="T322" s="89"/>
      <c r="U322" s="27"/>
      <c r="V322" s="89"/>
      <c r="W322" s="27"/>
      <c r="X322" s="89"/>
      <c r="Y322" s="27"/>
      <c r="Z322" s="89"/>
      <c r="AA322" s="27"/>
      <c r="AB322" s="89"/>
      <c r="AC322" s="27"/>
      <c r="AD322" s="272"/>
      <c r="AE322" s="27"/>
      <c r="AF322" s="272"/>
      <c r="AG322" s="27"/>
      <c r="AH322" s="272"/>
    </row>
    <row r="323" spans="1:34">
      <c r="A323" s="1"/>
      <c r="B323" s="2"/>
      <c r="C323" s="2"/>
      <c r="D323" s="1"/>
      <c r="E323" s="1"/>
      <c r="F323" s="20"/>
      <c r="G323" s="24"/>
      <c r="H323" s="88"/>
      <c r="I323" s="24"/>
      <c r="J323" s="88"/>
      <c r="K323" s="27"/>
      <c r="L323" s="88"/>
      <c r="M323" s="27"/>
      <c r="N323" s="89"/>
      <c r="O323" s="27"/>
      <c r="P323" s="89"/>
      <c r="Q323" s="27"/>
      <c r="R323" s="89"/>
      <c r="S323" s="27"/>
      <c r="T323" s="89"/>
      <c r="U323" s="27"/>
      <c r="V323" s="89"/>
      <c r="W323" s="27"/>
      <c r="X323" s="89"/>
      <c r="Y323" s="27"/>
      <c r="Z323" s="89"/>
      <c r="AA323" s="27"/>
      <c r="AB323" s="89"/>
      <c r="AC323" s="27"/>
      <c r="AD323" s="272"/>
      <c r="AE323" s="27"/>
      <c r="AF323" s="272"/>
      <c r="AG323" s="27"/>
      <c r="AH323" s="272"/>
    </row>
    <row r="324" spans="1:34">
      <c r="A324" s="1"/>
      <c r="B324" s="2"/>
      <c r="C324" s="2"/>
      <c r="D324" s="1"/>
      <c r="E324" s="1"/>
      <c r="F324" s="20"/>
      <c r="G324" s="24"/>
      <c r="H324" s="88"/>
      <c r="I324" s="24"/>
      <c r="J324" s="88"/>
      <c r="K324" s="27"/>
      <c r="L324" s="88"/>
      <c r="M324" s="27"/>
      <c r="N324" s="89"/>
      <c r="O324" s="27"/>
      <c r="P324" s="89"/>
      <c r="Q324" s="27"/>
      <c r="R324" s="89"/>
      <c r="S324" s="27"/>
      <c r="T324" s="89"/>
      <c r="U324" s="27"/>
      <c r="V324" s="89"/>
      <c r="W324" s="27"/>
      <c r="X324" s="89"/>
      <c r="Y324" s="27"/>
      <c r="Z324" s="89"/>
      <c r="AA324" s="27"/>
      <c r="AB324" s="89"/>
      <c r="AC324" s="27"/>
      <c r="AD324" s="272"/>
      <c r="AE324" s="27"/>
      <c r="AF324" s="272"/>
      <c r="AG324" s="27"/>
      <c r="AH324" s="272"/>
    </row>
    <row r="325" spans="1:34">
      <c r="A325" s="1"/>
      <c r="B325" s="2"/>
      <c r="C325" s="2"/>
      <c r="D325" s="1"/>
      <c r="E325" s="1"/>
      <c r="F325" s="20"/>
      <c r="G325" s="24"/>
      <c r="H325" s="88"/>
      <c r="I325" s="24"/>
      <c r="J325" s="88"/>
      <c r="K325" s="27"/>
      <c r="L325" s="88"/>
      <c r="M325" s="27"/>
      <c r="N325" s="89"/>
      <c r="O325" s="27"/>
      <c r="P325" s="89"/>
      <c r="Q325" s="27"/>
      <c r="R325" s="89"/>
      <c r="S325" s="27"/>
      <c r="T325" s="89"/>
      <c r="U325" s="27"/>
      <c r="V325" s="89"/>
      <c r="W325" s="27"/>
      <c r="X325" s="89"/>
      <c r="Y325" s="27"/>
      <c r="Z325" s="89"/>
      <c r="AA325" s="27"/>
      <c r="AB325" s="89"/>
      <c r="AC325" s="27"/>
      <c r="AD325" s="272"/>
      <c r="AE325" s="27"/>
      <c r="AF325" s="272"/>
      <c r="AG325" s="27"/>
      <c r="AH325" s="272"/>
    </row>
    <row r="326" spans="1:34">
      <c r="A326" s="1"/>
      <c r="B326" s="2"/>
      <c r="C326" s="2"/>
      <c r="D326" s="1"/>
      <c r="E326" s="1"/>
      <c r="F326" s="20"/>
      <c r="G326" s="24"/>
      <c r="H326" s="88"/>
      <c r="I326" s="24"/>
      <c r="J326" s="88"/>
      <c r="K326" s="27"/>
      <c r="L326" s="88"/>
      <c r="M326" s="27"/>
      <c r="N326" s="89"/>
      <c r="O326" s="27"/>
      <c r="P326" s="89"/>
      <c r="Q326" s="27"/>
      <c r="R326" s="89"/>
      <c r="S326" s="27"/>
      <c r="T326" s="89"/>
      <c r="U326" s="27"/>
      <c r="V326" s="89"/>
      <c r="W326" s="27"/>
      <c r="X326" s="89"/>
      <c r="Y326" s="27"/>
      <c r="Z326" s="89"/>
      <c r="AA326" s="27"/>
      <c r="AB326" s="89"/>
      <c r="AC326" s="27"/>
      <c r="AD326" s="272"/>
      <c r="AE326" s="27"/>
      <c r="AF326" s="272"/>
      <c r="AG326" s="27"/>
      <c r="AH326" s="272"/>
    </row>
    <row r="327" spans="1:34">
      <c r="A327" s="1"/>
      <c r="B327" s="2"/>
      <c r="C327" s="2"/>
      <c r="D327" s="1"/>
      <c r="E327" s="1"/>
      <c r="F327" s="20"/>
      <c r="G327" s="24"/>
      <c r="H327" s="88"/>
      <c r="I327" s="24"/>
      <c r="J327" s="88"/>
      <c r="K327" s="27"/>
      <c r="L327" s="88"/>
      <c r="M327" s="27"/>
      <c r="N327" s="89"/>
      <c r="O327" s="27"/>
      <c r="P327" s="89"/>
      <c r="Q327" s="27"/>
      <c r="R327" s="89"/>
      <c r="S327" s="27"/>
      <c r="T327" s="89"/>
      <c r="U327" s="27"/>
      <c r="V327" s="89"/>
      <c r="W327" s="27"/>
      <c r="X327" s="89"/>
      <c r="Y327" s="27"/>
      <c r="Z327" s="89"/>
      <c r="AA327" s="27"/>
      <c r="AB327" s="89"/>
      <c r="AC327" s="27"/>
      <c r="AD327" s="272"/>
      <c r="AE327" s="27"/>
      <c r="AF327" s="272"/>
      <c r="AG327" s="27"/>
      <c r="AH327" s="272"/>
    </row>
    <row r="328" spans="1:34">
      <c r="A328" s="1"/>
      <c r="B328" s="2"/>
      <c r="C328" s="2"/>
      <c r="D328" s="1"/>
      <c r="E328" s="1"/>
      <c r="F328" s="20"/>
      <c r="G328" s="24"/>
      <c r="H328" s="88"/>
      <c r="I328" s="24"/>
      <c r="J328" s="88"/>
      <c r="K328" s="27"/>
      <c r="L328" s="88"/>
      <c r="M328" s="27"/>
      <c r="N328" s="89"/>
      <c r="O328" s="27"/>
      <c r="P328" s="89"/>
      <c r="Q328" s="27"/>
      <c r="R328" s="89"/>
      <c r="S328" s="27"/>
      <c r="T328" s="89"/>
      <c r="U328" s="27"/>
      <c r="V328" s="89"/>
      <c r="W328" s="27"/>
      <c r="X328" s="89"/>
      <c r="Y328" s="27"/>
      <c r="Z328" s="89"/>
      <c r="AA328" s="27"/>
      <c r="AB328" s="89"/>
      <c r="AC328" s="27"/>
      <c r="AD328" s="272"/>
      <c r="AE328" s="27"/>
      <c r="AF328" s="272"/>
      <c r="AG328" s="27"/>
      <c r="AH328" s="272"/>
    </row>
    <row r="329" spans="1:34">
      <c r="A329" s="1"/>
      <c r="B329" s="2"/>
      <c r="C329" s="2"/>
      <c r="D329" s="1"/>
      <c r="E329" s="1"/>
      <c r="F329" s="20"/>
      <c r="G329" s="24"/>
      <c r="H329" s="88"/>
      <c r="I329" s="24"/>
      <c r="J329" s="88"/>
      <c r="K329" s="27"/>
      <c r="L329" s="88"/>
      <c r="M329" s="27"/>
      <c r="N329" s="89"/>
      <c r="O329" s="27"/>
      <c r="P329" s="89"/>
      <c r="Q329" s="27"/>
      <c r="R329" s="89"/>
      <c r="S329" s="27"/>
      <c r="T329" s="89"/>
      <c r="U329" s="27"/>
      <c r="V329" s="89"/>
      <c r="W329" s="27"/>
      <c r="X329" s="89"/>
      <c r="Y329" s="27"/>
      <c r="Z329" s="89"/>
      <c r="AA329" s="27"/>
      <c r="AB329" s="89"/>
      <c r="AC329" s="27"/>
      <c r="AD329" s="272"/>
      <c r="AE329" s="27"/>
      <c r="AF329" s="272"/>
      <c r="AG329" s="27"/>
      <c r="AH329" s="272"/>
    </row>
    <row r="330" spans="1:34">
      <c r="A330" s="1"/>
      <c r="B330" s="2"/>
      <c r="C330" s="2"/>
      <c r="D330" s="1"/>
      <c r="E330" s="1"/>
      <c r="F330" s="20"/>
      <c r="G330" s="24"/>
      <c r="H330" s="88"/>
      <c r="I330" s="24"/>
      <c r="J330" s="88"/>
      <c r="K330" s="27"/>
      <c r="L330" s="88"/>
      <c r="M330" s="27"/>
      <c r="N330" s="89"/>
      <c r="O330" s="27"/>
      <c r="P330" s="89"/>
      <c r="Q330" s="27"/>
      <c r="R330" s="89"/>
      <c r="S330" s="27"/>
      <c r="T330" s="89"/>
      <c r="U330" s="27"/>
      <c r="V330" s="89"/>
      <c r="W330" s="27"/>
      <c r="X330" s="89"/>
      <c r="Y330" s="27"/>
      <c r="Z330" s="89"/>
      <c r="AA330" s="27"/>
      <c r="AB330" s="89"/>
      <c r="AC330" s="27"/>
      <c r="AD330" s="272"/>
      <c r="AE330" s="27"/>
      <c r="AF330" s="272"/>
      <c r="AG330" s="27"/>
      <c r="AH330" s="272"/>
    </row>
    <row r="331" spans="1:34">
      <c r="A331" s="1"/>
      <c r="B331" s="2"/>
      <c r="C331" s="2"/>
      <c r="D331" s="1"/>
      <c r="E331" s="1"/>
      <c r="F331" s="20"/>
      <c r="G331" s="24"/>
      <c r="H331" s="88"/>
      <c r="I331" s="24"/>
      <c r="J331" s="88"/>
      <c r="K331" s="27"/>
      <c r="L331" s="88"/>
      <c r="M331" s="27"/>
      <c r="N331" s="89"/>
      <c r="O331" s="27"/>
      <c r="P331" s="89"/>
      <c r="Q331" s="27"/>
      <c r="R331" s="89"/>
      <c r="S331" s="27"/>
      <c r="T331" s="89"/>
      <c r="U331" s="27"/>
      <c r="V331" s="89"/>
      <c r="W331" s="27"/>
      <c r="X331" s="89"/>
      <c r="Y331" s="27"/>
      <c r="Z331" s="89"/>
      <c r="AA331" s="27"/>
      <c r="AB331" s="89"/>
      <c r="AC331" s="27"/>
      <c r="AD331" s="272"/>
      <c r="AE331" s="27"/>
      <c r="AF331" s="272"/>
      <c r="AG331" s="27"/>
      <c r="AH331" s="272"/>
    </row>
    <row r="332" spans="1:34" ht="14.25" customHeight="1">
      <c r="A332" s="22"/>
      <c r="B332" s="23"/>
      <c r="C332" s="23"/>
      <c r="D332" s="22"/>
      <c r="E332" s="22"/>
      <c r="F332" s="21"/>
      <c r="G332" s="274"/>
      <c r="H332" s="275"/>
      <c r="I332" s="274"/>
      <c r="J332" s="275"/>
      <c r="K332" s="276"/>
      <c r="L332" s="275"/>
      <c r="M332" s="276"/>
      <c r="N332" s="277"/>
      <c r="O332" s="276"/>
      <c r="P332" s="277"/>
      <c r="Q332" s="276"/>
      <c r="R332" s="277"/>
      <c r="S332" s="276"/>
      <c r="T332" s="277"/>
      <c r="U332" s="276"/>
      <c r="V332" s="277"/>
      <c r="W332" s="276"/>
      <c r="X332" s="277"/>
      <c r="Y332" s="276"/>
      <c r="Z332" s="277"/>
      <c r="AA332" s="276"/>
      <c r="AB332" s="277"/>
      <c r="AC332" s="276"/>
      <c r="AD332" s="273"/>
      <c r="AE332" s="276"/>
      <c r="AF332" s="273"/>
      <c r="AG332" s="276"/>
      <c r="AH332" s="273"/>
    </row>
    <row r="333" spans="1:34" ht="51" hidden="1">
      <c r="A333" s="90" t="s">
        <v>119</v>
      </c>
      <c r="B333" s="91"/>
      <c r="C333" s="72"/>
      <c r="D333" s="73"/>
      <c r="E333" s="92"/>
      <c r="F333" s="93"/>
      <c r="G333" s="94">
        <f>SUM(G311:G332)</f>
        <v>0</v>
      </c>
      <c r="H333" s="95"/>
      <c r="I333" s="94">
        <f>SUM(I311:I332)</f>
        <v>0</v>
      </c>
      <c r="J333" s="95"/>
      <c r="K333" s="94">
        <f>SUM(K311:K332)</f>
        <v>0</v>
      </c>
      <c r="L333" s="95"/>
      <c r="M333" s="94">
        <f>SUM(M311:M332)</f>
        <v>0</v>
      </c>
      <c r="N333" s="280"/>
      <c r="O333" s="94">
        <f>SUM(O311:O332)</f>
        <v>0</v>
      </c>
      <c r="P333" s="95"/>
      <c r="Q333" s="94">
        <f>SUM(Q311:Q332)</f>
        <v>0</v>
      </c>
      <c r="R333" s="280"/>
      <c r="S333" s="94">
        <f>SUM(S311:S332)</f>
        <v>0</v>
      </c>
      <c r="T333" s="95"/>
      <c r="U333" s="94">
        <f>SUM(U311:U332)</f>
        <v>0</v>
      </c>
      <c r="V333" s="95"/>
      <c r="W333" s="94">
        <f>SUM(W311:W332)</f>
        <v>0</v>
      </c>
      <c r="X333" s="95"/>
      <c r="Y333" s="94">
        <f>SUM(Y311:Y332)</f>
        <v>0</v>
      </c>
      <c r="Z333" s="95"/>
      <c r="AA333" s="94">
        <f>SUM(AA311:AA332)</f>
        <v>0</v>
      </c>
      <c r="AB333" s="95"/>
      <c r="AC333" s="94">
        <f>SUM(AC311:AC332)</f>
        <v>0</v>
      </c>
      <c r="AD333" s="96"/>
      <c r="AE333" s="94">
        <f>SUM(AE311:AE332)</f>
        <v>0</v>
      </c>
      <c r="AF333" s="95"/>
      <c r="AG333" s="94">
        <f>SUM(AG311:AG332)</f>
        <v>0</v>
      </c>
      <c r="AH333" s="96"/>
    </row>
    <row r="334" spans="1:34" ht="27.6" customHeight="1">
      <c r="A334" s="57"/>
      <c r="B334" s="64"/>
      <c r="C334" s="64"/>
      <c r="D334" s="57"/>
      <c r="E334" s="57"/>
      <c r="F334" s="57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</row>
    <row r="335" spans="1:34" s="43" customFormat="1" ht="35.25" customHeight="1">
      <c r="A335" s="847" t="s">
        <v>127</v>
      </c>
      <c r="B335" s="848"/>
      <c r="C335" s="848"/>
      <c r="D335" s="848"/>
      <c r="E335" s="848"/>
      <c r="F335" s="848"/>
      <c r="G335" s="848"/>
      <c r="H335" s="782"/>
      <c r="I335" s="782"/>
      <c r="J335" s="41"/>
      <c r="K335" s="41"/>
      <c r="L335" s="41"/>
      <c r="M335" s="41"/>
      <c r="N335" s="41"/>
      <c r="O335" s="41"/>
      <c r="P335" s="844">
        <f>P1</f>
        <v>0</v>
      </c>
      <c r="Q335" s="844"/>
      <c r="R335" s="844"/>
      <c r="S335" s="844"/>
      <c r="T335" s="844"/>
      <c r="U335" s="844"/>
      <c r="V335" s="844"/>
      <c r="W335" s="844"/>
      <c r="X335" s="844"/>
      <c r="Y335" s="41"/>
      <c r="Z335" s="41"/>
      <c r="AA335" s="41"/>
      <c r="AB335" s="41"/>
      <c r="AC335" s="41"/>
      <c r="AD335" s="41"/>
    </row>
    <row r="336" spans="1:34" s="43" customFormat="1" ht="18" customHeight="1">
      <c r="A336" s="41" t="s">
        <v>35</v>
      </c>
      <c r="B336" s="44"/>
      <c r="C336" s="45"/>
      <c r="D336" s="41"/>
      <c r="E336" s="41"/>
      <c r="F336" s="41"/>
      <c r="G336" s="41"/>
      <c r="H336" s="41"/>
      <c r="I336" s="41"/>
      <c r="J336" s="41"/>
      <c r="K336" s="858"/>
      <c r="L336" s="858"/>
      <c r="M336" s="340"/>
      <c r="N336" s="340"/>
      <c r="O336" s="41"/>
      <c r="P336" s="859"/>
      <c r="Q336" s="859"/>
      <c r="R336" s="859"/>
      <c r="S336" s="859"/>
      <c r="T336" s="859"/>
      <c r="U336" s="859"/>
      <c r="V336" s="859"/>
      <c r="W336" s="859"/>
      <c r="X336" s="859"/>
      <c r="Y336" s="41"/>
      <c r="Z336" s="41"/>
      <c r="AA336" s="41"/>
      <c r="AB336" s="41"/>
      <c r="AC336" s="41"/>
      <c r="AD336" s="41"/>
    </row>
    <row r="337" spans="1:34" s="52" customFormat="1" ht="15.75">
      <c r="A337" s="42"/>
      <c r="B337" s="44"/>
      <c r="C337" s="45"/>
      <c r="D337" s="41"/>
      <c r="E337" s="41"/>
      <c r="F337" s="41"/>
      <c r="G337" s="41"/>
      <c r="H337" s="41"/>
      <c r="I337" s="41"/>
      <c r="J337" s="41"/>
      <c r="K337" s="46"/>
      <c r="L337" s="46"/>
      <c r="M337" s="340"/>
      <c r="N337" s="340"/>
      <c r="O337" s="41"/>
      <c r="P337" s="41"/>
      <c r="Q337" s="419"/>
      <c r="R337" s="419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4" s="52" customFormat="1" ht="20.25">
      <c r="A338" s="48" t="s">
        <v>9</v>
      </c>
      <c r="B338" s="49"/>
      <c r="C338" s="50"/>
      <c r="D338" s="51"/>
      <c r="E338" s="51"/>
      <c r="F338" s="51"/>
      <c r="G338" s="821" t="s">
        <v>245</v>
      </c>
      <c r="H338" s="782"/>
      <c r="I338" s="782"/>
      <c r="J338" s="782"/>
      <c r="K338" s="782"/>
      <c r="L338" s="782"/>
      <c r="M338" s="782"/>
      <c r="N338" s="782"/>
      <c r="O338" s="782"/>
      <c r="P338" s="782"/>
      <c r="Q338" s="782"/>
      <c r="R338" s="782"/>
      <c r="S338" s="782"/>
      <c r="T338" s="782"/>
      <c r="U338" s="782"/>
      <c r="V338" s="782"/>
      <c r="W338" s="782"/>
      <c r="X338" s="782"/>
      <c r="Y338" s="51"/>
      <c r="Z338" s="51"/>
      <c r="AA338" s="51"/>
      <c r="AB338" s="51"/>
      <c r="AC338" s="51"/>
      <c r="AD338" s="51"/>
    </row>
    <row r="339" spans="1:34" ht="14.25">
      <c r="A339" s="51"/>
      <c r="B339" s="50"/>
      <c r="C339" s="50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</row>
    <row r="340" spans="1:34" ht="21" customHeight="1">
      <c r="A340" s="7" t="s">
        <v>36</v>
      </c>
      <c r="B340" s="844">
        <f>G6</f>
        <v>2021</v>
      </c>
      <c r="C340" s="845"/>
      <c r="D340" s="845"/>
      <c r="E340" s="52"/>
      <c r="F340" s="52"/>
      <c r="G340" s="108">
        <f>G6</f>
        <v>2021</v>
      </c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</row>
    <row r="341" spans="1:34" ht="21" customHeight="1">
      <c r="A341" s="56" t="s">
        <v>46</v>
      </c>
      <c r="B341" s="844" t="str">
        <f>G7</f>
        <v>1. Quartal</v>
      </c>
      <c r="C341" s="845"/>
      <c r="D341" s="845"/>
      <c r="E341" s="54"/>
      <c r="F341" s="54"/>
      <c r="G341" s="42" t="str">
        <f>G7</f>
        <v>1. Quartal</v>
      </c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</row>
    <row r="342" spans="1:34" ht="21" customHeight="1">
      <c r="A342" s="7"/>
      <c r="B342" s="109"/>
      <c r="C342" s="110"/>
      <c r="D342" s="110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</row>
    <row r="343" spans="1:34" ht="30.75" customHeight="1">
      <c r="A343" s="849" t="s">
        <v>0</v>
      </c>
      <c r="B343" s="850"/>
      <c r="C343" s="850"/>
      <c r="D343" s="850"/>
      <c r="E343" s="850"/>
      <c r="F343" s="851"/>
      <c r="G343" s="867" t="s">
        <v>1</v>
      </c>
      <c r="H343" s="867"/>
      <c r="I343" s="867" t="s">
        <v>2</v>
      </c>
      <c r="J343" s="867"/>
      <c r="K343" s="868" t="s">
        <v>85</v>
      </c>
      <c r="L343" s="868"/>
      <c r="M343" s="830">
        <f>M8</f>
        <v>0</v>
      </c>
      <c r="N343" s="831"/>
      <c r="O343" s="830">
        <f>O8</f>
        <v>0</v>
      </c>
      <c r="P343" s="831"/>
      <c r="Q343" s="830">
        <f>Q8</f>
        <v>0</v>
      </c>
      <c r="R343" s="831"/>
      <c r="S343" s="830">
        <f>S8</f>
        <v>0</v>
      </c>
      <c r="T343" s="831"/>
      <c r="U343" s="830">
        <f>U8</f>
        <v>0</v>
      </c>
      <c r="V343" s="831"/>
      <c r="W343" s="830">
        <f>W8</f>
        <v>0</v>
      </c>
      <c r="X343" s="831"/>
      <c r="Y343" s="830">
        <f>Y8</f>
        <v>0</v>
      </c>
      <c r="Z343" s="831"/>
      <c r="AA343" s="830">
        <f>AA8</f>
        <v>0</v>
      </c>
      <c r="AB343" s="831"/>
      <c r="AC343" s="830">
        <f>AC8</f>
        <v>0</v>
      </c>
      <c r="AD343" s="831"/>
      <c r="AE343" s="830">
        <f>AE8</f>
        <v>0</v>
      </c>
      <c r="AF343" s="831"/>
      <c r="AG343" s="830">
        <f>AG8</f>
        <v>0</v>
      </c>
      <c r="AH343" s="831"/>
    </row>
    <row r="344" spans="1:34" ht="26.25" customHeight="1">
      <c r="A344" s="852"/>
      <c r="B344" s="853"/>
      <c r="C344" s="853"/>
      <c r="D344" s="853"/>
      <c r="E344" s="853"/>
      <c r="F344" s="854"/>
      <c r="G344" s="832" t="s">
        <v>17</v>
      </c>
      <c r="H344" s="832" t="s">
        <v>12</v>
      </c>
      <c r="I344" s="832" t="s">
        <v>17</v>
      </c>
      <c r="J344" s="832" t="s">
        <v>12</v>
      </c>
      <c r="K344" s="832" t="s">
        <v>17</v>
      </c>
      <c r="L344" s="832" t="s">
        <v>12</v>
      </c>
      <c r="M344" s="832" t="s">
        <v>17</v>
      </c>
      <c r="N344" s="832" t="s">
        <v>12</v>
      </c>
      <c r="O344" s="832" t="s">
        <v>17</v>
      </c>
      <c r="P344" s="832" t="s">
        <v>12</v>
      </c>
      <c r="Q344" s="832" t="s">
        <v>17</v>
      </c>
      <c r="R344" s="832" t="s">
        <v>12</v>
      </c>
      <c r="S344" s="832" t="s">
        <v>17</v>
      </c>
      <c r="T344" s="832" t="s">
        <v>12</v>
      </c>
      <c r="U344" s="832" t="s">
        <v>17</v>
      </c>
      <c r="V344" s="832" t="s">
        <v>12</v>
      </c>
      <c r="W344" s="832" t="s">
        <v>17</v>
      </c>
      <c r="X344" s="832" t="s">
        <v>12</v>
      </c>
      <c r="Y344" s="832" t="s">
        <v>17</v>
      </c>
      <c r="Z344" s="832" t="s">
        <v>12</v>
      </c>
      <c r="AA344" s="832" t="s">
        <v>17</v>
      </c>
      <c r="AB344" s="832" t="s">
        <v>12</v>
      </c>
      <c r="AC344" s="832" t="s">
        <v>17</v>
      </c>
      <c r="AD344" s="832" t="s">
        <v>12</v>
      </c>
      <c r="AE344" s="832" t="s">
        <v>17</v>
      </c>
      <c r="AF344" s="832" t="s">
        <v>12</v>
      </c>
      <c r="AG344" s="832" t="s">
        <v>17</v>
      </c>
      <c r="AH344" s="832" t="s">
        <v>12</v>
      </c>
    </row>
    <row r="345" spans="1:34" ht="33.75" customHeight="1">
      <c r="A345" s="852"/>
      <c r="B345" s="853"/>
      <c r="C345" s="853"/>
      <c r="D345" s="853"/>
      <c r="E345" s="853"/>
      <c r="F345" s="854"/>
      <c r="G345" s="833"/>
      <c r="H345" s="833"/>
      <c r="I345" s="833"/>
      <c r="J345" s="833"/>
      <c r="K345" s="833"/>
      <c r="L345" s="833"/>
      <c r="M345" s="833"/>
      <c r="N345" s="833"/>
      <c r="O345" s="833"/>
      <c r="P345" s="833"/>
      <c r="Q345" s="833"/>
      <c r="R345" s="833"/>
      <c r="S345" s="833"/>
      <c r="T345" s="833"/>
      <c r="U345" s="833"/>
      <c r="V345" s="833"/>
      <c r="W345" s="833"/>
      <c r="X345" s="833"/>
      <c r="Y345" s="833"/>
      <c r="Z345" s="833"/>
      <c r="AA345" s="833"/>
      <c r="AB345" s="833"/>
      <c r="AC345" s="833"/>
      <c r="AD345" s="833"/>
      <c r="AE345" s="833"/>
      <c r="AF345" s="833"/>
      <c r="AG345" s="833"/>
      <c r="AH345" s="833"/>
    </row>
    <row r="346" spans="1:34" ht="35.25" customHeight="1">
      <c r="A346" s="855"/>
      <c r="B346" s="856"/>
      <c r="C346" s="856"/>
      <c r="D346" s="856"/>
      <c r="E346" s="856"/>
      <c r="F346" s="857"/>
      <c r="G346" s="68" t="s">
        <v>135</v>
      </c>
      <c r="H346" s="68" t="s">
        <v>18</v>
      </c>
      <c r="I346" s="68" t="s">
        <v>135</v>
      </c>
      <c r="J346" s="68" t="s">
        <v>18</v>
      </c>
      <c r="K346" s="68" t="s">
        <v>86</v>
      </c>
      <c r="L346" s="68" t="s">
        <v>18</v>
      </c>
      <c r="M346" s="69" t="str">
        <f>M11</f>
        <v/>
      </c>
      <c r="N346" s="68" t="s">
        <v>18</v>
      </c>
      <c r="O346" s="69" t="str">
        <f>O11</f>
        <v/>
      </c>
      <c r="P346" s="68" t="s">
        <v>18</v>
      </c>
      <c r="Q346" s="69" t="str">
        <f>Q11</f>
        <v/>
      </c>
      <c r="R346" s="68" t="s">
        <v>18</v>
      </c>
      <c r="S346" s="69" t="str">
        <f>S11</f>
        <v/>
      </c>
      <c r="T346" s="68" t="s">
        <v>18</v>
      </c>
      <c r="U346" s="69" t="str">
        <f>U11</f>
        <v/>
      </c>
      <c r="V346" s="68" t="s">
        <v>18</v>
      </c>
      <c r="W346" s="69" t="str">
        <f>W11</f>
        <v/>
      </c>
      <c r="X346" s="68" t="s">
        <v>18</v>
      </c>
      <c r="Y346" s="69" t="str">
        <f>Y11</f>
        <v/>
      </c>
      <c r="Z346" s="68" t="s">
        <v>18</v>
      </c>
      <c r="AA346" s="69" t="str">
        <f>AA11</f>
        <v/>
      </c>
      <c r="AB346" s="68" t="s">
        <v>18</v>
      </c>
      <c r="AC346" s="69" t="str">
        <f>AC11</f>
        <v/>
      </c>
      <c r="AD346" s="68" t="s">
        <v>18</v>
      </c>
      <c r="AE346" s="69" t="str">
        <f>AE11</f>
        <v/>
      </c>
      <c r="AF346" s="68" t="s">
        <v>18</v>
      </c>
      <c r="AG346" s="69" t="str">
        <f>AG11</f>
        <v/>
      </c>
      <c r="AH346" s="68" t="s">
        <v>18</v>
      </c>
    </row>
    <row r="347" spans="1:34" s="306" customFormat="1" ht="24" customHeight="1">
      <c r="A347" s="862" t="s">
        <v>122</v>
      </c>
      <c r="B347" s="863"/>
      <c r="C347" s="863"/>
      <c r="D347" s="863"/>
      <c r="E347" s="863"/>
      <c r="F347" s="863"/>
      <c r="G347" s="863"/>
      <c r="H347" s="863"/>
      <c r="I347" s="863"/>
      <c r="J347" s="863"/>
      <c r="K347" s="863"/>
      <c r="L347" s="863"/>
      <c r="M347" s="863"/>
      <c r="N347" s="863"/>
      <c r="O347" s="863"/>
      <c r="P347" s="863"/>
      <c r="Q347" s="863"/>
      <c r="R347" s="863"/>
      <c r="S347" s="863"/>
      <c r="T347" s="863"/>
      <c r="U347" s="863"/>
      <c r="V347" s="863"/>
      <c r="W347" s="863"/>
      <c r="X347" s="863"/>
      <c r="Y347" s="863"/>
      <c r="Z347" s="863"/>
      <c r="AA347" s="863"/>
      <c r="AB347" s="863"/>
      <c r="AC347" s="863"/>
      <c r="AD347" s="863"/>
      <c r="AE347" s="864"/>
      <c r="AF347" s="864"/>
      <c r="AG347" s="864"/>
      <c r="AH347" s="865"/>
    </row>
    <row r="348" spans="1:34">
      <c r="A348" s="1"/>
      <c r="B348" s="2"/>
      <c r="C348" s="2"/>
      <c r="D348" s="1"/>
      <c r="E348" s="1"/>
      <c r="F348" s="20"/>
      <c r="G348" s="24"/>
      <c r="H348" s="88"/>
      <c r="I348" s="24"/>
      <c r="J348" s="88"/>
      <c r="K348" s="27"/>
      <c r="L348" s="88"/>
      <c r="M348" s="27"/>
      <c r="N348" s="89"/>
      <c r="O348" s="27"/>
      <c r="P348" s="89"/>
      <c r="Q348" s="27"/>
      <c r="R348" s="89"/>
      <c r="S348" s="27"/>
      <c r="T348" s="89"/>
      <c r="U348" s="27"/>
      <c r="V348" s="89"/>
      <c r="W348" s="27"/>
      <c r="X348" s="89"/>
      <c r="Y348" s="27"/>
      <c r="Z348" s="89"/>
      <c r="AA348" s="27"/>
      <c r="AB348" s="89"/>
      <c r="AC348" s="27"/>
      <c r="AD348" s="271"/>
      <c r="AE348" s="368"/>
      <c r="AF348" s="271"/>
      <c r="AG348" s="368"/>
      <c r="AH348" s="271"/>
    </row>
    <row r="349" spans="1:34">
      <c r="A349" s="1"/>
      <c r="B349" s="2"/>
      <c r="C349" s="2"/>
      <c r="D349" s="1"/>
      <c r="E349" s="1"/>
      <c r="F349" s="20"/>
      <c r="G349" s="24"/>
      <c r="H349" s="88"/>
      <c r="I349" s="24"/>
      <c r="J349" s="88"/>
      <c r="K349" s="27"/>
      <c r="L349" s="88"/>
      <c r="M349" s="27"/>
      <c r="N349" s="89"/>
      <c r="O349" s="27"/>
      <c r="P349" s="89"/>
      <c r="Q349" s="27"/>
      <c r="R349" s="89"/>
      <c r="S349" s="27"/>
      <c r="T349" s="89"/>
      <c r="U349" s="27"/>
      <c r="V349" s="89"/>
      <c r="W349" s="27"/>
      <c r="X349" s="89"/>
      <c r="Y349" s="27"/>
      <c r="Z349" s="89"/>
      <c r="AA349" s="27"/>
      <c r="AB349" s="89"/>
      <c r="AC349" s="27"/>
      <c r="AD349" s="272"/>
      <c r="AE349" s="27"/>
      <c r="AF349" s="272"/>
      <c r="AG349" s="27"/>
      <c r="AH349" s="272"/>
    </row>
    <row r="350" spans="1:34">
      <c r="A350" s="1"/>
      <c r="B350" s="2"/>
      <c r="C350" s="2"/>
      <c r="D350" s="1"/>
      <c r="E350" s="1"/>
      <c r="F350" s="20"/>
      <c r="G350" s="24"/>
      <c r="H350" s="88"/>
      <c r="I350" s="24"/>
      <c r="J350" s="88"/>
      <c r="K350" s="27"/>
      <c r="L350" s="88"/>
      <c r="M350" s="27"/>
      <c r="N350" s="89"/>
      <c r="O350" s="27"/>
      <c r="P350" s="89"/>
      <c r="Q350" s="27"/>
      <c r="R350" s="89"/>
      <c r="S350" s="27"/>
      <c r="T350" s="89"/>
      <c r="U350" s="27"/>
      <c r="V350" s="89"/>
      <c r="W350" s="27"/>
      <c r="X350" s="89"/>
      <c r="Y350" s="27"/>
      <c r="Z350" s="89"/>
      <c r="AA350" s="27"/>
      <c r="AB350" s="89"/>
      <c r="AC350" s="27"/>
      <c r="AD350" s="272"/>
      <c r="AE350" s="27"/>
      <c r="AF350" s="272"/>
      <c r="AG350" s="27"/>
      <c r="AH350" s="272"/>
    </row>
    <row r="351" spans="1:34">
      <c r="A351" s="1"/>
      <c r="B351" s="2"/>
      <c r="C351" s="2"/>
      <c r="D351" s="1"/>
      <c r="E351" s="1"/>
      <c r="F351" s="20"/>
      <c r="G351" s="24"/>
      <c r="H351" s="88"/>
      <c r="I351" s="24"/>
      <c r="J351" s="88"/>
      <c r="K351" s="27"/>
      <c r="L351" s="88"/>
      <c r="M351" s="27"/>
      <c r="N351" s="89"/>
      <c r="O351" s="27"/>
      <c r="P351" s="89"/>
      <c r="Q351" s="27"/>
      <c r="R351" s="89"/>
      <c r="S351" s="27"/>
      <c r="T351" s="89"/>
      <c r="U351" s="27"/>
      <c r="V351" s="89"/>
      <c r="W351" s="27"/>
      <c r="X351" s="89"/>
      <c r="Y351" s="27"/>
      <c r="Z351" s="89"/>
      <c r="AA351" s="27"/>
      <c r="AB351" s="89"/>
      <c r="AC351" s="27"/>
      <c r="AD351" s="272"/>
      <c r="AE351" s="27"/>
      <c r="AF351" s="272"/>
      <c r="AG351" s="27"/>
      <c r="AH351" s="272"/>
    </row>
    <row r="352" spans="1:34">
      <c r="A352" s="1"/>
      <c r="B352" s="2"/>
      <c r="C352" s="2"/>
      <c r="D352" s="1"/>
      <c r="E352" s="1"/>
      <c r="F352" s="20"/>
      <c r="G352" s="24"/>
      <c r="H352" s="88"/>
      <c r="I352" s="24"/>
      <c r="J352" s="88"/>
      <c r="K352" s="27"/>
      <c r="L352" s="88"/>
      <c r="M352" s="27"/>
      <c r="N352" s="89"/>
      <c r="O352" s="27"/>
      <c r="P352" s="89"/>
      <c r="Q352" s="27"/>
      <c r="R352" s="89"/>
      <c r="S352" s="27"/>
      <c r="T352" s="89"/>
      <c r="U352" s="27"/>
      <c r="V352" s="89"/>
      <c r="W352" s="27"/>
      <c r="X352" s="89"/>
      <c r="Y352" s="27"/>
      <c r="Z352" s="89"/>
      <c r="AA352" s="27"/>
      <c r="AB352" s="89"/>
      <c r="AC352" s="27"/>
      <c r="AD352" s="272"/>
      <c r="AE352" s="27"/>
      <c r="AF352" s="272"/>
      <c r="AG352" s="27"/>
      <c r="AH352" s="272"/>
    </row>
    <row r="353" spans="1:34">
      <c r="A353" s="1"/>
      <c r="B353" s="2"/>
      <c r="C353" s="2"/>
      <c r="D353" s="1"/>
      <c r="E353" s="1"/>
      <c r="F353" s="20"/>
      <c r="G353" s="24"/>
      <c r="H353" s="88"/>
      <c r="I353" s="24"/>
      <c r="J353" s="88"/>
      <c r="K353" s="27"/>
      <c r="L353" s="88"/>
      <c r="M353" s="27"/>
      <c r="N353" s="89"/>
      <c r="O353" s="27"/>
      <c r="P353" s="89"/>
      <c r="Q353" s="27"/>
      <c r="R353" s="89"/>
      <c r="S353" s="27"/>
      <c r="T353" s="89"/>
      <c r="U353" s="27"/>
      <c r="V353" s="89"/>
      <c r="W353" s="27"/>
      <c r="X353" s="89"/>
      <c r="Y353" s="27"/>
      <c r="Z353" s="89"/>
      <c r="AA353" s="27"/>
      <c r="AB353" s="89"/>
      <c r="AC353" s="27"/>
      <c r="AD353" s="272"/>
      <c r="AE353" s="27"/>
      <c r="AF353" s="272"/>
      <c r="AG353" s="27"/>
      <c r="AH353" s="272"/>
    </row>
    <row r="354" spans="1:34">
      <c r="A354" s="1"/>
      <c r="B354" s="2"/>
      <c r="C354" s="2"/>
      <c r="D354" s="1"/>
      <c r="E354" s="1"/>
      <c r="F354" s="20"/>
      <c r="G354" s="24"/>
      <c r="H354" s="88"/>
      <c r="I354" s="24"/>
      <c r="J354" s="88"/>
      <c r="K354" s="27"/>
      <c r="L354" s="88"/>
      <c r="M354" s="27"/>
      <c r="N354" s="89"/>
      <c r="O354" s="27"/>
      <c r="P354" s="89"/>
      <c r="Q354" s="27"/>
      <c r="R354" s="89"/>
      <c r="S354" s="27"/>
      <c r="T354" s="89"/>
      <c r="U354" s="27"/>
      <c r="V354" s="89"/>
      <c r="W354" s="27"/>
      <c r="X354" s="89"/>
      <c r="Y354" s="27"/>
      <c r="Z354" s="89"/>
      <c r="AA354" s="27"/>
      <c r="AB354" s="89"/>
      <c r="AC354" s="27"/>
      <c r="AD354" s="272"/>
      <c r="AE354" s="27"/>
      <c r="AF354" s="272"/>
      <c r="AG354" s="27"/>
      <c r="AH354" s="272"/>
    </row>
    <row r="355" spans="1:34">
      <c r="A355" s="1"/>
      <c r="B355" s="2"/>
      <c r="C355" s="2"/>
      <c r="D355" s="1"/>
      <c r="E355" s="1"/>
      <c r="F355" s="20"/>
      <c r="G355" s="24"/>
      <c r="H355" s="88"/>
      <c r="I355" s="24"/>
      <c r="J355" s="88"/>
      <c r="K355" s="27"/>
      <c r="L355" s="88"/>
      <c r="M355" s="27"/>
      <c r="N355" s="89"/>
      <c r="O355" s="27"/>
      <c r="P355" s="89"/>
      <c r="Q355" s="27"/>
      <c r="R355" s="89"/>
      <c r="S355" s="27"/>
      <c r="T355" s="89"/>
      <c r="U355" s="27"/>
      <c r="V355" s="89"/>
      <c r="W355" s="27"/>
      <c r="X355" s="89"/>
      <c r="Y355" s="27"/>
      <c r="Z355" s="89"/>
      <c r="AA355" s="27"/>
      <c r="AB355" s="89"/>
      <c r="AC355" s="27"/>
      <c r="AD355" s="272"/>
      <c r="AE355" s="27"/>
      <c r="AF355" s="272"/>
      <c r="AG355" s="27"/>
      <c r="AH355" s="272"/>
    </row>
    <row r="356" spans="1:34">
      <c r="A356" s="1"/>
      <c r="B356" s="2"/>
      <c r="C356" s="2"/>
      <c r="D356" s="1"/>
      <c r="E356" s="1"/>
      <c r="F356" s="20"/>
      <c r="G356" s="24"/>
      <c r="H356" s="88"/>
      <c r="I356" s="24"/>
      <c r="J356" s="88"/>
      <c r="K356" s="27"/>
      <c r="L356" s="88"/>
      <c r="M356" s="27"/>
      <c r="N356" s="89"/>
      <c r="O356" s="27"/>
      <c r="P356" s="89"/>
      <c r="Q356" s="27"/>
      <c r="R356" s="89"/>
      <c r="S356" s="27"/>
      <c r="T356" s="89"/>
      <c r="U356" s="27"/>
      <c r="V356" s="89"/>
      <c r="W356" s="27"/>
      <c r="X356" s="89"/>
      <c r="Y356" s="27"/>
      <c r="Z356" s="89"/>
      <c r="AA356" s="27"/>
      <c r="AB356" s="89"/>
      <c r="AC356" s="27"/>
      <c r="AD356" s="272"/>
      <c r="AE356" s="27"/>
      <c r="AF356" s="272"/>
      <c r="AG356" s="27"/>
      <c r="AH356" s="272"/>
    </row>
    <row r="357" spans="1:34">
      <c r="A357" s="1"/>
      <c r="B357" s="2"/>
      <c r="C357" s="2"/>
      <c r="D357" s="1"/>
      <c r="E357" s="1"/>
      <c r="F357" s="20"/>
      <c r="G357" s="24"/>
      <c r="H357" s="88"/>
      <c r="I357" s="24"/>
      <c r="J357" s="88"/>
      <c r="K357" s="27"/>
      <c r="L357" s="88"/>
      <c r="M357" s="27"/>
      <c r="N357" s="89"/>
      <c r="O357" s="27"/>
      <c r="P357" s="89"/>
      <c r="Q357" s="27"/>
      <c r="R357" s="89"/>
      <c r="S357" s="27"/>
      <c r="T357" s="89"/>
      <c r="U357" s="27"/>
      <c r="V357" s="89"/>
      <c r="W357" s="27"/>
      <c r="X357" s="89"/>
      <c r="Y357" s="27"/>
      <c r="Z357" s="89"/>
      <c r="AA357" s="27"/>
      <c r="AB357" s="89"/>
      <c r="AC357" s="27"/>
      <c r="AD357" s="272"/>
      <c r="AE357" s="27"/>
      <c r="AF357" s="272"/>
      <c r="AG357" s="27"/>
      <c r="AH357" s="272"/>
    </row>
    <row r="358" spans="1:34">
      <c r="A358" s="1"/>
      <c r="B358" s="2"/>
      <c r="C358" s="2"/>
      <c r="D358" s="1"/>
      <c r="E358" s="1"/>
      <c r="F358" s="20"/>
      <c r="G358" s="24"/>
      <c r="H358" s="88"/>
      <c r="I358" s="24"/>
      <c r="J358" s="88"/>
      <c r="K358" s="27"/>
      <c r="L358" s="88"/>
      <c r="M358" s="27"/>
      <c r="N358" s="89"/>
      <c r="O358" s="27"/>
      <c r="P358" s="89"/>
      <c r="Q358" s="27"/>
      <c r="R358" s="89"/>
      <c r="S358" s="27"/>
      <c r="T358" s="89"/>
      <c r="U358" s="27"/>
      <c r="V358" s="89"/>
      <c r="W358" s="27"/>
      <c r="X358" s="89"/>
      <c r="Y358" s="27"/>
      <c r="Z358" s="89"/>
      <c r="AA358" s="27"/>
      <c r="AB358" s="89"/>
      <c r="AC358" s="27"/>
      <c r="AD358" s="272"/>
      <c r="AE358" s="27"/>
      <c r="AF358" s="272"/>
      <c r="AG358" s="27"/>
      <c r="AH358" s="272"/>
    </row>
    <row r="359" spans="1:34">
      <c r="A359" s="1"/>
      <c r="B359" s="2"/>
      <c r="C359" s="2"/>
      <c r="D359" s="1"/>
      <c r="E359" s="1"/>
      <c r="F359" s="20"/>
      <c r="G359" s="24"/>
      <c r="H359" s="88"/>
      <c r="I359" s="24"/>
      <c r="J359" s="88"/>
      <c r="K359" s="27"/>
      <c r="L359" s="88"/>
      <c r="M359" s="27"/>
      <c r="N359" s="89"/>
      <c r="O359" s="27"/>
      <c r="P359" s="89"/>
      <c r="Q359" s="27"/>
      <c r="R359" s="89"/>
      <c r="S359" s="27"/>
      <c r="T359" s="89"/>
      <c r="U359" s="27"/>
      <c r="V359" s="89"/>
      <c r="W359" s="27"/>
      <c r="X359" s="89"/>
      <c r="Y359" s="27"/>
      <c r="Z359" s="89"/>
      <c r="AA359" s="27"/>
      <c r="AB359" s="89"/>
      <c r="AC359" s="27"/>
      <c r="AD359" s="272"/>
      <c r="AE359" s="27"/>
      <c r="AF359" s="272"/>
      <c r="AG359" s="27"/>
      <c r="AH359" s="272"/>
    </row>
    <row r="360" spans="1:34">
      <c r="A360" s="1"/>
      <c r="B360" s="2"/>
      <c r="C360" s="2"/>
      <c r="D360" s="1"/>
      <c r="E360" s="1"/>
      <c r="F360" s="20"/>
      <c r="G360" s="24"/>
      <c r="H360" s="88"/>
      <c r="I360" s="24"/>
      <c r="J360" s="88"/>
      <c r="K360" s="27"/>
      <c r="L360" s="88"/>
      <c r="M360" s="27"/>
      <c r="N360" s="89"/>
      <c r="O360" s="27"/>
      <c r="P360" s="89"/>
      <c r="Q360" s="27"/>
      <c r="R360" s="89"/>
      <c r="S360" s="27"/>
      <c r="T360" s="89"/>
      <c r="U360" s="27"/>
      <c r="V360" s="89"/>
      <c r="W360" s="27"/>
      <c r="X360" s="89"/>
      <c r="Y360" s="27"/>
      <c r="Z360" s="89"/>
      <c r="AA360" s="27"/>
      <c r="AB360" s="89"/>
      <c r="AC360" s="27"/>
      <c r="AD360" s="272"/>
      <c r="AE360" s="27"/>
      <c r="AF360" s="272"/>
      <c r="AG360" s="27"/>
      <c r="AH360" s="272"/>
    </row>
    <row r="361" spans="1:34">
      <c r="A361" s="1"/>
      <c r="B361" s="2"/>
      <c r="C361" s="2"/>
      <c r="D361" s="1"/>
      <c r="E361" s="1"/>
      <c r="F361" s="20"/>
      <c r="G361" s="24"/>
      <c r="H361" s="88"/>
      <c r="I361" s="24"/>
      <c r="J361" s="88"/>
      <c r="K361" s="27"/>
      <c r="L361" s="88"/>
      <c r="M361" s="27"/>
      <c r="N361" s="89"/>
      <c r="O361" s="27"/>
      <c r="P361" s="89"/>
      <c r="Q361" s="27"/>
      <c r="R361" s="89"/>
      <c r="S361" s="27"/>
      <c r="T361" s="89"/>
      <c r="U361" s="27"/>
      <c r="V361" s="89"/>
      <c r="W361" s="27"/>
      <c r="X361" s="89"/>
      <c r="Y361" s="27"/>
      <c r="Z361" s="89"/>
      <c r="AA361" s="27"/>
      <c r="AB361" s="89"/>
      <c r="AC361" s="27"/>
      <c r="AD361" s="272"/>
      <c r="AE361" s="27"/>
      <c r="AF361" s="272"/>
      <c r="AG361" s="27"/>
      <c r="AH361" s="272"/>
    </row>
    <row r="362" spans="1:34">
      <c r="A362" s="1"/>
      <c r="B362" s="2"/>
      <c r="C362" s="2"/>
      <c r="D362" s="1"/>
      <c r="E362" s="1"/>
      <c r="F362" s="20"/>
      <c r="G362" s="24"/>
      <c r="H362" s="88"/>
      <c r="I362" s="24"/>
      <c r="J362" s="88"/>
      <c r="K362" s="27"/>
      <c r="L362" s="88"/>
      <c r="M362" s="27"/>
      <c r="N362" s="89"/>
      <c r="O362" s="27"/>
      <c r="P362" s="89"/>
      <c r="Q362" s="27"/>
      <c r="R362" s="89"/>
      <c r="S362" s="27"/>
      <c r="T362" s="89"/>
      <c r="U362" s="27"/>
      <c r="V362" s="89"/>
      <c r="W362" s="27"/>
      <c r="X362" s="89"/>
      <c r="Y362" s="27"/>
      <c r="Z362" s="89"/>
      <c r="AA362" s="27"/>
      <c r="AB362" s="89"/>
      <c r="AC362" s="27"/>
      <c r="AD362" s="272"/>
      <c r="AE362" s="27"/>
      <c r="AF362" s="272"/>
      <c r="AG362" s="27"/>
      <c r="AH362" s="272"/>
    </row>
    <row r="363" spans="1:34">
      <c r="A363" s="1"/>
      <c r="B363" s="2"/>
      <c r="C363" s="2"/>
      <c r="D363" s="1"/>
      <c r="E363" s="1"/>
      <c r="F363" s="20"/>
      <c r="G363" s="24"/>
      <c r="H363" s="88"/>
      <c r="I363" s="24"/>
      <c r="J363" s="88"/>
      <c r="K363" s="27"/>
      <c r="L363" s="88"/>
      <c r="M363" s="27"/>
      <c r="N363" s="89"/>
      <c r="O363" s="27"/>
      <c r="P363" s="89"/>
      <c r="Q363" s="27"/>
      <c r="R363" s="89"/>
      <c r="S363" s="27"/>
      <c r="T363" s="89"/>
      <c r="U363" s="27"/>
      <c r="V363" s="89"/>
      <c r="W363" s="27"/>
      <c r="X363" s="89"/>
      <c r="Y363" s="27"/>
      <c r="Z363" s="89"/>
      <c r="AA363" s="27"/>
      <c r="AB363" s="89"/>
      <c r="AC363" s="27"/>
      <c r="AD363" s="272"/>
      <c r="AE363" s="27"/>
      <c r="AF363" s="272"/>
      <c r="AG363" s="27"/>
      <c r="AH363" s="272"/>
    </row>
    <row r="364" spans="1:34">
      <c r="A364" s="1"/>
      <c r="B364" s="2"/>
      <c r="C364" s="2"/>
      <c r="D364" s="1"/>
      <c r="E364" s="1"/>
      <c r="F364" s="20"/>
      <c r="G364" s="24"/>
      <c r="H364" s="88"/>
      <c r="I364" s="24"/>
      <c r="J364" s="88"/>
      <c r="K364" s="27"/>
      <c r="L364" s="88"/>
      <c r="M364" s="27"/>
      <c r="N364" s="89"/>
      <c r="O364" s="27"/>
      <c r="P364" s="89"/>
      <c r="Q364" s="27"/>
      <c r="R364" s="89"/>
      <c r="S364" s="27"/>
      <c r="T364" s="89"/>
      <c r="U364" s="27"/>
      <c r="V364" s="89"/>
      <c r="W364" s="27"/>
      <c r="X364" s="89"/>
      <c r="Y364" s="27"/>
      <c r="Z364" s="89"/>
      <c r="AA364" s="27"/>
      <c r="AB364" s="89"/>
      <c r="AC364" s="27"/>
      <c r="AD364" s="272"/>
      <c r="AE364" s="27"/>
      <c r="AF364" s="272"/>
      <c r="AG364" s="27"/>
      <c r="AH364" s="272"/>
    </row>
    <row r="365" spans="1:34">
      <c r="A365" s="1"/>
      <c r="B365" s="2"/>
      <c r="C365" s="2"/>
      <c r="D365" s="1"/>
      <c r="E365" s="1"/>
      <c r="F365" s="20"/>
      <c r="G365" s="24"/>
      <c r="H365" s="88"/>
      <c r="I365" s="24"/>
      <c r="J365" s="88"/>
      <c r="K365" s="27"/>
      <c r="L365" s="88"/>
      <c r="M365" s="27"/>
      <c r="N365" s="89"/>
      <c r="O365" s="27"/>
      <c r="P365" s="89"/>
      <c r="Q365" s="27"/>
      <c r="R365" s="89"/>
      <c r="S365" s="27"/>
      <c r="T365" s="89"/>
      <c r="U365" s="27"/>
      <c r="V365" s="89"/>
      <c r="W365" s="27"/>
      <c r="X365" s="89"/>
      <c r="Y365" s="27"/>
      <c r="Z365" s="89"/>
      <c r="AA365" s="27"/>
      <c r="AB365" s="89"/>
      <c r="AC365" s="27"/>
      <c r="AD365" s="272"/>
      <c r="AE365" s="27"/>
      <c r="AF365" s="272"/>
      <c r="AG365" s="27"/>
      <c r="AH365" s="272"/>
    </row>
    <row r="366" spans="1:34">
      <c r="A366" s="1"/>
      <c r="B366" s="2"/>
      <c r="C366" s="2"/>
      <c r="D366" s="1"/>
      <c r="E366" s="1"/>
      <c r="F366" s="20"/>
      <c r="G366" s="24"/>
      <c r="H366" s="88"/>
      <c r="I366" s="24"/>
      <c r="J366" s="88"/>
      <c r="K366" s="27"/>
      <c r="L366" s="88"/>
      <c r="M366" s="27"/>
      <c r="N366" s="89"/>
      <c r="O366" s="27"/>
      <c r="P366" s="89"/>
      <c r="Q366" s="27"/>
      <c r="R366" s="89"/>
      <c r="S366" s="27"/>
      <c r="T366" s="89"/>
      <c r="U366" s="27"/>
      <c r="V366" s="89"/>
      <c r="W366" s="27"/>
      <c r="X366" s="89"/>
      <c r="Y366" s="27"/>
      <c r="Z366" s="89"/>
      <c r="AA366" s="27"/>
      <c r="AB366" s="89"/>
      <c r="AC366" s="27"/>
      <c r="AD366" s="272"/>
      <c r="AE366" s="27"/>
      <c r="AF366" s="272"/>
      <c r="AG366" s="27"/>
      <c r="AH366" s="272"/>
    </row>
    <row r="367" spans="1:34">
      <c r="A367" s="1"/>
      <c r="B367" s="2"/>
      <c r="C367" s="2"/>
      <c r="D367" s="1"/>
      <c r="E367" s="1"/>
      <c r="F367" s="20"/>
      <c r="G367" s="24"/>
      <c r="H367" s="88"/>
      <c r="I367" s="24"/>
      <c r="J367" s="88"/>
      <c r="K367" s="27"/>
      <c r="L367" s="88"/>
      <c r="M367" s="27"/>
      <c r="N367" s="89"/>
      <c r="O367" s="27"/>
      <c r="P367" s="89"/>
      <c r="Q367" s="27"/>
      <c r="R367" s="89"/>
      <c r="S367" s="27"/>
      <c r="T367" s="89"/>
      <c r="U367" s="27"/>
      <c r="V367" s="89"/>
      <c r="W367" s="27"/>
      <c r="X367" s="89"/>
      <c r="Y367" s="27"/>
      <c r="Z367" s="89"/>
      <c r="AA367" s="27"/>
      <c r="AB367" s="89"/>
      <c r="AC367" s="27"/>
      <c r="AD367" s="272"/>
      <c r="AE367" s="27"/>
      <c r="AF367" s="272"/>
      <c r="AG367" s="27"/>
      <c r="AH367" s="272"/>
    </row>
    <row r="368" spans="1:34">
      <c r="A368" s="1"/>
      <c r="B368" s="2"/>
      <c r="C368" s="2"/>
      <c r="D368" s="1"/>
      <c r="E368" s="1"/>
      <c r="F368" s="20"/>
      <c r="G368" s="24"/>
      <c r="H368" s="88"/>
      <c r="I368" s="24"/>
      <c r="J368" s="88"/>
      <c r="K368" s="27"/>
      <c r="L368" s="88"/>
      <c r="M368" s="27"/>
      <c r="N368" s="89"/>
      <c r="O368" s="27"/>
      <c r="P368" s="89"/>
      <c r="Q368" s="27"/>
      <c r="R368" s="89"/>
      <c r="S368" s="27"/>
      <c r="T368" s="89"/>
      <c r="U368" s="27"/>
      <c r="V368" s="89"/>
      <c r="W368" s="27"/>
      <c r="X368" s="89"/>
      <c r="Y368" s="27"/>
      <c r="Z368" s="89"/>
      <c r="AA368" s="27"/>
      <c r="AB368" s="89"/>
      <c r="AC368" s="27"/>
      <c r="AD368" s="272"/>
      <c r="AE368" s="27"/>
      <c r="AF368" s="272"/>
      <c r="AG368" s="27"/>
      <c r="AH368" s="272"/>
    </row>
    <row r="369" spans="1:34" ht="14.25" customHeight="1">
      <c r="A369" s="22"/>
      <c r="B369" s="23"/>
      <c r="C369" s="23"/>
      <c r="D369" s="22"/>
      <c r="E369" s="22"/>
      <c r="F369" s="21"/>
      <c r="G369" s="274"/>
      <c r="H369" s="275"/>
      <c r="I369" s="274"/>
      <c r="J369" s="275"/>
      <c r="K369" s="276"/>
      <c r="L369" s="275"/>
      <c r="M369" s="276"/>
      <c r="N369" s="277"/>
      <c r="O369" s="276"/>
      <c r="P369" s="277"/>
      <c r="Q369" s="276"/>
      <c r="R369" s="277"/>
      <c r="S369" s="276"/>
      <c r="T369" s="277"/>
      <c r="U369" s="276"/>
      <c r="V369" s="277"/>
      <c r="W369" s="276"/>
      <c r="X369" s="277"/>
      <c r="Y369" s="276"/>
      <c r="Z369" s="277"/>
      <c r="AA369" s="276"/>
      <c r="AB369" s="277"/>
      <c r="AC369" s="276"/>
      <c r="AD369" s="273"/>
      <c r="AE369" s="276"/>
      <c r="AF369" s="273"/>
      <c r="AG369" s="276"/>
      <c r="AH369" s="273"/>
    </row>
    <row r="370" spans="1:34" ht="51" hidden="1">
      <c r="A370" s="388" t="s">
        <v>121</v>
      </c>
      <c r="B370" s="389"/>
      <c r="C370" s="268"/>
      <c r="D370" s="269"/>
      <c r="E370" s="390"/>
      <c r="F370" s="269"/>
      <c r="G370" s="281">
        <f>SUM(G348:G369)</f>
        <v>0</v>
      </c>
      <c r="H370" s="376"/>
      <c r="I370" s="375">
        <f>SUM(I348:I369)</f>
        <v>0</v>
      </c>
      <c r="J370" s="376"/>
      <c r="K370" s="375">
        <f>SUM(K348:K369)</f>
        <v>0</v>
      </c>
      <c r="L370" s="376"/>
      <c r="M370" s="375">
        <f>SUM(M348:M369)</f>
        <v>0</v>
      </c>
      <c r="N370" s="376"/>
      <c r="O370" s="375">
        <f>SUM(O348:O369)</f>
        <v>0</v>
      </c>
      <c r="P370" s="376"/>
      <c r="Q370" s="375">
        <f>SUM(Q348:Q369)</f>
        <v>0</v>
      </c>
      <c r="R370" s="376"/>
      <c r="S370" s="375">
        <f>SUM(S348:S369)</f>
        <v>0</v>
      </c>
      <c r="T370" s="376"/>
      <c r="U370" s="375">
        <f>SUM(U348:U369)</f>
        <v>0</v>
      </c>
      <c r="V370" s="376"/>
      <c r="W370" s="375">
        <f>SUM(W348:W369)</f>
        <v>0</v>
      </c>
      <c r="X370" s="376"/>
      <c r="Y370" s="375">
        <f>SUM(Y348:Y369)</f>
        <v>0</v>
      </c>
      <c r="Z370" s="376"/>
      <c r="AA370" s="375">
        <f>SUM(AA348:AA369)</f>
        <v>0</v>
      </c>
      <c r="AB370" s="376"/>
      <c r="AC370" s="375">
        <f>SUM(AC348:AC369)</f>
        <v>0</v>
      </c>
      <c r="AD370" s="378"/>
      <c r="AE370" s="375">
        <f>SUM(AE348:AE369)</f>
        <v>0</v>
      </c>
      <c r="AF370" s="378"/>
      <c r="AG370" s="375">
        <f>SUM(AG348:AG369)</f>
        <v>0</v>
      </c>
      <c r="AH370" s="378"/>
    </row>
    <row r="371" spans="1:34" s="306" customFormat="1" ht="25.5" customHeight="1">
      <c r="A371" s="862" t="s">
        <v>134</v>
      </c>
      <c r="B371" s="863"/>
      <c r="C371" s="863"/>
      <c r="D371" s="863"/>
      <c r="E371" s="863"/>
      <c r="F371" s="863"/>
      <c r="G371" s="863"/>
      <c r="H371" s="863"/>
      <c r="I371" s="863"/>
      <c r="J371" s="863"/>
      <c r="K371" s="863"/>
      <c r="L371" s="863"/>
      <c r="M371" s="863"/>
      <c r="N371" s="863"/>
      <c r="O371" s="863"/>
      <c r="P371" s="863"/>
      <c r="Q371" s="863"/>
      <c r="R371" s="863"/>
      <c r="S371" s="863"/>
      <c r="T371" s="863"/>
      <c r="U371" s="863"/>
      <c r="V371" s="863"/>
      <c r="W371" s="863"/>
      <c r="X371" s="863"/>
      <c r="Y371" s="863"/>
      <c r="Z371" s="863"/>
      <c r="AA371" s="863"/>
      <c r="AB371" s="863"/>
      <c r="AC371" s="863"/>
      <c r="AD371" s="863"/>
      <c r="AE371" s="864"/>
      <c r="AF371" s="864"/>
      <c r="AG371" s="864"/>
      <c r="AH371" s="865"/>
    </row>
    <row r="372" spans="1:34">
      <c r="A372" s="838"/>
      <c r="B372" s="846"/>
      <c r="C372" s="846"/>
      <c r="D372" s="846"/>
      <c r="E372" s="846"/>
      <c r="F372" s="840"/>
      <c r="G372" s="24"/>
      <c r="H372" s="391"/>
      <c r="I372" s="24"/>
      <c r="J372" s="391"/>
      <c r="K372" s="24"/>
      <c r="L372" s="391"/>
      <c r="M372" s="24"/>
      <c r="N372" s="391"/>
      <c r="O372" s="24"/>
      <c r="P372" s="391"/>
      <c r="Q372" s="24"/>
      <c r="R372" s="391"/>
      <c r="S372" s="24"/>
      <c r="T372" s="391"/>
      <c r="U372" s="24"/>
      <c r="V372" s="391"/>
      <c r="W372" s="24"/>
      <c r="X372" s="391"/>
      <c r="Y372" s="24"/>
      <c r="Z372" s="391"/>
      <c r="AA372" s="24"/>
      <c r="AB372" s="391"/>
      <c r="AC372" s="24"/>
      <c r="AD372" s="391"/>
      <c r="AE372" s="24"/>
      <c r="AF372" s="391"/>
      <c r="AG372" s="24"/>
      <c r="AH372" s="391"/>
    </row>
    <row r="373" spans="1:34">
      <c r="A373" s="838"/>
      <c r="B373" s="846"/>
      <c r="C373" s="846"/>
      <c r="D373" s="846"/>
      <c r="E373" s="846"/>
      <c r="F373" s="840"/>
      <c r="G373" s="24"/>
      <c r="H373" s="391"/>
      <c r="I373" s="24"/>
      <c r="J373" s="391"/>
      <c r="K373" s="24"/>
      <c r="L373" s="391"/>
      <c r="M373" s="24"/>
      <c r="N373" s="391"/>
      <c r="O373" s="24"/>
      <c r="P373" s="391"/>
      <c r="Q373" s="24"/>
      <c r="R373" s="391"/>
      <c r="S373" s="24"/>
      <c r="T373" s="391"/>
      <c r="U373" s="24"/>
      <c r="V373" s="391"/>
      <c r="W373" s="24"/>
      <c r="X373" s="391"/>
      <c r="Y373" s="24"/>
      <c r="Z373" s="391"/>
      <c r="AA373" s="24"/>
      <c r="AB373" s="391"/>
      <c r="AC373" s="24"/>
      <c r="AD373" s="391"/>
      <c r="AE373" s="24"/>
      <c r="AF373" s="391"/>
      <c r="AG373" s="24"/>
      <c r="AH373" s="391"/>
    </row>
    <row r="374" spans="1:34">
      <c r="A374" s="838"/>
      <c r="B374" s="846"/>
      <c r="C374" s="846"/>
      <c r="D374" s="846"/>
      <c r="E374" s="846"/>
      <c r="F374" s="840"/>
      <c r="G374" s="24"/>
      <c r="H374" s="391"/>
      <c r="I374" s="24"/>
      <c r="J374" s="391"/>
      <c r="K374" s="24"/>
      <c r="L374" s="391"/>
      <c r="M374" s="24"/>
      <c r="N374" s="391"/>
      <c r="O374" s="24"/>
      <c r="P374" s="391"/>
      <c r="Q374" s="24"/>
      <c r="R374" s="391"/>
      <c r="S374" s="24"/>
      <c r="T374" s="391"/>
      <c r="U374" s="24"/>
      <c r="V374" s="391"/>
      <c r="W374" s="24"/>
      <c r="X374" s="391"/>
      <c r="Y374" s="24"/>
      <c r="Z374" s="391"/>
      <c r="AA374" s="24"/>
      <c r="AB374" s="391"/>
      <c r="AC374" s="24"/>
      <c r="AD374" s="391"/>
      <c r="AE374" s="24"/>
      <c r="AF374" s="391"/>
      <c r="AG374" s="24"/>
      <c r="AH374" s="391"/>
    </row>
    <row r="375" spans="1:34">
      <c r="A375" s="838"/>
      <c r="B375" s="846"/>
      <c r="C375" s="846"/>
      <c r="D375" s="846"/>
      <c r="E375" s="846"/>
      <c r="F375" s="840"/>
      <c r="G375" s="24"/>
      <c r="H375" s="391"/>
      <c r="I375" s="24"/>
      <c r="J375" s="391"/>
      <c r="K375" s="24"/>
      <c r="L375" s="391"/>
      <c r="M375" s="24"/>
      <c r="N375" s="391"/>
      <c r="O375" s="24"/>
      <c r="P375" s="391"/>
      <c r="Q375" s="24"/>
      <c r="R375" s="391"/>
      <c r="S375" s="24"/>
      <c r="T375" s="391"/>
      <c r="U375" s="24"/>
      <c r="V375" s="391"/>
      <c r="W375" s="24"/>
      <c r="X375" s="391"/>
      <c r="Y375" s="24"/>
      <c r="Z375" s="391"/>
      <c r="AA375" s="24"/>
      <c r="AB375" s="391"/>
      <c r="AC375" s="24"/>
      <c r="AD375" s="391"/>
      <c r="AE375" s="24"/>
      <c r="AF375" s="391"/>
      <c r="AG375" s="24"/>
      <c r="AH375" s="391"/>
    </row>
    <row r="376" spans="1:34">
      <c r="A376" s="838"/>
      <c r="B376" s="846"/>
      <c r="C376" s="846"/>
      <c r="D376" s="846"/>
      <c r="E376" s="846"/>
      <c r="F376" s="840"/>
      <c r="G376" s="24"/>
      <c r="H376" s="391"/>
      <c r="I376" s="24"/>
      <c r="J376" s="391"/>
      <c r="K376" s="24"/>
      <c r="L376" s="391"/>
      <c r="M376" s="24"/>
      <c r="N376" s="391"/>
      <c r="O376" s="24"/>
      <c r="P376" s="391"/>
      <c r="Q376" s="24"/>
      <c r="R376" s="391"/>
      <c r="S376" s="24"/>
      <c r="T376" s="391"/>
      <c r="U376" s="24"/>
      <c r="V376" s="391"/>
      <c r="W376" s="24"/>
      <c r="X376" s="391"/>
      <c r="Y376" s="24"/>
      <c r="Z376" s="391"/>
      <c r="AA376" s="24"/>
      <c r="AB376" s="391"/>
      <c r="AC376" s="24"/>
      <c r="AD376" s="391"/>
      <c r="AE376" s="24"/>
      <c r="AF376" s="391"/>
      <c r="AG376" s="24"/>
      <c r="AH376" s="391"/>
    </row>
    <row r="377" spans="1:34">
      <c r="A377" s="838"/>
      <c r="B377" s="846"/>
      <c r="C377" s="846"/>
      <c r="D377" s="846"/>
      <c r="E377" s="846"/>
      <c r="F377" s="840"/>
      <c r="G377" s="24"/>
      <c r="H377" s="391"/>
      <c r="I377" s="24"/>
      <c r="J377" s="391"/>
      <c r="K377" s="24"/>
      <c r="L377" s="391"/>
      <c r="M377" s="24"/>
      <c r="N377" s="391"/>
      <c r="O377" s="24"/>
      <c r="P377" s="391"/>
      <c r="Q377" s="24"/>
      <c r="R377" s="391"/>
      <c r="S377" s="24"/>
      <c r="T377" s="391"/>
      <c r="U377" s="24"/>
      <c r="V377" s="391"/>
      <c r="W377" s="24"/>
      <c r="X377" s="391"/>
      <c r="Y377" s="24"/>
      <c r="Z377" s="391"/>
      <c r="AA377" s="24"/>
      <c r="AB377" s="391"/>
      <c r="AC377" s="24"/>
      <c r="AD377" s="391"/>
      <c r="AE377" s="24"/>
      <c r="AF377" s="391"/>
      <c r="AG377" s="24"/>
      <c r="AH377" s="391"/>
    </row>
    <row r="378" spans="1:34">
      <c r="A378" s="838"/>
      <c r="B378" s="846"/>
      <c r="C378" s="846"/>
      <c r="D378" s="846"/>
      <c r="E378" s="846"/>
      <c r="F378" s="840"/>
      <c r="G378" s="24"/>
      <c r="H378" s="391"/>
      <c r="I378" s="24"/>
      <c r="J378" s="391"/>
      <c r="K378" s="24"/>
      <c r="L378" s="391"/>
      <c r="M378" s="24"/>
      <c r="N378" s="391"/>
      <c r="O378" s="24"/>
      <c r="P378" s="391"/>
      <c r="Q378" s="24"/>
      <c r="R378" s="391"/>
      <c r="S378" s="24"/>
      <c r="T378" s="391"/>
      <c r="U378" s="24"/>
      <c r="V378" s="391"/>
      <c r="W378" s="24"/>
      <c r="X378" s="391"/>
      <c r="Y378" s="24"/>
      <c r="Z378" s="391"/>
      <c r="AA378" s="24"/>
      <c r="AB378" s="391"/>
      <c r="AC378" s="24"/>
      <c r="AD378" s="391"/>
      <c r="AE378" s="24"/>
      <c r="AF378" s="391"/>
      <c r="AG378" s="24"/>
      <c r="AH378" s="391"/>
    </row>
    <row r="379" spans="1:34">
      <c r="A379" s="838"/>
      <c r="B379" s="846"/>
      <c r="C379" s="846"/>
      <c r="D379" s="846"/>
      <c r="E379" s="846"/>
      <c r="F379" s="840"/>
      <c r="G379" s="24"/>
      <c r="H379" s="391"/>
      <c r="I379" s="24"/>
      <c r="J379" s="391"/>
      <c r="K379" s="24"/>
      <c r="L379" s="391"/>
      <c r="M379" s="24"/>
      <c r="N379" s="391"/>
      <c r="O379" s="24"/>
      <c r="P379" s="391"/>
      <c r="Q379" s="24"/>
      <c r="R379" s="391"/>
      <c r="S379" s="24"/>
      <c r="T379" s="391"/>
      <c r="U379" s="24"/>
      <c r="V379" s="391"/>
      <c r="W379" s="24"/>
      <c r="X379" s="391"/>
      <c r="Y379" s="24"/>
      <c r="Z379" s="391"/>
      <c r="AA379" s="24"/>
      <c r="AB379" s="391"/>
      <c r="AC379" s="24"/>
      <c r="AD379" s="391"/>
      <c r="AE379" s="24"/>
      <c r="AF379" s="391"/>
      <c r="AG379" s="24"/>
      <c r="AH379" s="391"/>
    </row>
    <row r="380" spans="1:34">
      <c r="A380" s="838"/>
      <c r="B380" s="846"/>
      <c r="C380" s="846"/>
      <c r="D380" s="846"/>
      <c r="E380" s="846"/>
      <c r="F380" s="840"/>
      <c r="G380" s="24"/>
      <c r="H380" s="391"/>
      <c r="I380" s="24"/>
      <c r="J380" s="391"/>
      <c r="K380" s="24"/>
      <c r="L380" s="391"/>
      <c r="M380" s="24"/>
      <c r="N380" s="391"/>
      <c r="O380" s="24"/>
      <c r="P380" s="391"/>
      <c r="Q380" s="24"/>
      <c r="R380" s="391"/>
      <c r="S380" s="24"/>
      <c r="T380" s="391"/>
      <c r="U380" s="24"/>
      <c r="V380" s="391"/>
      <c r="W380" s="24"/>
      <c r="X380" s="391"/>
      <c r="Y380" s="24"/>
      <c r="Z380" s="391"/>
      <c r="AA380" s="24"/>
      <c r="AB380" s="391"/>
      <c r="AC380" s="24"/>
      <c r="AD380" s="391"/>
      <c r="AE380" s="24"/>
      <c r="AF380" s="391"/>
      <c r="AG380" s="24"/>
      <c r="AH380" s="391"/>
    </row>
    <row r="381" spans="1:34">
      <c r="A381" s="838"/>
      <c r="B381" s="846"/>
      <c r="C381" s="846"/>
      <c r="D381" s="846"/>
      <c r="E381" s="846"/>
      <c r="F381" s="840"/>
      <c r="G381" s="24"/>
      <c r="H381" s="391"/>
      <c r="I381" s="24"/>
      <c r="J381" s="391"/>
      <c r="K381" s="24"/>
      <c r="L381" s="391"/>
      <c r="M381" s="24"/>
      <c r="N381" s="391"/>
      <c r="O381" s="24"/>
      <c r="P381" s="391"/>
      <c r="Q381" s="24"/>
      <c r="R381" s="391"/>
      <c r="S381" s="24"/>
      <c r="T381" s="391"/>
      <c r="U381" s="24"/>
      <c r="V381" s="391"/>
      <c r="W381" s="24"/>
      <c r="X381" s="391"/>
      <c r="Y381" s="24"/>
      <c r="Z381" s="391"/>
      <c r="AA381" s="24"/>
      <c r="AB381" s="391"/>
      <c r="AC381" s="24"/>
      <c r="AD381" s="391"/>
      <c r="AE381" s="24"/>
      <c r="AF381" s="391"/>
      <c r="AG381" s="24"/>
      <c r="AH381" s="391"/>
    </row>
    <row r="382" spans="1:34">
      <c r="A382" s="838"/>
      <c r="B382" s="846"/>
      <c r="C382" s="846"/>
      <c r="D382" s="846"/>
      <c r="E382" s="846"/>
      <c r="F382" s="840"/>
      <c r="G382" s="24"/>
      <c r="H382" s="391"/>
      <c r="I382" s="24"/>
      <c r="J382" s="391"/>
      <c r="K382" s="24"/>
      <c r="L382" s="391"/>
      <c r="M382" s="24"/>
      <c r="N382" s="391"/>
      <c r="O382" s="24"/>
      <c r="P382" s="391"/>
      <c r="Q382" s="24"/>
      <c r="R382" s="391"/>
      <c r="S382" s="24"/>
      <c r="T382" s="391"/>
      <c r="U382" s="24"/>
      <c r="V382" s="391"/>
      <c r="W382" s="24"/>
      <c r="X382" s="391"/>
      <c r="Y382" s="24"/>
      <c r="Z382" s="391"/>
      <c r="AA382" s="24"/>
      <c r="AB382" s="391"/>
      <c r="AC382" s="24"/>
      <c r="AD382" s="391"/>
      <c r="AE382" s="24"/>
      <c r="AF382" s="391"/>
      <c r="AG382" s="24"/>
      <c r="AH382" s="391"/>
    </row>
    <row r="383" spans="1:34">
      <c r="A383" s="838"/>
      <c r="B383" s="846"/>
      <c r="C383" s="846"/>
      <c r="D383" s="846"/>
      <c r="E383" s="846"/>
      <c r="F383" s="840"/>
      <c r="G383" s="24"/>
      <c r="H383" s="391"/>
      <c r="I383" s="24"/>
      <c r="J383" s="391"/>
      <c r="K383" s="24"/>
      <c r="L383" s="391"/>
      <c r="M383" s="24"/>
      <c r="N383" s="391"/>
      <c r="O383" s="24"/>
      <c r="P383" s="391"/>
      <c r="Q383" s="24"/>
      <c r="R383" s="391"/>
      <c r="S383" s="24"/>
      <c r="T383" s="391"/>
      <c r="U383" s="24"/>
      <c r="V383" s="391"/>
      <c r="W383" s="24"/>
      <c r="X383" s="391"/>
      <c r="Y383" s="24"/>
      <c r="Z383" s="391"/>
      <c r="AA383" s="24"/>
      <c r="AB383" s="391"/>
      <c r="AC383" s="24"/>
      <c r="AD383" s="391"/>
      <c r="AE383" s="24"/>
      <c r="AF383" s="391"/>
      <c r="AG383" s="24"/>
      <c r="AH383" s="391"/>
    </row>
    <row r="384" spans="1:34">
      <c r="A384" s="838"/>
      <c r="B384" s="846"/>
      <c r="C384" s="846"/>
      <c r="D384" s="846"/>
      <c r="E384" s="846"/>
      <c r="F384" s="840"/>
      <c r="G384" s="24"/>
      <c r="H384" s="391"/>
      <c r="I384" s="24"/>
      <c r="J384" s="391"/>
      <c r="K384" s="24"/>
      <c r="L384" s="391"/>
      <c r="M384" s="24"/>
      <c r="N384" s="391"/>
      <c r="O384" s="24"/>
      <c r="P384" s="391"/>
      <c r="Q384" s="24"/>
      <c r="R384" s="391"/>
      <c r="S384" s="24"/>
      <c r="T384" s="391"/>
      <c r="U384" s="24"/>
      <c r="V384" s="391"/>
      <c r="W384" s="24"/>
      <c r="X384" s="391"/>
      <c r="Y384" s="24"/>
      <c r="Z384" s="391"/>
      <c r="AA384" s="24"/>
      <c r="AB384" s="391"/>
      <c r="AC384" s="24"/>
      <c r="AD384" s="391"/>
      <c r="AE384" s="24"/>
      <c r="AF384" s="391"/>
      <c r="AG384" s="24"/>
      <c r="AH384" s="391"/>
    </row>
    <row r="385" spans="1:34">
      <c r="A385" s="838"/>
      <c r="B385" s="846"/>
      <c r="C385" s="846"/>
      <c r="D385" s="846"/>
      <c r="E385" s="846"/>
      <c r="F385" s="840"/>
      <c r="G385" s="24"/>
      <c r="H385" s="391"/>
      <c r="I385" s="24"/>
      <c r="J385" s="391"/>
      <c r="K385" s="24"/>
      <c r="L385" s="391"/>
      <c r="M385" s="24"/>
      <c r="N385" s="391"/>
      <c r="O385" s="24"/>
      <c r="P385" s="391"/>
      <c r="Q385" s="24"/>
      <c r="R385" s="391"/>
      <c r="S385" s="24"/>
      <c r="T385" s="391"/>
      <c r="U385" s="24"/>
      <c r="V385" s="391"/>
      <c r="W385" s="24"/>
      <c r="X385" s="391"/>
      <c r="Y385" s="24"/>
      <c r="Z385" s="391"/>
      <c r="AA385" s="24"/>
      <c r="AB385" s="391"/>
      <c r="AC385" s="24"/>
      <c r="AD385" s="391"/>
      <c r="AE385" s="24"/>
      <c r="AF385" s="391"/>
      <c r="AG385" s="24"/>
      <c r="AH385" s="391"/>
    </row>
    <row r="386" spans="1:34">
      <c r="A386" s="838"/>
      <c r="B386" s="846"/>
      <c r="C386" s="846"/>
      <c r="D386" s="846"/>
      <c r="E386" s="846"/>
      <c r="F386" s="840"/>
      <c r="G386" s="24"/>
      <c r="H386" s="391"/>
      <c r="I386" s="24"/>
      <c r="J386" s="391"/>
      <c r="K386" s="24"/>
      <c r="L386" s="391"/>
      <c r="M386" s="24"/>
      <c r="N386" s="391"/>
      <c r="O386" s="24"/>
      <c r="P386" s="391"/>
      <c r="Q386" s="24"/>
      <c r="R386" s="391"/>
      <c r="S386" s="24"/>
      <c r="T386" s="391"/>
      <c r="U386" s="24"/>
      <c r="V386" s="391"/>
      <c r="W386" s="24"/>
      <c r="X386" s="391"/>
      <c r="Y386" s="24"/>
      <c r="Z386" s="391"/>
      <c r="AA386" s="24"/>
      <c r="AB386" s="391"/>
      <c r="AC386" s="24"/>
      <c r="AD386" s="391"/>
      <c r="AE386" s="24"/>
      <c r="AF386" s="391"/>
      <c r="AG386" s="24"/>
      <c r="AH386" s="391"/>
    </row>
    <row r="387" spans="1:34">
      <c r="A387" s="1"/>
      <c r="B387" s="2"/>
      <c r="C387" s="2"/>
      <c r="D387" s="1"/>
      <c r="E387" s="1"/>
      <c r="F387" s="20"/>
      <c r="G387" s="24"/>
      <c r="H387" s="392"/>
      <c r="I387" s="24"/>
      <c r="J387" s="392"/>
      <c r="K387" s="24"/>
      <c r="L387" s="392"/>
      <c r="M387" s="24"/>
      <c r="N387" s="392"/>
      <c r="O387" s="24"/>
      <c r="P387" s="392"/>
      <c r="Q387" s="24"/>
      <c r="R387" s="392"/>
      <c r="S387" s="24"/>
      <c r="T387" s="392"/>
      <c r="U387" s="24"/>
      <c r="V387" s="392"/>
      <c r="W387" s="24"/>
      <c r="X387" s="392"/>
      <c r="Y387" s="24"/>
      <c r="Z387" s="392"/>
      <c r="AA387" s="24"/>
      <c r="AB387" s="392"/>
      <c r="AC387" s="24"/>
      <c r="AD387" s="392"/>
      <c r="AE387" s="24"/>
      <c r="AF387" s="392"/>
      <c r="AG387" s="24"/>
      <c r="AH387" s="392"/>
    </row>
    <row r="388" spans="1:34" ht="51" hidden="1">
      <c r="A388" s="370" t="s">
        <v>131</v>
      </c>
      <c r="B388" s="371"/>
      <c r="C388" s="372"/>
      <c r="D388" s="373"/>
      <c r="E388" s="374"/>
      <c r="F388" s="373"/>
      <c r="G388" s="375">
        <f>SUM(G372:G387)</f>
        <v>0</v>
      </c>
      <c r="H388" s="96"/>
      <c r="I388" s="375">
        <f>SUM(I372:I387)</f>
        <v>0</v>
      </c>
      <c r="J388" s="96"/>
      <c r="K388" s="375">
        <f>SUM(K372:K387)</f>
        <v>0</v>
      </c>
      <c r="L388" s="96"/>
      <c r="M388" s="375">
        <f>SUM(M372:M387)</f>
        <v>0</v>
      </c>
      <c r="N388" s="96"/>
      <c r="O388" s="375">
        <f>SUM(O372:O387)</f>
        <v>0</v>
      </c>
      <c r="P388" s="96"/>
      <c r="Q388" s="375">
        <f>SUM(Q372:Q387)</f>
        <v>0</v>
      </c>
      <c r="R388" s="96"/>
      <c r="S388" s="375">
        <f>SUM(S372:S387)</f>
        <v>0</v>
      </c>
      <c r="T388" s="96"/>
      <c r="U388" s="375">
        <f>SUM(U372:U387)</f>
        <v>0</v>
      </c>
      <c r="V388" s="96"/>
      <c r="W388" s="375">
        <f>SUM(W372:W387)</f>
        <v>0</v>
      </c>
      <c r="X388" s="96"/>
      <c r="Y388" s="375">
        <f>SUM(Y372:Y387)</f>
        <v>0</v>
      </c>
      <c r="Z388" s="96"/>
      <c r="AA388" s="375">
        <f>SUM(AA372:AA387)</f>
        <v>0</v>
      </c>
      <c r="AB388" s="96"/>
      <c r="AC388" s="375">
        <f>SUM(AC372:AC387)</f>
        <v>0</v>
      </c>
      <c r="AD388" s="96"/>
      <c r="AE388" s="375">
        <f>SUM(AE372:AE387)</f>
        <v>0</v>
      </c>
      <c r="AF388" s="96"/>
      <c r="AG388" s="375">
        <f>SUM(AG372:AG387)</f>
        <v>0</v>
      </c>
      <c r="AH388" s="96"/>
    </row>
    <row r="389" spans="1:34" s="306" customFormat="1" ht="24" customHeight="1">
      <c r="A389" s="862" t="s">
        <v>103</v>
      </c>
      <c r="B389" s="863"/>
      <c r="C389" s="863"/>
      <c r="D389" s="863"/>
      <c r="E389" s="863"/>
      <c r="F389" s="863"/>
      <c r="G389" s="863"/>
      <c r="H389" s="863"/>
      <c r="I389" s="863"/>
      <c r="J389" s="863"/>
      <c r="K389" s="863"/>
      <c r="L389" s="863"/>
      <c r="M389" s="863"/>
      <c r="N389" s="863"/>
      <c r="O389" s="863"/>
      <c r="P389" s="863"/>
      <c r="Q389" s="863"/>
      <c r="R389" s="863"/>
      <c r="S389" s="863"/>
      <c r="T389" s="863"/>
      <c r="U389" s="863"/>
      <c r="V389" s="863"/>
      <c r="W389" s="863"/>
      <c r="X389" s="863"/>
      <c r="Y389" s="863"/>
      <c r="Z389" s="863"/>
      <c r="AA389" s="863"/>
      <c r="AB389" s="863"/>
      <c r="AC389" s="863"/>
      <c r="AD389" s="863"/>
      <c r="AE389" s="864"/>
      <c r="AF389" s="864"/>
      <c r="AG389" s="864"/>
      <c r="AH389" s="865"/>
    </row>
    <row r="390" spans="1:34">
      <c r="A390" s="841"/>
      <c r="B390" s="842"/>
      <c r="C390" s="842"/>
      <c r="D390" s="842"/>
      <c r="E390" s="842"/>
      <c r="F390" s="843"/>
      <c r="G390" s="24"/>
      <c r="H390" s="25"/>
      <c r="I390" s="24"/>
      <c r="J390" s="25"/>
      <c r="K390" s="27"/>
      <c r="L390" s="26"/>
      <c r="M390" s="27"/>
      <c r="N390" s="26"/>
      <c r="O390" s="27"/>
      <c r="P390" s="26"/>
      <c r="Q390" s="27"/>
      <c r="R390" s="26"/>
      <c r="S390" s="27"/>
      <c r="T390" s="26"/>
      <c r="U390" s="27"/>
      <c r="V390" s="26"/>
      <c r="W390" s="27"/>
      <c r="X390" s="26"/>
      <c r="Y390" s="27"/>
      <c r="Z390" s="26"/>
      <c r="AA390" s="27"/>
      <c r="AB390" s="26"/>
      <c r="AC390" s="27"/>
      <c r="AD390" s="26"/>
      <c r="AE390" s="27"/>
      <c r="AF390" s="26"/>
      <c r="AG390" s="27"/>
      <c r="AH390" s="26"/>
    </row>
    <row r="391" spans="1:34">
      <c r="A391" s="838"/>
      <c r="B391" s="839"/>
      <c r="C391" s="839"/>
      <c r="D391" s="839"/>
      <c r="E391" s="839"/>
      <c r="F391" s="840"/>
      <c r="G391" s="24"/>
      <c r="H391" s="25"/>
      <c r="I391" s="24"/>
      <c r="J391" s="25"/>
      <c r="K391" s="27"/>
      <c r="L391" s="26"/>
      <c r="M391" s="27"/>
      <c r="N391" s="26"/>
      <c r="O391" s="27"/>
      <c r="P391" s="26"/>
      <c r="Q391" s="27"/>
      <c r="R391" s="26"/>
      <c r="S391" s="27"/>
      <c r="T391" s="26"/>
      <c r="U391" s="27"/>
      <c r="V391" s="26"/>
      <c r="W391" s="27"/>
      <c r="X391" s="26"/>
      <c r="Y391" s="27"/>
      <c r="Z391" s="26"/>
      <c r="AA391" s="27"/>
      <c r="AB391" s="26"/>
      <c r="AC391" s="27"/>
      <c r="AD391" s="26"/>
      <c r="AE391" s="27"/>
      <c r="AF391" s="26"/>
      <c r="AG391" s="27"/>
      <c r="AH391" s="26"/>
    </row>
    <row r="392" spans="1:34">
      <c r="A392" s="838"/>
      <c r="B392" s="839"/>
      <c r="C392" s="839"/>
      <c r="D392" s="839"/>
      <c r="E392" s="839"/>
      <c r="F392" s="840"/>
      <c r="G392" s="24"/>
      <c r="H392" s="25"/>
      <c r="I392" s="24"/>
      <c r="J392" s="25"/>
      <c r="K392" s="27"/>
      <c r="L392" s="26"/>
      <c r="M392" s="27"/>
      <c r="N392" s="26"/>
      <c r="O392" s="27"/>
      <c r="P392" s="26"/>
      <c r="Q392" s="27"/>
      <c r="R392" s="26"/>
      <c r="S392" s="27"/>
      <c r="T392" s="26"/>
      <c r="U392" s="27"/>
      <c r="V392" s="26"/>
      <c r="W392" s="27"/>
      <c r="X392" s="26"/>
      <c r="Y392" s="27"/>
      <c r="Z392" s="26"/>
      <c r="AA392" s="27"/>
      <c r="AB392" s="26"/>
      <c r="AC392" s="27"/>
      <c r="AD392" s="26"/>
      <c r="AE392" s="27"/>
      <c r="AF392" s="26"/>
      <c r="AG392" s="27"/>
      <c r="AH392" s="26"/>
    </row>
    <row r="393" spans="1:34">
      <c r="A393" s="838"/>
      <c r="B393" s="839"/>
      <c r="C393" s="839"/>
      <c r="D393" s="839"/>
      <c r="E393" s="839"/>
      <c r="F393" s="840"/>
      <c r="G393" s="24"/>
      <c r="H393" s="25"/>
      <c r="I393" s="24"/>
      <c r="J393" s="25"/>
      <c r="K393" s="27"/>
      <c r="L393" s="26"/>
      <c r="M393" s="27"/>
      <c r="N393" s="26"/>
      <c r="O393" s="27"/>
      <c r="P393" s="26"/>
      <c r="Q393" s="27"/>
      <c r="R393" s="26"/>
      <c r="S393" s="27"/>
      <c r="T393" s="26"/>
      <c r="U393" s="27"/>
      <c r="V393" s="26"/>
      <c r="W393" s="27"/>
      <c r="X393" s="26"/>
      <c r="Y393" s="27"/>
      <c r="Z393" s="26"/>
      <c r="AA393" s="27"/>
      <c r="AB393" s="26"/>
      <c r="AC393" s="27"/>
      <c r="AD393" s="26"/>
      <c r="AE393" s="27"/>
      <c r="AF393" s="26"/>
      <c r="AG393" s="27"/>
      <c r="AH393" s="26"/>
    </row>
    <row r="394" spans="1:34">
      <c r="A394" s="838"/>
      <c r="B394" s="839"/>
      <c r="C394" s="839"/>
      <c r="D394" s="839"/>
      <c r="E394" s="839"/>
      <c r="F394" s="840"/>
      <c r="G394" s="24"/>
      <c r="H394" s="25"/>
      <c r="I394" s="24"/>
      <c r="J394" s="25"/>
      <c r="K394" s="27"/>
      <c r="L394" s="26"/>
      <c r="M394" s="27"/>
      <c r="N394" s="26"/>
      <c r="O394" s="27"/>
      <c r="P394" s="26"/>
      <c r="Q394" s="27"/>
      <c r="R394" s="26"/>
      <c r="S394" s="27"/>
      <c r="T394" s="26"/>
      <c r="U394" s="27"/>
      <c r="V394" s="26"/>
      <c r="W394" s="27"/>
      <c r="X394" s="26"/>
      <c r="Y394" s="27"/>
      <c r="Z394" s="26"/>
      <c r="AA394" s="27"/>
      <c r="AB394" s="26"/>
      <c r="AC394" s="27"/>
      <c r="AD394" s="26"/>
      <c r="AE394" s="27"/>
      <c r="AF394" s="26"/>
      <c r="AG394" s="27"/>
      <c r="AH394" s="26"/>
    </row>
    <row r="395" spans="1:34">
      <c r="A395" s="838"/>
      <c r="B395" s="839"/>
      <c r="C395" s="839"/>
      <c r="D395" s="839"/>
      <c r="E395" s="839"/>
      <c r="F395" s="840"/>
      <c r="G395" s="24"/>
      <c r="H395" s="25"/>
      <c r="I395" s="24"/>
      <c r="J395" s="25"/>
      <c r="K395" s="27"/>
      <c r="L395" s="26"/>
      <c r="M395" s="27"/>
      <c r="N395" s="26"/>
      <c r="O395" s="27"/>
      <c r="P395" s="26"/>
      <c r="Q395" s="27"/>
      <c r="R395" s="26"/>
      <c r="S395" s="27"/>
      <c r="T395" s="26"/>
      <c r="U395" s="27"/>
      <c r="V395" s="26"/>
      <c r="W395" s="27"/>
      <c r="X395" s="26"/>
      <c r="Y395" s="27"/>
      <c r="Z395" s="26"/>
      <c r="AA395" s="27"/>
      <c r="AB395" s="26"/>
      <c r="AC395" s="27"/>
      <c r="AD395" s="26"/>
      <c r="AE395" s="27"/>
      <c r="AF395" s="26"/>
      <c r="AG395" s="27"/>
      <c r="AH395" s="26"/>
    </row>
    <row r="396" spans="1:34">
      <c r="A396" s="838"/>
      <c r="B396" s="839"/>
      <c r="C396" s="839"/>
      <c r="D396" s="839"/>
      <c r="E396" s="839"/>
      <c r="F396" s="840"/>
      <c r="G396" s="24"/>
      <c r="H396" s="25"/>
      <c r="I396" s="24"/>
      <c r="J396" s="25"/>
      <c r="K396" s="27"/>
      <c r="L396" s="26"/>
      <c r="M396" s="27"/>
      <c r="N396" s="26"/>
      <c r="O396" s="27"/>
      <c r="P396" s="26"/>
      <c r="Q396" s="27"/>
      <c r="R396" s="26"/>
      <c r="S396" s="27"/>
      <c r="T396" s="26"/>
      <c r="U396" s="27"/>
      <c r="V396" s="26"/>
      <c r="W396" s="27"/>
      <c r="X396" s="26"/>
      <c r="Y396" s="27"/>
      <c r="Z396" s="26"/>
      <c r="AA396" s="27"/>
      <c r="AB396" s="26"/>
      <c r="AC396" s="27"/>
      <c r="AD396" s="26"/>
      <c r="AE396" s="27"/>
      <c r="AF396" s="26"/>
      <c r="AG396" s="27"/>
      <c r="AH396" s="26"/>
    </row>
    <row r="397" spans="1:34">
      <c r="A397" s="838"/>
      <c r="B397" s="839"/>
      <c r="C397" s="839"/>
      <c r="D397" s="839"/>
      <c r="E397" s="839"/>
      <c r="F397" s="840"/>
      <c r="G397" s="24"/>
      <c r="H397" s="25"/>
      <c r="I397" s="24"/>
      <c r="J397" s="25"/>
      <c r="K397" s="27"/>
      <c r="L397" s="26"/>
      <c r="M397" s="27"/>
      <c r="N397" s="26"/>
      <c r="O397" s="27"/>
      <c r="P397" s="26"/>
      <c r="Q397" s="27"/>
      <c r="R397" s="26"/>
      <c r="S397" s="27"/>
      <c r="T397" s="26"/>
      <c r="U397" s="27"/>
      <c r="V397" s="26"/>
      <c r="W397" s="27"/>
      <c r="X397" s="26"/>
      <c r="Y397" s="27"/>
      <c r="Z397" s="26"/>
      <c r="AA397" s="27"/>
      <c r="AB397" s="26"/>
      <c r="AC397" s="27"/>
      <c r="AD397" s="26"/>
      <c r="AE397" s="27"/>
      <c r="AF397" s="26"/>
      <c r="AG397" s="27"/>
      <c r="AH397" s="26"/>
    </row>
    <row r="398" spans="1:34">
      <c r="A398" s="838"/>
      <c r="B398" s="839"/>
      <c r="C398" s="839"/>
      <c r="D398" s="839"/>
      <c r="E398" s="839"/>
      <c r="F398" s="840"/>
      <c r="G398" s="24"/>
      <c r="H398" s="25"/>
      <c r="I398" s="24"/>
      <c r="J398" s="25"/>
      <c r="K398" s="27"/>
      <c r="L398" s="26"/>
      <c r="M398" s="27"/>
      <c r="N398" s="26"/>
      <c r="O398" s="27"/>
      <c r="P398" s="26"/>
      <c r="Q398" s="27"/>
      <c r="R398" s="26"/>
      <c r="S398" s="27"/>
      <c r="T398" s="26"/>
      <c r="U398" s="27"/>
      <c r="V398" s="26"/>
      <c r="W398" s="27"/>
      <c r="X398" s="26"/>
      <c r="Y398" s="27"/>
      <c r="Z398" s="26"/>
      <c r="AA398" s="27"/>
      <c r="AB398" s="26"/>
      <c r="AC398" s="27"/>
      <c r="AD398" s="26"/>
      <c r="AE398" s="27"/>
      <c r="AF398" s="26"/>
      <c r="AG398" s="27"/>
      <c r="AH398" s="26"/>
    </row>
    <row r="399" spans="1:34">
      <c r="A399" s="838"/>
      <c r="B399" s="839"/>
      <c r="C399" s="839"/>
      <c r="D399" s="839"/>
      <c r="E399" s="839"/>
      <c r="F399" s="840"/>
      <c r="G399" s="24"/>
      <c r="H399" s="25"/>
      <c r="I399" s="24"/>
      <c r="J399" s="25"/>
      <c r="K399" s="27"/>
      <c r="L399" s="26"/>
      <c r="M399" s="27"/>
      <c r="N399" s="26"/>
      <c r="O399" s="27"/>
      <c r="P399" s="26"/>
      <c r="Q399" s="27"/>
      <c r="R399" s="26"/>
      <c r="S399" s="27"/>
      <c r="T399" s="26"/>
      <c r="U399" s="27"/>
      <c r="V399" s="26"/>
      <c r="W399" s="27"/>
      <c r="X399" s="26"/>
      <c r="Y399" s="27"/>
      <c r="Z399" s="26"/>
      <c r="AA399" s="27"/>
      <c r="AB399" s="26"/>
      <c r="AC399" s="27"/>
      <c r="AD399" s="26"/>
      <c r="AE399" s="27"/>
      <c r="AF399" s="26"/>
      <c r="AG399" s="27"/>
      <c r="AH399" s="26"/>
    </row>
    <row r="400" spans="1:34">
      <c r="A400" s="838"/>
      <c r="B400" s="839"/>
      <c r="C400" s="839"/>
      <c r="D400" s="839"/>
      <c r="E400" s="839"/>
      <c r="F400" s="840"/>
      <c r="G400" s="24"/>
      <c r="H400" s="25"/>
      <c r="I400" s="24"/>
      <c r="J400" s="25"/>
      <c r="K400" s="27"/>
      <c r="L400" s="26"/>
      <c r="M400" s="27"/>
      <c r="N400" s="26"/>
      <c r="O400" s="27"/>
      <c r="P400" s="26"/>
      <c r="Q400" s="27"/>
      <c r="R400" s="26"/>
      <c r="S400" s="27"/>
      <c r="T400" s="26"/>
      <c r="U400" s="27"/>
      <c r="V400" s="26"/>
      <c r="W400" s="27"/>
      <c r="X400" s="26"/>
      <c r="Y400" s="27"/>
      <c r="Z400" s="26"/>
      <c r="AA400" s="27"/>
      <c r="AB400" s="26"/>
      <c r="AC400" s="27"/>
      <c r="AD400" s="26"/>
      <c r="AE400" s="27"/>
      <c r="AF400" s="26"/>
      <c r="AG400" s="27"/>
      <c r="AH400" s="26"/>
    </row>
    <row r="401" spans="1:34">
      <c r="A401" s="838"/>
      <c r="B401" s="839"/>
      <c r="C401" s="839"/>
      <c r="D401" s="839"/>
      <c r="E401" s="839"/>
      <c r="F401" s="840"/>
      <c r="G401" s="24"/>
      <c r="H401" s="25"/>
      <c r="I401" s="24"/>
      <c r="J401" s="25"/>
      <c r="K401" s="27"/>
      <c r="L401" s="26"/>
      <c r="M401" s="27"/>
      <c r="N401" s="26"/>
      <c r="O401" s="27"/>
      <c r="P401" s="26"/>
      <c r="Q401" s="27"/>
      <c r="R401" s="26"/>
      <c r="S401" s="27"/>
      <c r="T401" s="26"/>
      <c r="U401" s="27"/>
      <c r="V401" s="26"/>
      <c r="W401" s="27"/>
      <c r="X401" s="26"/>
      <c r="Y401" s="27"/>
      <c r="Z401" s="26"/>
      <c r="AA401" s="27"/>
      <c r="AB401" s="26"/>
      <c r="AC401" s="27"/>
      <c r="AD401" s="26"/>
      <c r="AE401" s="27"/>
      <c r="AF401" s="26"/>
      <c r="AG401" s="27"/>
      <c r="AH401" s="26"/>
    </row>
    <row r="402" spans="1:34">
      <c r="A402" s="838"/>
      <c r="B402" s="839"/>
      <c r="C402" s="839"/>
      <c r="D402" s="839"/>
      <c r="E402" s="839"/>
      <c r="F402" s="840"/>
      <c r="G402" s="24"/>
      <c r="H402" s="25"/>
      <c r="I402" s="24"/>
      <c r="J402" s="25"/>
      <c r="K402" s="27"/>
      <c r="L402" s="26"/>
      <c r="M402" s="27"/>
      <c r="N402" s="26"/>
      <c r="O402" s="27"/>
      <c r="P402" s="26"/>
      <c r="Q402" s="27"/>
      <c r="R402" s="26"/>
      <c r="S402" s="27"/>
      <c r="T402" s="26"/>
      <c r="U402" s="27"/>
      <c r="V402" s="26"/>
      <c r="W402" s="27"/>
      <c r="X402" s="26"/>
      <c r="Y402" s="27"/>
      <c r="Z402" s="26"/>
      <c r="AA402" s="27"/>
      <c r="AB402" s="26"/>
      <c r="AC402" s="27"/>
      <c r="AD402" s="26"/>
      <c r="AE402" s="27"/>
      <c r="AF402" s="26"/>
      <c r="AG402" s="27"/>
      <c r="AH402" s="26"/>
    </row>
    <row r="403" spans="1:34">
      <c r="A403" s="838"/>
      <c r="B403" s="839"/>
      <c r="C403" s="839"/>
      <c r="D403" s="839"/>
      <c r="E403" s="839"/>
      <c r="F403" s="840"/>
      <c r="G403" s="24"/>
      <c r="H403" s="25"/>
      <c r="I403" s="24"/>
      <c r="J403" s="25"/>
      <c r="K403" s="27"/>
      <c r="L403" s="26"/>
      <c r="M403" s="27"/>
      <c r="N403" s="26"/>
      <c r="O403" s="27"/>
      <c r="P403" s="26"/>
      <c r="Q403" s="27"/>
      <c r="R403" s="26"/>
      <c r="S403" s="27"/>
      <c r="T403" s="26"/>
      <c r="U403" s="27"/>
      <c r="V403" s="26"/>
      <c r="W403" s="27"/>
      <c r="X403" s="26"/>
      <c r="Y403" s="27"/>
      <c r="Z403" s="26"/>
      <c r="AA403" s="27"/>
      <c r="AB403" s="26"/>
      <c r="AC403" s="27"/>
      <c r="AD403" s="26"/>
      <c r="AE403" s="27"/>
      <c r="AF403" s="26"/>
      <c r="AG403" s="27"/>
      <c r="AH403" s="26"/>
    </row>
    <row r="404" spans="1:34">
      <c r="A404" s="838"/>
      <c r="B404" s="839"/>
      <c r="C404" s="839"/>
      <c r="D404" s="839"/>
      <c r="E404" s="839"/>
      <c r="F404" s="840"/>
      <c r="G404" s="24"/>
      <c r="H404" s="25"/>
      <c r="I404" s="24"/>
      <c r="J404" s="25"/>
      <c r="K404" s="27"/>
      <c r="L404" s="26"/>
      <c r="M404" s="27"/>
      <c r="N404" s="26"/>
      <c r="O404" s="27"/>
      <c r="P404" s="26"/>
      <c r="Q404" s="27"/>
      <c r="R404" s="26"/>
      <c r="S404" s="27"/>
      <c r="T404" s="26"/>
      <c r="U404" s="27"/>
      <c r="V404" s="26"/>
      <c r="W404" s="27"/>
      <c r="X404" s="26"/>
      <c r="Y404" s="27"/>
      <c r="Z404" s="26"/>
      <c r="AA404" s="27"/>
      <c r="AB404" s="26"/>
      <c r="AC404" s="27"/>
      <c r="AD404" s="26"/>
      <c r="AE404" s="27"/>
      <c r="AF404" s="26"/>
      <c r="AG404" s="27"/>
      <c r="AH404" s="26"/>
    </row>
    <row r="405" spans="1:34">
      <c r="A405" s="838"/>
      <c r="B405" s="839"/>
      <c r="C405" s="839"/>
      <c r="D405" s="839"/>
      <c r="E405" s="839"/>
      <c r="F405" s="840"/>
      <c r="G405" s="24"/>
      <c r="H405" s="25"/>
      <c r="I405" s="24"/>
      <c r="J405" s="25"/>
      <c r="K405" s="27"/>
      <c r="L405" s="26"/>
      <c r="M405" s="27"/>
      <c r="N405" s="26"/>
      <c r="O405" s="27"/>
      <c r="P405" s="26"/>
      <c r="Q405" s="27"/>
      <c r="R405" s="26"/>
      <c r="S405" s="27"/>
      <c r="T405" s="26"/>
      <c r="U405" s="27"/>
      <c r="V405" s="26"/>
      <c r="W405" s="27"/>
      <c r="X405" s="26"/>
      <c r="Y405" s="27"/>
      <c r="Z405" s="26"/>
      <c r="AA405" s="27"/>
      <c r="AB405" s="26"/>
      <c r="AC405" s="27"/>
      <c r="AD405" s="26"/>
      <c r="AE405" s="27"/>
      <c r="AF405" s="26"/>
      <c r="AG405" s="27"/>
      <c r="AH405" s="26"/>
    </row>
    <row r="406" spans="1:34">
      <c r="A406" s="838"/>
      <c r="B406" s="839"/>
      <c r="C406" s="839"/>
      <c r="D406" s="839"/>
      <c r="E406" s="839"/>
      <c r="F406" s="840"/>
      <c r="G406" s="24"/>
      <c r="H406" s="25"/>
      <c r="I406" s="24"/>
      <c r="J406" s="25"/>
      <c r="K406" s="27"/>
      <c r="L406" s="26"/>
      <c r="M406" s="27"/>
      <c r="N406" s="26"/>
      <c r="O406" s="27"/>
      <c r="P406" s="26"/>
      <c r="Q406" s="27"/>
      <c r="R406" s="26"/>
      <c r="S406" s="27"/>
      <c r="T406" s="26"/>
      <c r="U406" s="27"/>
      <c r="V406" s="26"/>
      <c r="W406" s="27"/>
      <c r="X406" s="26"/>
      <c r="Y406" s="27"/>
      <c r="Z406" s="26"/>
      <c r="AA406" s="27"/>
      <c r="AB406" s="26"/>
      <c r="AC406" s="27"/>
      <c r="AD406" s="26"/>
      <c r="AE406" s="27"/>
      <c r="AF406" s="26"/>
      <c r="AG406" s="27"/>
      <c r="AH406" s="26"/>
    </row>
    <row r="407" spans="1:34">
      <c r="A407" s="838"/>
      <c r="B407" s="839"/>
      <c r="C407" s="839"/>
      <c r="D407" s="839"/>
      <c r="E407" s="839"/>
      <c r="F407" s="840"/>
      <c r="G407" s="24"/>
      <c r="H407" s="25"/>
      <c r="I407" s="24"/>
      <c r="J407" s="25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26"/>
      <c r="W407" s="27"/>
      <c r="X407" s="26"/>
      <c r="Y407" s="27"/>
      <c r="Z407" s="26"/>
      <c r="AA407" s="27"/>
      <c r="AB407" s="26"/>
      <c r="AC407" s="27"/>
      <c r="AD407" s="26"/>
      <c r="AE407" s="27"/>
      <c r="AF407" s="26"/>
      <c r="AG407" s="27"/>
      <c r="AH407" s="26"/>
    </row>
    <row r="408" spans="1:34">
      <c r="A408" s="838"/>
      <c r="B408" s="839"/>
      <c r="C408" s="839"/>
      <c r="D408" s="839"/>
      <c r="E408" s="839"/>
      <c r="F408" s="840"/>
      <c r="G408" s="24"/>
      <c r="H408" s="25"/>
      <c r="I408" s="24"/>
      <c r="J408" s="25"/>
      <c r="K408" s="27"/>
      <c r="L408" s="26"/>
      <c r="M408" s="27"/>
      <c r="N408" s="26"/>
      <c r="O408" s="27"/>
      <c r="P408" s="26"/>
      <c r="Q408" s="27"/>
      <c r="R408" s="26"/>
      <c r="S408" s="27"/>
      <c r="T408" s="26"/>
      <c r="U408" s="27"/>
      <c r="V408" s="26"/>
      <c r="W408" s="27"/>
      <c r="X408" s="26"/>
      <c r="Y408" s="27"/>
      <c r="Z408" s="26"/>
      <c r="AA408" s="27"/>
      <c r="AB408" s="26"/>
      <c r="AC408" s="27"/>
      <c r="AD408" s="26"/>
      <c r="AE408" s="27"/>
      <c r="AF408" s="26"/>
      <c r="AG408" s="27"/>
      <c r="AH408" s="26"/>
    </row>
    <row r="409" spans="1:34">
      <c r="A409" s="838"/>
      <c r="B409" s="839"/>
      <c r="C409" s="839"/>
      <c r="D409" s="839"/>
      <c r="E409" s="839"/>
      <c r="F409" s="840"/>
      <c r="G409" s="24"/>
      <c r="H409" s="25"/>
      <c r="I409" s="24"/>
      <c r="J409" s="25"/>
      <c r="K409" s="27"/>
      <c r="L409" s="26"/>
      <c r="M409" s="27"/>
      <c r="N409" s="26"/>
      <c r="O409" s="27"/>
      <c r="P409" s="26"/>
      <c r="Q409" s="27"/>
      <c r="R409" s="26"/>
      <c r="S409" s="27"/>
      <c r="T409" s="26"/>
      <c r="U409" s="27"/>
      <c r="V409" s="26"/>
      <c r="W409" s="27"/>
      <c r="X409" s="26"/>
      <c r="Y409" s="27"/>
      <c r="Z409" s="26"/>
      <c r="AA409" s="27"/>
      <c r="AB409" s="26"/>
      <c r="AC409" s="27"/>
      <c r="AD409" s="26"/>
      <c r="AE409" s="27"/>
      <c r="AF409" s="26"/>
      <c r="AG409" s="27"/>
      <c r="AH409" s="26"/>
    </row>
    <row r="410" spans="1:34">
      <c r="A410" s="838"/>
      <c r="B410" s="839"/>
      <c r="C410" s="839"/>
      <c r="D410" s="839"/>
      <c r="E410" s="839"/>
      <c r="F410" s="840"/>
      <c r="G410" s="24"/>
      <c r="H410" s="25"/>
      <c r="I410" s="24"/>
      <c r="J410" s="25"/>
      <c r="K410" s="27"/>
      <c r="L410" s="26"/>
      <c r="M410" s="27"/>
      <c r="N410" s="26"/>
      <c r="O410" s="27"/>
      <c r="P410" s="26"/>
      <c r="Q410" s="27"/>
      <c r="R410" s="26"/>
      <c r="S410" s="27"/>
      <c r="T410" s="26"/>
      <c r="U410" s="27"/>
      <c r="V410" s="26"/>
      <c r="W410" s="27"/>
      <c r="X410" s="26"/>
      <c r="Y410" s="27"/>
      <c r="Z410" s="26"/>
      <c r="AA410" s="27"/>
      <c r="AB410" s="26"/>
      <c r="AC410" s="27"/>
      <c r="AD410" s="26"/>
      <c r="AE410" s="27"/>
      <c r="AF410" s="26"/>
      <c r="AG410" s="27"/>
      <c r="AH410" s="26"/>
    </row>
    <row r="411" spans="1:34">
      <c r="A411" s="838"/>
      <c r="B411" s="839"/>
      <c r="C411" s="839"/>
      <c r="D411" s="839"/>
      <c r="E411" s="839"/>
      <c r="F411" s="840"/>
      <c r="G411" s="24"/>
      <c r="H411" s="25"/>
      <c r="I411" s="24"/>
      <c r="J411" s="25"/>
      <c r="K411" s="27"/>
      <c r="L411" s="26"/>
      <c r="M411" s="27"/>
      <c r="N411" s="26"/>
      <c r="O411" s="27"/>
      <c r="P411" s="26"/>
      <c r="Q411" s="27"/>
      <c r="R411" s="26"/>
      <c r="S411" s="27"/>
      <c r="T411" s="26"/>
      <c r="U411" s="27"/>
      <c r="V411" s="26"/>
      <c r="W411" s="27"/>
      <c r="X411" s="26"/>
      <c r="Y411" s="27"/>
      <c r="Z411" s="26"/>
      <c r="AA411" s="27"/>
      <c r="AB411" s="26"/>
      <c r="AC411" s="27"/>
      <c r="AD411" s="26"/>
      <c r="AE411" s="27"/>
      <c r="AF411" s="26"/>
      <c r="AG411" s="27"/>
      <c r="AH411" s="26"/>
    </row>
    <row r="412" spans="1:34">
      <c r="A412" s="838"/>
      <c r="B412" s="839"/>
      <c r="C412" s="839"/>
      <c r="D412" s="839"/>
      <c r="E412" s="839"/>
      <c r="F412" s="840"/>
      <c r="G412" s="24"/>
      <c r="H412" s="25"/>
      <c r="I412" s="24"/>
      <c r="J412" s="25"/>
      <c r="K412" s="27"/>
      <c r="L412" s="26"/>
      <c r="M412" s="27"/>
      <c r="N412" s="26"/>
      <c r="O412" s="27"/>
      <c r="P412" s="26"/>
      <c r="Q412" s="27"/>
      <c r="R412" s="26"/>
      <c r="S412" s="27"/>
      <c r="T412" s="26"/>
      <c r="U412" s="27"/>
      <c r="V412" s="26"/>
      <c r="W412" s="27"/>
      <c r="X412" s="26"/>
      <c r="Y412" s="27"/>
      <c r="Z412" s="26"/>
      <c r="AA412" s="27"/>
      <c r="AB412" s="26"/>
      <c r="AC412" s="27"/>
      <c r="AD412" s="26"/>
      <c r="AE412" s="27"/>
      <c r="AF412" s="26"/>
      <c r="AG412" s="27"/>
      <c r="AH412" s="26"/>
    </row>
    <row r="413" spans="1:34">
      <c r="A413" s="838"/>
      <c r="B413" s="839"/>
      <c r="C413" s="839"/>
      <c r="D413" s="839"/>
      <c r="E413" s="839"/>
      <c r="F413" s="840"/>
      <c r="G413" s="24"/>
      <c r="H413" s="25"/>
      <c r="I413" s="24"/>
      <c r="J413" s="25"/>
      <c r="K413" s="27"/>
      <c r="L413" s="26"/>
      <c r="M413" s="27"/>
      <c r="N413" s="26"/>
      <c r="O413" s="27"/>
      <c r="P413" s="26"/>
      <c r="Q413" s="27"/>
      <c r="R413" s="26"/>
      <c r="S413" s="27"/>
      <c r="T413" s="26"/>
      <c r="U413" s="27"/>
      <c r="V413" s="26"/>
      <c r="W413" s="27"/>
      <c r="X413" s="26"/>
      <c r="Y413" s="27"/>
      <c r="Z413" s="26"/>
      <c r="AA413" s="27"/>
      <c r="AB413" s="26"/>
      <c r="AC413" s="27"/>
      <c r="AD413" s="26"/>
      <c r="AE413" s="27"/>
      <c r="AF413" s="26"/>
      <c r="AG413" s="27"/>
      <c r="AH413" s="26"/>
    </row>
    <row r="414" spans="1:34">
      <c r="A414" s="838"/>
      <c r="B414" s="839"/>
      <c r="C414" s="839"/>
      <c r="D414" s="839"/>
      <c r="E414" s="839"/>
      <c r="F414" s="840"/>
      <c r="G414" s="24"/>
      <c r="H414" s="25"/>
      <c r="I414" s="24"/>
      <c r="J414" s="25"/>
      <c r="K414" s="27"/>
      <c r="L414" s="26"/>
      <c r="M414" s="27"/>
      <c r="N414" s="26"/>
      <c r="O414" s="27"/>
      <c r="P414" s="26"/>
      <c r="Q414" s="27"/>
      <c r="R414" s="26"/>
      <c r="S414" s="27"/>
      <c r="T414" s="26"/>
      <c r="U414" s="27"/>
      <c r="V414" s="26"/>
      <c r="W414" s="27"/>
      <c r="X414" s="26"/>
      <c r="Y414" s="27"/>
      <c r="Z414" s="26"/>
      <c r="AA414" s="27"/>
      <c r="AB414" s="26"/>
      <c r="AC414" s="27"/>
      <c r="AD414" s="26"/>
      <c r="AE414" s="27"/>
      <c r="AF414" s="26"/>
      <c r="AG414" s="27"/>
      <c r="AH414" s="26"/>
    </row>
    <row r="415" spans="1:34">
      <c r="A415" s="838"/>
      <c r="B415" s="839"/>
      <c r="C415" s="839"/>
      <c r="D415" s="839"/>
      <c r="E415" s="839"/>
      <c r="F415" s="840"/>
      <c r="G415" s="24"/>
      <c r="H415" s="25"/>
      <c r="I415" s="24"/>
      <c r="J415" s="25"/>
      <c r="K415" s="27"/>
      <c r="L415" s="26"/>
      <c r="M415" s="27"/>
      <c r="N415" s="26"/>
      <c r="O415" s="27"/>
      <c r="P415" s="26"/>
      <c r="Q415" s="27"/>
      <c r="R415" s="26"/>
      <c r="S415" s="27"/>
      <c r="T415" s="26"/>
      <c r="U415" s="27"/>
      <c r="V415" s="26"/>
      <c r="W415" s="27"/>
      <c r="X415" s="26"/>
      <c r="Y415" s="27"/>
      <c r="Z415" s="26"/>
      <c r="AA415" s="27"/>
      <c r="AB415" s="26"/>
      <c r="AC415" s="27"/>
      <c r="AD415" s="26"/>
      <c r="AE415" s="27"/>
      <c r="AF415" s="26"/>
      <c r="AG415" s="27"/>
      <c r="AH415" s="26"/>
    </row>
    <row r="416" spans="1:34">
      <c r="A416" s="838"/>
      <c r="B416" s="839"/>
      <c r="C416" s="839"/>
      <c r="D416" s="839"/>
      <c r="E416" s="839"/>
      <c r="F416" s="840"/>
      <c r="G416" s="24"/>
      <c r="H416" s="25"/>
      <c r="I416" s="24"/>
      <c r="J416" s="25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26"/>
      <c r="W416" s="27"/>
      <c r="X416" s="26"/>
      <c r="Y416" s="27"/>
      <c r="Z416" s="26"/>
      <c r="AA416" s="27"/>
      <c r="AB416" s="26"/>
      <c r="AC416" s="27"/>
      <c r="AD416" s="26"/>
      <c r="AE416" s="27"/>
      <c r="AF416" s="26"/>
      <c r="AG416" s="27"/>
      <c r="AH416" s="26"/>
    </row>
    <row r="417" spans="1:34">
      <c r="A417" s="838"/>
      <c r="B417" s="839"/>
      <c r="C417" s="839"/>
      <c r="D417" s="839"/>
      <c r="E417" s="839"/>
      <c r="F417" s="840"/>
      <c r="G417" s="24"/>
      <c r="H417" s="25"/>
      <c r="I417" s="24"/>
      <c r="J417" s="25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26"/>
      <c r="W417" s="27"/>
      <c r="X417" s="26"/>
      <c r="Y417" s="27"/>
      <c r="Z417" s="26"/>
      <c r="AA417" s="27"/>
      <c r="AB417" s="26"/>
      <c r="AC417" s="27"/>
      <c r="AD417" s="26"/>
      <c r="AE417" s="27"/>
      <c r="AF417" s="26"/>
      <c r="AG417" s="27"/>
      <c r="AH417" s="26"/>
    </row>
    <row r="418" spans="1:34">
      <c r="A418" s="838"/>
      <c r="B418" s="839"/>
      <c r="C418" s="839"/>
      <c r="D418" s="839"/>
      <c r="E418" s="839"/>
      <c r="F418" s="840"/>
      <c r="G418" s="24"/>
      <c r="H418" s="25"/>
      <c r="I418" s="24"/>
      <c r="J418" s="25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26"/>
      <c r="W418" s="27"/>
      <c r="X418" s="26"/>
      <c r="Y418" s="27"/>
      <c r="Z418" s="26"/>
      <c r="AA418" s="27"/>
      <c r="AB418" s="26"/>
      <c r="AC418" s="27"/>
      <c r="AD418" s="26"/>
      <c r="AE418" s="27"/>
      <c r="AF418" s="26"/>
      <c r="AG418" s="27"/>
      <c r="AH418" s="26"/>
    </row>
    <row r="419" spans="1:34">
      <c r="A419" s="838"/>
      <c r="B419" s="839"/>
      <c r="C419" s="839"/>
      <c r="D419" s="839"/>
      <c r="E419" s="839"/>
      <c r="F419" s="840"/>
      <c r="G419" s="24"/>
      <c r="H419" s="25"/>
      <c r="I419" s="24"/>
      <c r="J419" s="25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26"/>
      <c r="W419" s="27"/>
      <c r="X419" s="26"/>
      <c r="Y419" s="27"/>
      <c r="Z419" s="26"/>
      <c r="AA419" s="27"/>
      <c r="AB419" s="26"/>
      <c r="AC419" s="27"/>
      <c r="AD419" s="26"/>
      <c r="AE419" s="27"/>
      <c r="AF419" s="26"/>
      <c r="AG419" s="27"/>
      <c r="AH419" s="26"/>
    </row>
    <row r="420" spans="1:34">
      <c r="A420" s="838"/>
      <c r="B420" s="839"/>
      <c r="C420" s="839"/>
      <c r="D420" s="839"/>
      <c r="E420" s="839"/>
      <c r="F420" s="840"/>
      <c r="G420" s="24"/>
      <c r="H420" s="25"/>
      <c r="I420" s="24"/>
      <c r="J420" s="25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26"/>
      <c r="W420" s="27"/>
      <c r="X420" s="26"/>
      <c r="Y420" s="27"/>
      <c r="Z420" s="26"/>
      <c r="AA420" s="27"/>
      <c r="AB420" s="26"/>
      <c r="AC420" s="27"/>
      <c r="AD420" s="26"/>
      <c r="AE420" s="27"/>
      <c r="AF420" s="26"/>
      <c r="AG420" s="27"/>
      <c r="AH420" s="26"/>
    </row>
    <row r="421" spans="1:34">
      <c r="A421" s="838"/>
      <c r="B421" s="839"/>
      <c r="C421" s="839"/>
      <c r="D421" s="839"/>
      <c r="E421" s="839"/>
      <c r="F421" s="840"/>
      <c r="G421" s="24"/>
      <c r="H421" s="25"/>
      <c r="I421" s="24"/>
      <c r="J421" s="25"/>
      <c r="K421" s="27"/>
      <c r="L421" s="26"/>
      <c r="M421" s="27"/>
      <c r="N421" s="26"/>
      <c r="O421" s="27"/>
      <c r="P421" s="26"/>
      <c r="Q421" s="27"/>
      <c r="R421" s="26"/>
      <c r="S421" s="27"/>
      <c r="T421" s="26"/>
      <c r="U421" s="27"/>
      <c r="V421" s="26"/>
      <c r="W421" s="27"/>
      <c r="X421" s="26"/>
      <c r="Y421" s="27"/>
      <c r="Z421" s="26"/>
      <c r="AA421" s="27"/>
      <c r="AB421" s="26"/>
      <c r="AC421" s="27"/>
      <c r="AD421" s="26"/>
      <c r="AE421" s="27"/>
      <c r="AF421" s="26"/>
      <c r="AG421" s="27"/>
      <c r="AH421" s="26"/>
    </row>
    <row r="422" spans="1:34">
      <c r="A422" s="838"/>
      <c r="B422" s="839"/>
      <c r="C422" s="839"/>
      <c r="D422" s="839"/>
      <c r="E422" s="839"/>
      <c r="F422" s="840"/>
      <c r="G422" s="24"/>
      <c r="H422" s="25"/>
      <c r="I422" s="24"/>
      <c r="J422" s="25"/>
      <c r="K422" s="27"/>
      <c r="L422" s="26"/>
      <c r="M422" s="27"/>
      <c r="N422" s="26"/>
      <c r="O422" s="27"/>
      <c r="P422" s="26"/>
      <c r="Q422" s="27"/>
      <c r="R422" s="26"/>
      <c r="S422" s="27"/>
      <c r="T422" s="26"/>
      <c r="U422" s="27"/>
      <c r="V422" s="26"/>
      <c r="W422" s="27"/>
      <c r="X422" s="26"/>
      <c r="Y422" s="27"/>
      <c r="Z422" s="26"/>
      <c r="AA422" s="27"/>
      <c r="AB422" s="26"/>
      <c r="AC422" s="27"/>
      <c r="AD422" s="26"/>
      <c r="AE422" s="27"/>
      <c r="AF422" s="26"/>
      <c r="AG422" s="27"/>
      <c r="AH422" s="26"/>
    </row>
    <row r="423" spans="1:34">
      <c r="A423" s="838"/>
      <c r="B423" s="839"/>
      <c r="C423" s="839"/>
      <c r="D423" s="839"/>
      <c r="E423" s="839"/>
      <c r="F423" s="840"/>
      <c r="G423" s="24"/>
      <c r="H423" s="25"/>
      <c r="I423" s="24"/>
      <c r="J423" s="25"/>
      <c r="K423" s="27"/>
      <c r="L423" s="26"/>
      <c r="M423" s="27"/>
      <c r="N423" s="26"/>
      <c r="O423" s="27"/>
      <c r="P423" s="26"/>
      <c r="Q423" s="27"/>
      <c r="R423" s="26"/>
      <c r="S423" s="27"/>
      <c r="T423" s="26"/>
      <c r="U423" s="27"/>
      <c r="V423" s="26"/>
      <c r="W423" s="27"/>
      <c r="X423" s="26"/>
      <c r="Y423" s="27"/>
      <c r="Z423" s="26"/>
      <c r="AA423" s="27"/>
      <c r="AB423" s="26"/>
      <c r="AC423" s="27"/>
      <c r="AD423" s="26"/>
      <c r="AE423" s="27"/>
      <c r="AF423" s="26"/>
      <c r="AG423" s="27"/>
      <c r="AH423" s="26"/>
    </row>
    <row r="424" spans="1:34">
      <c r="A424" s="838"/>
      <c r="B424" s="839"/>
      <c r="C424" s="839"/>
      <c r="D424" s="839"/>
      <c r="E424" s="839"/>
      <c r="F424" s="840"/>
      <c r="G424" s="24"/>
      <c r="H424" s="25"/>
      <c r="I424" s="24"/>
      <c r="J424" s="25"/>
      <c r="K424" s="27"/>
      <c r="L424" s="26"/>
      <c r="M424" s="27"/>
      <c r="N424" s="26"/>
      <c r="O424" s="27"/>
      <c r="P424" s="26"/>
      <c r="Q424" s="27"/>
      <c r="R424" s="26"/>
      <c r="S424" s="27"/>
      <c r="T424" s="26"/>
      <c r="U424" s="27"/>
      <c r="V424" s="26"/>
      <c r="W424" s="27"/>
      <c r="X424" s="26"/>
      <c r="Y424" s="27"/>
      <c r="Z424" s="26"/>
      <c r="AA424" s="27"/>
      <c r="AB424" s="26"/>
      <c r="AC424" s="27"/>
      <c r="AD424" s="26"/>
      <c r="AE424" s="27"/>
      <c r="AF424" s="26"/>
      <c r="AG424" s="27"/>
      <c r="AH424" s="26"/>
    </row>
    <row r="425" spans="1:34">
      <c r="A425" s="838"/>
      <c r="B425" s="839"/>
      <c r="C425" s="839"/>
      <c r="D425" s="839"/>
      <c r="E425" s="839"/>
      <c r="F425" s="840"/>
      <c r="G425" s="24"/>
      <c r="H425" s="25"/>
      <c r="I425" s="24"/>
      <c r="J425" s="25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26"/>
      <c r="W425" s="27"/>
      <c r="X425" s="26"/>
      <c r="Y425" s="27"/>
      <c r="Z425" s="26"/>
      <c r="AA425" s="27"/>
      <c r="AB425" s="26"/>
      <c r="AC425" s="27"/>
      <c r="AD425" s="26"/>
      <c r="AE425" s="27"/>
      <c r="AF425" s="26"/>
      <c r="AG425" s="27"/>
      <c r="AH425" s="26"/>
    </row>
    <row r="426" spans="1:34">
      <c r="A426" s="838"/>
      <c r="B426" s="839"/>
      <c r="C426" s="839"/>
      <c r="D426" s="839"/>
      <c r="E426" s="839"/>
      <c r="F426" s="840"/>
      <c r="G426" s="24"/>
      <c r="H426" s="25"/>
      <c r="I426" s="24"/>
      <c r="J426" s="25"/>
      <c r="K426" s="27"/>
      <c r="L426" s="26"/>
      <c r="M426" s="27"/>
      <c r="N426" s="26"/>
      <c r="O426" s="27"/>
      <c r="P426" s="26"/>
      <c r="Q426" s="27"/>
      <c r="R426" s="26"/>
      <c r="S426" s="27"/>
      <c r="T426" s="26"/>
      <c r="U426" s="27"/>
      <c r="V426" s="26"/>
      <c r="W426" s="27"/>
      <c r="X426" s="26"/>
      <c r="Y426" s="27"/>
      <c r="Z426" s="26"/>
      <c r="AA426" s="27"/>
      <c r="AB426" s="26"/>
      <c r="AC426" s="27"/>
      <c r="AD426" s="26"/>
      <c r="AE426" s="27"/>
      <c r="AF426" s="26"/>
      <c r="AG426" s="27"/>
      <c r="AH426" s="26"/>
    </row>
    <row r="427" spans="1:34">
      <c r="A427" s="838"/>
      <c r="B427" s="839"/>
      <c r="C427" s="839"/>
      <c r="D427" s="839"/>
      <c r="E427" s="839"/>
      <c r="F427" s="840"/>
      <c r="G427" s="24"/>
      <c r="H427" s="25"/>
      <c r="I427" s="24"/>
      <c r="J427" s="25"/>
      <c r="K427" s="27"/>
      <c r="L427" s="26"/>
      <c r="M427" s="27"/>
      <c r="N427" s="26"/>
      <c r="O427" s="27"/>
      <c r="P427" s="26"/>
      <c r="Q427" s="27"/>
      <c r="R427" s="26"/>
      <c r="S427" s="27"/>
      <c r="T427" s="26"/>
      <c r="U427" s="27"/>
      <c r="V427" s="26"/>
      <c r="W427" s="27"/>
      <c r="X427" s="26"/>
      <c r="Y427" s="27"/>
      <c r="Z427" s="26"/>
      <c r="AA427" s="27"/>
      <c r="AB427" s="26"/>
      <c r="AC427" s="27"/>
      <c r="AD427" s="26"/>
      <c r="AE427" s="27"/>
      <c r="AF427" s="26"/>
      <c r="AG427" s="27"/>
      <c r="AH427" s="26"/>
    </row>
    <row r="428" spans="1:34">
      <c r="A428" s="838"/>
      <c r="B428" s="839"/>
      <c r="C428" s="839"/>
      <c r="D428" s="839"/>
      <c r="E428" s="839"/>
      <c r="F428" s="840"/>
      <c r="G428" s="24"/>
      <c r="H428" s="25"/>
      <c r="I428" s="24"/>
      <c r="J428" s="25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26"/>
      <c r="W428" s="27"/>
      <c r="X428" s="26"/>
      <c r="Y428" s="27"/>
      <c r="Z428" s="26"/>
      <c r="AA428" s="27"/>
      <c r="AB428" s="26"/>
      <c r="AC428" s="27"/>
      <c r="AD428" s="26"/>
      <c r="AE428" s="27"/>
      <c r="AF428" s="26"/>
      <c r="AG428" s="27"/>
      <c r="AH428" s="26"/>
    </row>
    <row r="429" spans="1:34">
      <c r="A429" s="838"/>
      <c r="B429" s="839"/>
      <c r="C429" s="839"/>
      <c r="D429" s="839"/>
      <c r="E429" s="839"/>
      <c r="F429" s="840"/>
      <c r="G429" s="24"/>
      <c r="H429" s="25"/>
      <c r="I429" s="24"/>
      <c r="J429" s="25"/>
      <c r="K429" s="27"/>
      <c r="L429" s="26"/>
      <c r="M429" s="27"/>
      <c r="N429" s="26"/>
      <c r="O429" s="27"/>
      <c r="P429" s="26"/>
      <c r="Q429" s="27"/>
      <c r="R429" s="26"/>
      <c r="S429" s="27"/>
      <c r="T429" s="26"/>
      <c r="U429" s="27"/>
      <c r="V429" s="26"/>
      <c r="W429" s="27"/>
      <c r="X429" s="26"/>
      <c r="Y429" s="27"/>
      <c r="Z429" s="26"/>
      <c r="AA429" s="27"/>
      <c r="AB429" s="26"/>
      <c r="AC429" s="27"/>
      <c r="AD429" s="26"/>
      <c r="AE429" s="27"/>
      <c r="AF429" s="26"/>
      <c r="AG429" s="27"/>
      <c r="AH429" s="26"/>
    </row>
    <row r="430" spans="1:34">
      <c r="A430" s="838"/>
      <c r="B430" s="839"/>
      <c r="C430" s="839"/>
      <c r="D430" s="839"/>
      <c r="E430" s="839"/>
      <c r="F430" s="840"/>
      <c r="G430" s="24"/>
      <c r="H430" s="25"/>
      <c r="I430" s="24"/>
      <c r="J430" s="25"/>
      <c r="K430" s="27"/>
      <c r="L430" s="26"/>
      <c r="M430" s="27"/>
      <c r="N430" s="26"/>
      <c r="O430" s="27"/>
      <c r="P430" s="26"/>
      <c r="Q430" s="27"/>
      <c r="R430" s="26"/>
      <c r="S430" s="27"/>
      <c r="T430" s="26"/>
      <c r="U430" s="27"/>
      <c r="V430" s="26"/>
      <c r="W430" s="27"/>
      <c r="X430" s="26"/>
      <c r="Y430" s="27"/>
      <c r="Z430" s="26"/>
      <c r="AA430" s="27"/>
      <c r="AB430" s="26"/>
      <c r="AC430" s="27"/>
      <c r="AD430" s="26"/>
      <c r="AE430" s="27"/>
      <c r="AF430" s="26"/>
      <c r="AG430" s="27"/>
      <c r="AH430" s="26"/>
    </row>
    <row r="431" spans="1:34">
      <c r="A431" s="838"/>
      <c r="B431" s="839"/>
      <c r="C431" s="839"/>
      <c r="D431" s="839"/>
      <c r="E431" s="839"/>
      <c r="F431" s="840"/>
      <c r="G431" s="24"/>
      <c r="H431" s="25"/>
      <c r="I431" s="24"/>
      <c r="J431" s="25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26"/>
      <c r="W431" s="27"/>
      <c r="X431" s="26"/>
      <c r="Y431" s="27"/>
      <c r="Z431" s="26"/>
      <c r="AA431" s="27"/>
      <c r="AB431" s="26"/>
      <c r="AC431" s="27"/>
      <c r="AD431" s="26"/>
      <c r="AE431" s="27"/>
      <c r="AF431" s="26"/>
      <c r="AG431" s="27"/>
      <c r="AH431" s="26"/>
    </row>
    <row r="432" spans="1:34">
      <c r="A432" s="838"/>
      <c r="B432" s="839"/>
      <c r="C432" s="839"/>
      <c r="D432" s="839"/>
      <c r="E432" s="839"/>
      <c r="F432" s="840"/>
      <c r="G432" s="24"/>
      <c r="H432" s="25"/>
      <c r="I432" s="24"/>
      <c r="J432" s="25"/>
      <c r="K432" s="27"/>
      <c r="L432" s="26"/>
      <c r="M432" s="27"/>
      <c r="N432" s="26"/>
      <c r="O432" s="27"/>
      <c r="P432" s="26"/>
      <c r="Q432" s="27"/>
      <c r="R432" s="26"/>
      <c r="S432" s="27"/>
      <c r="T432" s="26"/>
      <c r="U432" s="27"/>
      <c r="V432" s="26"/>
      <c r="W432" s="27"/>
      <c r="X432" s="26"/>
      <c r="Y432" s="27"/>
      <c r="Z432" s="26"/>
      <c r="AA432" s="27"/>
      <c r="AB432" s="26"/>
      <c r="AC432" s="27"/>
      <c r="AD432" s="26"/>
      <c r="AE432" s="27"/>
      <c r="AF432" s="26"/>
      <c r="AG432" s="27"/>
      <c r="AH432" s="26"/>
    </row>
    <row r="433" spans="1:34">
      <c r="A433" s="838"/>
      <c r="B433" s="839"/>
      <c r="C433" s="839"/>
      <c r="D433" s="839"/>
      <c r="E433" s="839"/>
      <c r="F433" s="840"/>
      <c r="G433" s="24"/>
      <c r="H433" s="25"/>
      <c r="I433" s="24"/>
      <c r="J433" s="25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26"/>
      <c r="W433" s="27"/>
      <c r="X433" s="26"/>
      <c r="Y433" s="27"/>
      <c r="Z433" s="26"/>
      <c r="AA433" s="27"/>
      <c r="AB433" s="26"/>
      <c r="AC433" s="27"/>
      <c r="AD433" s="26"/>
      <c r="AE433" s="27"/>
      <c r="AF433" s="26"/>
      <c r="AG433" s="27"/>
      <c r="AH433" s="26"/>
    </row>
    <row r="434" spans="1:34">
      <c r="A434" s="838"/>
      <c r="B434" s="839"/>
      <c r="C434" s="839"/>
      <c r="D434" s="839"/>
      <c r="E434" s="839"/>
      <c r="F434" s="840"/>
      <c r="G434" s="24"/>
      <c r="H434" s="25"/>
      <c r="I434" s="24"/>
      <c r="J434" s="25"/>
      <c r="K434" s="27"/>
      <c r="L434" s="26"/>
      <c r="M434" s="27"/>
      <c r="N434" s="26"/>
      <c r="O434" s="27"/>
      <c r="P434" s="26"/>
      <c r="Q434" s="27"/>
      <c r="R434" s="26"/>
      <c r="S434" s="27"/>
      <c r="T434" s="26"/>
      <c r="U434" s="27"/>
      <c r="V434" s="26"/>
      <c r="W434" s="27"/>
      <c r="X434" s="26"/>
      <c r="Y434" s="27"/>
      <c r="Z434" s="26"/>
      <c r="AA434" s="27"/>
      <c r="AB434" s="26"/>
      <c r="AC434" s="27"/>
      <c r="AD434" s="26"/>
      <c r="AE434" s="27"/>
      <c r="AF434" s="26"/>
      <c r="AG434" s="27"/>
      <c r="AH434" s="26"/>
    </row>
    <row r="435" spans="1:34">
      <c r="A435" s="838"/>
      <c r="B435" s="839"/>
      <c r="C435" s="839"/>
      <c r="D435" s="839"/>
      <c r="E435" s="839"/>
      <c r="F435" s="840"/>
      <c r="G435" s="24"/>
      <c r="H435" s="25"/>
      <c r="I435" s="24"/>
      <c r="J435" s="25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26"/>
      <c r="W435" s="27"/>
      <c r="X435" s="26"/>
      <c r="Y435" s="27"/>
      <c r="Z435" s="26"/>
      <c r="AA435" s="27"/>
      <c r="AB435" s="26"/>
      <c r="AC435" s="27"/>
      <c r="AD435" s="26"/>
      <c r="AE435" s="27"/>
      <c r="AF435" s="26"/>
      <c r="AG435" s="27"/>
      <c r="AH435" s="26"/>
    </row>
    <row r="436" spans="1:34">
      <c r="A436" s="838"/>
      <c r="B436" s="839"/>
      <c r="C436" s="839"/>
      <c r="D436" s="839"/>
      <c r="E436" s="839"/>
      <c r="F436" s="840"/>
      <c r="G436" s="24"/>
      <c r="H436" s="25"/>
      <c r="I436" s="24"/>
      <c r="J436" s="25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26"/>
      <c r="W436" s="27"/>
      <c r="X436" s="26"/>
      <c r="Y436" s="27"/>
      <c r="Z436" s="26"/>
      <c r="AA436" s="27"/>
      <c r="AB436" s="26"/>
      <c r="AC436" s="27"/>
      <c r="AD436" s="26"/>
      <c r="AE436" s="27"/>
      <c r="AF436" s="26"/>
      <c r="AG436" s="27"/>
      <c r="AH436" s="26"/>
    </row>
    <row r="437" spans="1:34">
      <c r="A437" s="838"/>
      <c r="B437" s="839"/>
      <c r="C437" s="839"/>
      <c r="D437" s="839"/>
      <c r="E437" s="839"/>
      <c r="F437" s="840"/>
      <c r="G437" s="24"/>
      <c r="H437" s="25"/>
      <c r="I437" s="24"/>
      <c r="J437" s="25"/>
      <c r="K437" s="27"/>
      <c r="L437" s="26"/>
      <c r="M437" s="27"/>
      <c r="N437" s="26"/>
      <c r="O437" s="27"/>
      <c r="P437" s="26"/>
      <c r="Q437" s="27"/>
      <c r="R437" s="26"/>
      <c r="S437" s="27"/>
      <c r="T437" s="26"/>
      <c r="U437" s="27"/>
      <c r="V437" s="26"/>
      <c r="W437" s="27"/>
      <c r="X437" s="26"/>
      <c r="Y437" s="27"/>
      <c r="Z437" s="26"/>
      <c r="AA437" s="27"/>
      <c r="AB437" s="26"/>
      <c r="AC437" s="27"/>
      <c r="AD437" s="26"/>
      <c r="AE437" s="27"/>
      <c r="AF437" s="26"/>
      <c r="AG437" s="27"/>
      <c r="AH437" s="26"/>
    </row>
    <row r="438" spans="1:34">
      <c r="A438" s="838"/>
      <c r="B438" s="839"/>
      <c r="C438" s="839"/>
      <c r="D438" s="839"/>
      <c r="E438" s="839"/>
      <c r="F438" s="840"/>
      <c r="G438" s="24"/>
      <c r="H438" s="25"/>
      <c r="I438" s="24"/>
      <c r="J438" s="25"/>
      <c r="K438" s="27"/>
      <c r="L438" s="26"/>
      <c r="M438" s="27"/>
      <c r="N438" s="26"/>
      <c r="O438" s="27"/>
      <c r="P438" s="26"/>
      <c r="Q438" s="27"/>
      <c r="R438" s="26"/>
      <c r="S438" s="27"/>
      <c r="T438" s="26"/>
      <c r="U438" s="27"/>
      <c r="V438" s="26"/>
      <c r="W438" s="27"/>
      <c r="X438" s="26"/>
      <c r="Y438" s="27"/>
      <c r="Z438" s="26"/>
      <c r="AA438" s="27"/>
      <c r="AB438" s="26"/>
      <c r="AC438" s="27"/>
      <c r="AD438" s="26"/>
      <c r="AE438" s="27"/>
      <c r="AF438" s="26"/>
      <c r="AG438" s="27"/>
      <c r="AH438" s="26"/>
    </row>
    <row r="439" spans="1:34">
      <c r="A439" s="838"/>
      <c r="B439" s="839"/>
      <c r="C439" s="839"/>
      <c r="D439" s="839"/>
      <c r="E439" s="839"/>
      <c r="F439" s="840"/>
      <c r="G439" s="24"/>
      <c r="H439" s="25"/>
      <c r="I439" s="24"/>
      <c r="J439" s="25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26"/>
      <c r="W439" s="27"/>
      <c r="X439" s="26"/>
      <c r="Y439" s="27"/>
      <c r="Z439" s="26"/>
      <c r="AA439" s="27"/>
      <c r="AB439" s="26"/>
      <c r="AC439" s="27"/>
      <c r="AD439" s="26"/>
      <c r="AE439" s="27"/>
      <c r="AF439" s="26"/>
      <c r="AG439" s="27"/>
      <c r="AH439" s="26"/>
    </row>
    <row r="440" spans="1:34">
      <c r="A440" s="838"/>
      <c r="B440" s="839"/>
      <c r="C440" s="839"/>
      <c r="D440" s="839"/>
      <c r="E440" s="839"/>
      <c r="F440" s="840"/>
      <c r="G440" s="24"/>
      <c r="H440" s="25"/>
      <c r="I440" s="24"/>
      <c r="J440" s="25"/>
      <c r="K440" s="27"/>
      <c r="L440" s="26"/>
      <c r="M440" s="27"/>
      <c r="N440" s="26"/>
      <c r="O440" s="27"/>
      <c r="P440" s="26"/>
      <c r="Q440" s="27"/>
      <c r="R440" s="26"/>
      <c r="S440" s="27"/>
      <c r="T440" s="26"/>
      <c r="U440" s="27"/>
      <c r="V440" s="26"/>
      <c r="W440" s="27"/>
      <c r="X440" s="26"/>
      <c r="Y440" s="27"/>
      <c r="Z440" s="26"/>
      <c r="AA440" s="27"/>
      <c r="AB440" s="26"/>
      <c r="AC440" s="27"/>
      <c r="AD440" s="26"/>
      <c r="AE440" s="27"/>
      <c r="AF440" s="26"/>
      <c r="AG440" s="27"/>
      <c r="AH440" s="26"/>
    </row>
    <row r="441" spans="1:34">
      <c r="A441" s="838"/>
      <c r="B441" s="839"/>
      <c r="C441" s="839"/>
      <c r="D441" s="839"/>
      <c r="E441" s="839"/>
      <c r="F441" s="840"/>
      <c r="G441" s="24"/>
      <c r="H441" s="25"/>
      <c r="I441" s="24"/>
      <c r="J441" s="25"/>
      <c r="K441" s="27"/>
      <c r="L441" s="26"/>
      <c r="M441" s="27"/>
      <c r="N441" s="26"/>
      <c r="O441" s="27"/>
      <c r="P441" s="26"/>
      <c r="Q441" s="27"/>
      <c r="R441" s="26"/>
      <c r="S441" s="27"/>
      <c r="T441" s="26"/>
      <c r="U441" s="27"/>
      <c r="V441" s="26"/>
      <c r="W441" s="27"/>
      <c r="X441" s="26"/>
      <c r="Y441" s="27"/>
      <c r="Z441" s="26"/>
      <c r="AA441" s="27"/>
      <c r="AB441" s="26"/>
      <c r="AC441" s="27"/>
      <c r="AD441" s="26"/>
      <c r="AE441" s="27"/>
      <c r="AF441" s="26"/>
      <c r="AG441" s="27"/>
      <c r="AH441" s="26"/>
    </row>
    <row r="442" spans="1:34">
      <c r="A442" s="838"/>
      <c r="B442" s="839"/>
      <c r="C442" s="839"/>
      <c r="D442" s="839"/>
      <c r="E442" s="839"/>
      <c r="F442" s="840"/>
      <c r="G442" s="24"/>
      <c r="H442" s="25"/>
      <c r="I442" s="24"/>
      <c r="J442" s="25"/>
      <c r="K442" s="27"/>
      <c r="L442" s="26"/>
      <c r="M442" s="27"/>
      <c r="N442" s="26"/>
      <c r="O442" s="27"/>
      <c r="P442" s="26"/>
      <c r="Q442" s="27"/>
      <c r="R442" s="26"/>
      <c r="S442" s="27"/>
      <c r="T442" s="26"/>
      <c r="U442" s="27"/>
      <c r="V442" s="26"/>
      <c r="W442" s="27"/>
      <c r="X442" s="26"/>
      <c r="Y442" s="27"/>
      <c r="Z442" s="26"/>
      <c r="AA442" s="27"/>
      <c r="AB442" s="26"/>
      <c r="AC442" s="27"/>
      <c r="AD442" s="26"/>
      <c r="AE442" s="27"/>
      <c r="AF442" s="26"/>
      <c r="AG442" s="27"/>
      <c r="AH442" s="26"/>
    </row>
    <row r="443" spans="1:34">
      <c r="A443" s="838"/>
      <c r="B443" s="839"/>
      <c r="C443" s="839"/>
      <c r="D443" s="839"/>
      <c r="E443" s="839"/>
      <c r="F443" s="840"/>
      <c r="G443" s="24"/>
      <c r="H443" s="25"/>
      <c r="I443" s="24"/>
      <c r="J443" s="25"/>
      <c r="K443" s="27"/>
      <c r="L443" s="26"/>
      <c r="M443" s="27"/>
      <c r="N443" s="26"/>
      <c r="O443" s="27"/>
      <c r="P443" s="26"/>
      <c r="Q443" s="27"/>
      <c r="R443" s="26"/>
      <c r="S443" s="27"/>
      <c r="T443" s="26"/>
      <c r="U443" s="27"/>
      <c r="V443" s="26"/>
      <c r="W443" s="27"/>
      <c r="X443" s="26"/>
      <c r="Y443" s="27"/>
      <c r="Z443" s="26"/>
      <c r="AA443" s="27"/>
      <c r="AB443" s="26"/>
      <c r="AC443" s="27"/>
      <c r="AD443" s="26"/>
      <c r="AE443" s="27"/>
      <c r="AF443" s="26"/>
      <c r="AG443" s="27"/>
      <c r="AH443" s="26"/>
    </row>
    <row r="444" spans="1:34">
      <c r="A444" s="838"/>
      <c r="B444" s="839"/>
      <c r="C444" s="839"/>
      <c r="D444" s="839"/>
      <c r="E444" s="839"/>
      <c r="F444" s="840"/>
      <c r="G444" s="24"/>
      <c r="H444" s="25"/>
      <c r="I444" s="24"/>
      <c r="J444" s="25"/>
      <c r="K444" s="27"/>
      <c r="L444" s="26"/>
      <c r="M444" s="27"/>
      <c r="N444" s="26"/>
      <c r="O444" s="27"/>
      <c r="P444" s="26"/>
      <c r="Q444" s="27"/>
      <c r="R444" s="26"/>
      <c r="S444" s="27"/>
      <c r="T444" s="26"/>
      <c r="U444" s="27"/>
      <c r="V444" s="26"/>
      <c r="W444" s="27"/>
      <c r="X444" s="26"/>
      <c r="Y444" s="27"/>
      <c r="Z444" s="26"/>
      <c r="AA444" s="27"/>
      <c r="AB444" s="26"/>
      <c r="AC444" s="27"/>
      <c r="AD444" s="26"/>
      <c r="AE444" s="27"/>
      <c r="AF444" s="26"/>
      <c r="AG444" s="27"/>
      <c r="AH444" s="26"/>
    </row>
    <row r="445" spans="1:34">
      <c r="A445" s="838"/>
      <c r="B445" s="839"/>
      <c r="C445" s="839"/>
      <c r="D445" s="839"/>
      <c r="E445" s="839"/>
      <c r="F445" s="840"/>
      <c r="G445" s="24"/>
      <c r="H445" s="25"/>
      <c r="I445" s="24"/>
      <c r="J445" s="25"/>
      <c r="K445" s="27"/>
      <c r="L445" s="26"/>
      <c r="M445" s="27"/>
      <c r="N445" s="26"/>
      <c r="O445" s="27"/>
      <c r="P445" s="26"/>
      <c r="Q445" s="27"/>
      <c r="R445" s="26"/>
      <c r="S445" s="27"/>
      <c r="T445" s="26"/>
      <c r="U445" s="27"/>
      <c r="V445" s="26"/>
      <c r="W445" s="27"/>
      <c r="X445" s="26"/>
      <c r="Y445" s="27"/>
      <c r="Z445" s="26"/>
      <c r="AA445" s="27"/>
      <c r="AB445" s="26"/>
      <c r="AC445" s="27"/>
      <c r="AD445" s="26"/>
      <c r="AE445" s="27"/>
      <c r="AF445" s="26"/>
      <c r="AG445" s="27"/>
      <c r="AH445" s="26"/>
    </row>
    <row r="446" spans="1:34">
      <c r="A446" s="838"/>
      <c r="B446" s="839"/>
      <c r="C446" s="839"/>
      <c r="D446" s="839"/>
      <c r="E446" s="839"/>
      <c r="F446" s="840"/>
      <c r="G446" s="24"/>
      <c r="H446" s="25"/>
      <c r="I446" s="24"/>
      <c r="J446" s="25"/>
      <c r="K446" s="27"/>
      <c r="L446" s="26"/>
      <c r="M446" s="27"/>
      <c r="N446" s="26"/>
      <c r="O446" s="27"/>
      <c r="P446" s="26"/>
      <c r="Q446" s="27"/>
      <c r="R446" s="26"/>
      <c r="S446" s="27"/>
      <c r="T446" s="26"/>
      <c r="U446" s="27"/>
      <c r="V446" s="26"/>
      <c r="W446" s="27"/>
      <c r="X446" s="26"/>
      <c r="Y446" s="27"/>
      <c r="Z446" s="26"/>
      <c r="AA446" s="27"/>
      <c r="AB446" s="26"/>
      <c r="AC446" s="27"/>
      <c r="AD446" s="26"/>
      <c r="AE446" s="27"/>
      <c r="AF446" s="26"/>
      <c r="AG446" s="27"/>
      <c r="AH446" s="26"/>
    </row>
    <row r="447" spans="1:34">
      <c r="A447" s="838"/>
      <c r="B447" s="839"/>
      <c r="C447" s="839"/>
      <c r="D447" s="839"/>
      <c r="E447" s="839"/>
      <c r="F447" s="840"/>
      <c r="G447" s="24"/>
      <c r="H447" s="25"/>
      <c r="I447" s="24"/>
      <c r="J447" s="25"/>
      <c r="K447" s="27"/>
      <c r="L447" s="26"/>
      <c r="M447" s="27"/>
      <c r="N447" s="26"/>
      <c r="O447" s="27"/>
      <c r="P447" s="26"/>
      <c r="Q447" s="27"/>
      <c r="R447" s="26"/>
      <c r="S447" s="27"/>
      <c r="T447" s="26"/>
      <c r="U447" s="27"/>
      <c r="V447" s="26"/>
      <c r="W447" s="27"/>
      <c r="X447" s="26"/>
      <c r="Y447" s="27"/>
      <c r="Z447" s="26"/>
      <c r="AA447" s="27"/>
      <c r="AB447" s="26"/>
      <c r="AC447" s="27"/>
      <c r="AD447" s="26"/>
      <c r="AE447" s="27"/>
      <c r="AF447" s="26"/>
      <c r="AG447" s="27"/>
      <c r="AH447" s="26"/>
    </row>
    <row r="448" spans="1:34">
      <c r="A448" s="838"/>
      <c r="B448" s="839"/>
      <c r="C448" s="839"/>
      <c r="D448" s="839"/>
      <c r="E448" s="839"/>
      <c r="F448" s="840"/>
      <c r="G448" s="24"/>
      <c r="H448" s="25"/>
      <c r="I448" s="24"/>
      <c r="J448" s="25"/>
      <c r="K448" s="27"/>
      <c r="L448" s="26"/>
      <c r="M448" s="27"/>
      <c r="N448" s="26"/>
      <c r="O448" s="27"/>
      <c r="P448" s="26"/>
      <c r="Q448" s="27"/>
      <c r="R448" s="26"/>
      <c r="S448" s="27"/>
      <c r="T448" s="26"/>
      <c r="U448" s="27"/>
      <c r="V448" s="26"/>
      <c r="W448" s="27"/>
      <c r="X448" s="26"/>
      <c r="Y448" s="27"/>
      <c r="Z448" s="26"/>
      <c r="AA448" s="27"/>
      <c r="AB448" s="26"/>
      <c r="AC448" s="27"/>
      <c r="AD448" s="26"/>
      <c r="AE448" s="27"/>
      <c r="AF448" s="26"/>
      <c r="AG448" s="27"/>
      <c r="AH448" s="26"/>
    </row>
    <row r="449" spans="1:34">
      <c r="A449" s="838"/>
      <c r="B449" s="839"/>
      <c r="C449" s="839"/>
      <c r="D449" s="839"/>
      <c r="E449" s="839"/>
      <c r="F449" s="840"/>
      <c r="G449" s="24"/>
      <c r="H449" s="25"/>
      <c r="I449" s="24"/>
      <c r="J449" s="25"/>
      <c r="K449" s="27"/>
      <c r="L449" s="26"/>
      <c r="M449" s="27"/>
      <c r="N449" s="26"/>
      <c r="O449" s="27"/>
      <c r="P449" s="26"/>
      <c r="Q449" s="27"/>
      <c r="R449" s="26"/>
      <c r="S449" s="27"/>
      <c r="T449" s="26"/>
      <c r="U449" s="27"/>
      <c r="V449" s="26"/>
      <c r="W449" s="27"/>
      <c r="X449" s="26"/>
      <c r="Y449" s="27"/>
      <c r="Z449" s="26"/>
      <c r="AA449" s="27"/>
      <c r="AB449" s="26"/>
      <c r="AC449" s="27"/>
      <c r="AD449" s="26"/>
      <c r="AE449" s="27"/>
      <c r="AF449" s="26"/>
      <c r="AG449" s="27"/>
      <c r="AH449" s="26"/>
    </row>
    <row r="450" spans="1:34">
      <c r="A450" s="838"/>
      <c r="B450" s="839"/>
      <c r="C450" s="839"/>
      <c r="D450" s="839"/>
      <c r="E450" s="839"/>
      <c r="F450" s="840"/>
      <c r="G450" s="24"/>
      <c r="H450" s="25"/>
      <c r="I450" s="24"/>
      <c r="J450" s="25"/>
      <c r="K450" s="27"/>
      <c r="L450" s="26"/>
      <c r="M450" s="27"/>
      <c r="N450" s="26"/>
      <c r="O450" s="27"/>
      <c r="P450" s="26"/>
      <c r="Q450" s="27"/>
      <c r="R450" s="26"/>
      <c r="S450" s="27"/>
      <c r="T450" s="26"/>
      <c r="U450" s="27"/>
      <c r="V450" s="26"/>
      <c r="W450" s="27"/>
      <c r="X450" s="26"/>
      <c r="Y450" s="27"/>
      <c r="Z450" s="26"/>
      <c r="AA450" s="27"/>
      <c r="AB450" s="26"/>
      <c r="AC450" s="27"/>
      <c r="AD450" s="26"/>
      <c r="AE450" s="27"/>
      <c r="AF450" s="26"/>
      <c r="AG450" s="27"/>
      <c r="AH450" s="26"/>
    </row>
    <row r="451" spans="1:34" ht="51" hidden="1">
      <c r="A451" s="370" t="s">
        <v>90</v>
      </c>
      <c r="B451" s="371"/>
      <c r="C451" s="372"/>
      <c r="D451" s="373"/>
      <c r="E451" s="374"/>
      <c r="F451" s="373"/>
      <c r="G451" s="375">
        <f t="shared" ref="G451:AH451" si="17">SUM(G390:G450)</f>
        <v>0</v>
      </c>
      <c r="H451" s="376">
        <f t="shared" si="17"/>
        <v>0</v>
      </c>
      <c r="I451" s="375">
        <f t="shared" si="17"/>
        <v>0</v>
      </c>
      <c r="J451" s="376">
        <f t="shared" si="17"/>
        <v>0</v>
      </c>
      <c r="K451" s="377">
        <f t="shared" si="17"/>
        <v>0</v>
      </c>
      <c r="L451" s="376">
        <f t="shared" si="17"/>
        <v>0</v>
      </c>
      <c r="M451" s="377">
        <f t="shared" si="17"/>
        <v>0</v>
      </c>
      <c r="N451" s="376">
        <f t="shared" si="17"/>
        <v>0</v>
      </c>
      <c r="O451" s="375">
        <f t="shared" si="17"/>
        <v>0</v>
      </c>
      <c r="P451" s="376">
        <f t="shared" si="17"/>
        <v>0</v>
      </c>
      <c r="Q451" s="377">
        <f t="shared" si="17"/>
        <v>0</v>
      </c>
      <c r="R451" s="376">
        <f t="shared" si="17"/>
        <v>0</v>
      </c>
      <c r="S451" s="375">
        <f t="shared" si="17"/>
        <v>0</v>
      </c>
      <c r="T451" s="376">
        <f t="shared" si="17"/>
        <v>0</v>
      </c>
      <c r="U451" s="375">
        <f t="shared" si="17"/>
        <v>0</v>
      </c>
      <c r="V451" s="376">
        <f t="shared" si="17"/>
        <v>0</v>
      </c>
      <c r="W451" s="375">
        <f t="shared" si="17"/>
        <v>0</v>
      </c>
      <c r="X451" s="376">
        <f t="shared" si="17"/>
        <v>0</v>
      </c>
      <c r="Y451" s="375">
        <f t="shared" si="17"/>
        <v>0</v>
      </c>
      <c r="Z451" s="376">
        <f t="shared" si="17"/>
        <v>0</v>
      </c>
      <c r="AA451" s="375">
        <f t="shared" si="17"/>
        <v>0</v>
      </c>
      <c r="AB451" s="376">
        <f t="shared" si="17"/>
        <v>0</v>
      </c>
      <c r="AC451" s="375">
        <f t="shared" si="17"/>
        <v>0</v>
      </c>
      <c r="AD451" s="378">
        <f t="shared" si="17"/>
        <v>0</v>
      </c>
      <c r="AE451" s="375">
        <f t="shared" si="17"/>
        <v>0</v>
      </c>
      <c r="AF451" s="378">
        <f t="shared" si="17"/>
        <v>0</v>
      </c>
      <c r="AG451" s="375">
        <f t="shared" si="17"/>
        <v>0</v>
      </c>
      <c r="AH451" s="378">
        <f t="shared" si="17"/>
        <v>0</v>
      </c>
    </row>
    <row r="452" spans="1:34" ht="20.45" customHeight="1">
      <c r="A452" s="101"/>
      <c r="B452" s="404"/>
      <c r="C452" s="404"/>
      <c r="D452" s="101"/>
      <c r="E452" s="101"/>
      <c r="F452" s="10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405"/>
      <c r="AF452" s="405"/>
      <c r="AG452" s="405"/>
      <c r="AH452" s="405"/>
    </row>
    <row r="453" spans="1:34">
      <c r="A453" s="54"/>
      <c r="B453" s="104"/>
      <c r="C453" s="10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</row>
    <row r="454" spans="1:34">
      <c r="A454" s="54"/>
      <c r="B454" s="104"/>
      <c r="C454" s="10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</row>
    <row r="455" spans="1:34">
      <c r="A455" s="54"/>
      <c r="B455" s="104"/>
      <c r="C455" s="10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</row>
    <row r="456" spans="1:34">
      <c r="A456" s="54"/>
      <c r="B456" s="104"/>
      <c r="C456" s="10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</row>
    <row r="457" spans="1:34">
      <c r="A457" s="54"/>
      <c r="B457" s="104"/>
      <c r="C457" s="10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</row>
    <row r="458" spans="1:34">
      <c r="A458" s="54"/>
      <c r="B458" s="104"/>
      <c r="C458" s="10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</row>
    <row r="459" spans="1:34">
      <c r="A459" s="54"/>
      <c r="B459" s="104"/>
      <c r="C459" s="10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</row>
    <row r="460" spans="1:34">
      <c r="A460" s="54"/>
      <c r="B460" s="104"/>
      <c r="C460" s="10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</row>
    <row r="461" spans="1:34">
      <c r="A461" s="54"/>
      <c r="B461" s="104"/>
      <c r="C461" s="10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</row>
    <row r="462" spans="1:34">
      <c r="A462" s="54"/>
      <c r="B462" s="104"/>
      <c r="C462" s="10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</row>
    <row r="463" spans="1:34">
      <c r="A463" s="54"/>
      <c r="B463" s="104"/>
      <c r="C463" s="10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</row>
    <row r="464" spans="1:34">
      <c r="A464" s="54"/>
      <c r="B464" s="104"/>
      <c r="C464" s="10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</row>
    <row r="465" spans="1:30">
      <c r="A465" s="54"/>
      <c r="B465" s="104"/>
      <c r="C465" s="10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</row>
    <row r="466" spans="1:30">
      <c r="A466" s="54"/>
      <c r="B466" s="104"/>
      <c r="C466" s="10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</row>
    <row r="467" spans="1:30">
      <c r="A467" s="54"/>
      <c r="B467" s="104"/>
      <c r="C467" s="10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</row>
    <row r="468" spans="1:30">
      <c r="A468" s="54"/>
      <c r="B468" s="104"/>
      <c r="C468" s="10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</row>
    <row r="469" spans="1:30">
      <c r="A469" s="54"/>
      <c r="B469" s="104"/>
      <c r="C469" s="10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</row>
    <row r="470" spans="1:30">
      <c r="A470" s="54"/>
      <c r="B470" s="104"/>
      <c r="C470" s="10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</row>
    <row r="471" spans="1:30">
      <c r="A471" s="54"/>
      <c r="B471" s="104"/>
      <c r="C471" s="10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</row>
    <row r="472" spans="1:30">
      <c r="A472" s="54"/>
      <c r="B472" s="104"/>
      <c r="C472" s="10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</row>
    <row r="473" spans="1:30">
      <c r="A473" s="54"/>
      <c r="B473" s="104"/>
      <c r="C473" s="10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</row>
    <row r="474" spans="1:30">
      <c r="A474" s="54"/>
      <c r="B474" s="104"/>
      <c r="C474" s="10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</row>
    <row r="475" spans="1:30">
      <c r="A475" s="54"/>
      <c r="B475" s="104"/>
      <c r="C475" s="10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</row>
    <row r="476" spans="1:30">
      <c r="A476" s="54"/>
      <c r="B476" s="104"/>
      <c r="C476" s="10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</row>
    <row r="477" spans="1:30">
      <c r="A477" s="54"/>
      <c r="B477" s="104"/>
      <c r="C477" s="10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</row>
    <row r="478" spans="1:30">
      <c r="A478" s="54"/>
      <c r="B478" s="104"/>
      <c r="C478" s="10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</row>
    <row r="479" spans="1:30">
      <c r="A479" s="54"/>
      <c r="B479" s="104"/>
      <c r="C479" s="10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</row>
    <row r="480" spans="1:30">
      <c r="A480" s="54"/>
      <c r="B480" s="104"/>
      <c r="C480" s="10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</row>
    <row r="481" spans="1:30">
      <c r="A481" s="54"/>
      <c r="B481" s="104"/>
      <c r="C481" s="10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</row>
    <row r="482" spans="1:30">
      <c r="A482" s="54"/>
      <c r="B482" s="104"/>
      <c r="C482" s="10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</row>
    <row r="483" spans="1:30">
      <c r="A483" s="54"/>
      <c r="B483" s="104"/>
      <c r="C483" s="10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</row>
    <row r="484" spans="1:30">
      <c r="A484" s="54"/>
      <c r="B484" s="104"/>
      <c r="C484" s="10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</row>
  </sheetData>
  <sheetProtection algorithmName="SHA-512" hashValue="fQqIjcQTo16AcMdLoGcQ1YZZfwyxXc9d6mm7pBZaP6+3avfWbxqWf2kxZZfQzJTlZdFsjWULZehqgmB5GUCsXw==" saltValue="ECTs+fIy0mCypRUgEd7VUQ==" spinCount="100000" sheet="1" objects="1" scenarios="1" selectLockedCells="1"/>
  <dataConsolidate/>
  <mergeCells count="350">
    <mergeCell ref="A384:F384"/>
    <mergeCell ref="A385:F385"/>
    <mergeCell ref="A386:F386"/>
    <mergeCell ref="A372:F372"/>
    <mergeCell ref="A373:F373"/>
    <mergeCell ref="A374:F374"/>
    <mergeCell ref="A375:F375"/>
    <mergeCell ref="A379:F379"/>
    <mergeCell ref="A380:F380"/>
    <mergeCell ref="A381:F381"/>
    <mergeCell ref="A382:F382"/>
    <mergeCell ref="A371:AH371"/>
    <mergeCell ref="A376:F376"/>
    <mergeCell ref="A377:F377"/>
    <mergeCell ref="A378:F378"/>
    <mergeCell ref="D10:D11"/>
    <mergeCell ref="E10:E11"/>
    <mergeCell ref="AE343:AF343"/>
    <mergeCell ref="AE344:AE345"/>
    <mergeCell ref="AF344:AF345"/>
    <mergeCell ref="AG343:AH343"/>
    <mergeCell ref="AG344:AG345"/>
    <mergeCell ref="AH344:AH345"/>
    <mergeCell ref="AB118:AB119"/>
    <mergeCell ref="N9:N10"/>
    <mergeCell ref="AE118:AE119"/>
    <mergeCell ref="AF118:AF119"/>
    <mergeCell ref="AG117:AH117"/>
    <mergeCell ref="AG118:AG119"/>
    <mergeCell ref="AH118:AH119"/>
    <mergeCell ref="A121:AH121"/>
    <mergeCell ref="B114:D114"/>
    <mergeCell ref="AC117:AD117"/>
    <mergeCell ref="AD118:AD119"/>
    <mergeCell ref="D9:E9"/>
    <mergeCell ref="H9:H10"/>
    <mergeCell ref="I9:I10"/>
    <mergeCell ref="O9:O10"/>
    <mergeCell ref="A163:F163"/>
    <mergeCell ref="A389:AH389"/>
    <mergeCell ref="A347:AH347"/>
    <mergeCell ref="A166:AH166"/>
    <mergeCell ref="AE235:AF235"/>
    <mergeCell ref="AE236:AE237"/>
    <mergeCell ref="AF236:AF237"/>
    <mergeCell ref="AG235:AH235"/>
    <mergeCell ref="AG236:AG237"/>
    <mergeCell ref="AH236:AH237"/>
    <mergeCell ref="A239:AH239"/>
    <mergeCell ref="A310:AH310"/>
    <mergeCell ref="Y344:Y345"/>
    <mergeCell ref="Z344:Z345"/>
    <mergeCell ref="AA344:AA345"/>
    <mergeCell ref="AB344:AB345"/>
    <mergeCell ref="AC344:AC345"/>
    <mergeCell ref="AD344:AD345"/>
    <mergeCell ref="I343:J343"/>
    <mergeCell ref="K343:L343"/>
    <mergeCell ref="O343:P343"/>
    <mergeCell ref="G344:G345"/>
    <mergeCell ref="H344:H345"/>
    <mergeCell ref="I344:I345"/>
    <mergeCell ref="A383:F383"/>
    <mergeCell ref="G343:H343"/>
    <mergeCell ref="AG8:AH8"/>
    <mergeCell ref="AG9:AG10"/>
    <mergeCell ref="AH9:AH10"/>
    <mergeCell ref="AE19:AF19"/>
    <mergeCell ref="AE20:AE21"/>
    <mergeCell ref="AF20:AF21"/>
    <mergeCell ref="AG19:AH19"/>
    <mergeCell ref="AG20:AG21"/>
    <mergeCell ref="AH20:AH21"/>
    <mergeCell ref="AE8:AF8"/>
    <mergeCell ref="AE9:AE10"/>
    <mergeCell ref="AF9:AF10"/>
    <mergeCell ref="AC8:AD8"/>
    <mergeCell ref="AD9:AD10"/>
    <mergeCell ref="U9:U10"/>
    <mergeCell ref="AA9:AA10"/>
    <mergeCell ref="AC9:AC10"/>
    <mergeCell ref="Y8:Z8"/>
    <mergeCell ref="Z9:Z10"/>
    <mergeCell ref="AA8:AB8"/>
    <mergeCell ref="AB9:AB10"/>
    <mergeCell ref="V9:V10"/>
    <mergeCell ref="J9:J10"/>
    <mergeCell ref="M9:M10"/>
    <mergeCell ref="AA19:AB19"/>
    <mergeCell ref="AE117:AF117"/>
    <mergeCell ref="Y19:Z19"/>
    <mergeCell ref="G112:X112"/>
    <mergeCell ref="O117:P117"/>
    <mergeCell ref="U117:V117"/>
    <mergeCell ref="W117:X117"/>
    <mergeCell ref="Y117:Z117"/>
    <mergeCell ref="G117:H117"/>
    <mergeCell ref="I117:J117"/>
    <mergeCell ref="AA117:AB117"/>
    <mergeCell ref="L9:L10"/>
    <mergeCell ref="A23:AD23"/>
    <mergeCell ref="B9:B11"/>
    <mergeCell ref="C9:C11"/>
    <mergeCell ref="G9:G10"/>
    <mergeCell ref="X9:X10"/>
    <mergeCell ref="W9:W10"/>
    <mergeCell ref="Y9:Y10"/>
    <mergeCell ref="AD236:AD237"/>
    <mergeCell ref="U235:V235"/>
    <mergeCell ref="W235:X235"/>
    <mergeCell ref="Y235:Z235"/>
    <mergeCell ref="AA235:AB235"/>
    <mergeCell ref="AC235:AD235"/>
    <mergeCell ref="B115:D115"/>
    <mergeCell ref="B233:D233"/>
    <mergeCell ref="AC19:AD19"/>
    <mergeCell ref="AA20:AA21"/>
    <mergeCell ref="AB20:AB21"/>
    <mergeCell ref="K117:L117"/>
    <mergeCell ref="W19:X19"/>
    <mergeCell ref="Z20:Z21"/>
    <mergeCell ref="I19:J19"/>
    <mergeCell ref="K19:L19"/>
    <mergeCell ref="O19:P19"/>
    <mergeCell ref="A19:F22"/>
    <mergeCell ref="M19:N19"/>
    <mergeCell ref="N20:N21"/>
    <mergeCell ref="K20:K21"/>
    <mergeCell ref="L20:L21"/>
    <mergeCell ref="M20:M21"/>
    <mergeCell ref="O20:O21"/>
    <mergeCell ref="P1:X1"/>
    <mergeCell ref="G6:H6"/>
    <mergeCell ref="K2:L2"/>
    <mergeCell ref="P2:X2"/>
    <mergeCell ref="G7:H7"/>
    <mergeCell ref="G8:H8"/>
    <mergeCell ref="I8:J8"/>
    <mergeCell ref="W8:X8"/>
    <mergeCell ref="G4:X4"/>
    <mergeCell ref="K8:L8"/>
    <mergeCell ref="O8:P8"/>
    <mergeCell ref="U8:V8"/>
    <mergeCell ref="M8:N8"/>
    <mergeCell ref="A1:I1"/>
    <mergeCell ref="Q8:R8"/>
    <mergeCell ref="S8:T8"/>
    <mergeCell ref="K9:K10"/>
    <mergeCell ref="P9:P10"/>
    <mergeCell ref="J344:J345"/>
    <mergeCell ref="K344:K345"/>
    <mergeCell ref="L344:L345"/>
    <mergeCell ref="M344:M345"/>
    <mergeCell ref="O344:O345"/>
    <mergeCell ref="N344:N345"/>
    <mergeCell ref="P344:P345"/>
    <mergeCell ref="O236:O237"/>
    <mergeCell ref="P236:P237"/>
    <mergeCell ref="M117:N117"/>
    <mergeCell ref="K336:L336"/>
    <mergeCell ref="G19:H19"/>
    <mergeCell ref="U19:V19"/>
    <mergeCell ref="Y20:Y21"/>
    <mergeCell ref="A109:I109"/>
    <mergeCell ref="U20:U21"/>
    <mergeCell ref="V20:V21"/>
    <mergeCell ref="W20:W21"/>
    <mergeCell ref="X20:X21"/>
    <mergeCell ref="P110:X110"/>
    <mergeCell ref="P109:X109"/>
    <mergeCell ref="K110:L110"/>
    <mergeCell ref="G20:G21"/>
    <mergeCell ref="H20:H21"/>
    <mergeCell ref="I20:I21"/>
    <mergeCell ref="A84:AH84"/>
    <mergeCell ref="AC20:AC21"/>
    <mergeCell ref="AD20:AD21"/>
    <mergeCell ref="J20:J21"/>
    <mergeCell ref="P20:P21"/>
    <mergeCell ref="U344:U345"/>
    <mergeCell ref="O118:O119"/>
    <mergeCell ref="AB236:AB237"/>
    <mergeCell ref="U236:U237"/>
    <mergeCell ref="V236:V237"/>
    <mergeCell ref="AA236:AA237"/>
    <mergeCell ref="P227:X227"/>
    <mergeCell ref="AC236:AC237"/>
    <mergeCell ref="P336:X336"/>
    <mergeCell ref="V344:V345"/>
    <mergeCell ref="W344:W345"/>
    <mergeCell ref="X344:X345"/>
    <mergeCell ref="AC343:AD343"/>
    <mergeCell ref="W343:X343"/>
    <mergeCell ref="Y236:Y237"/>
    <mergeCell ref="U118:U119"/>
    <mergeCell ref="X236:X237"/>
    <mergeCell ref="V118:V119"/>
    <mergeCell ref="A146:AH146"/>
    <mergeCell ref="A147:F147"/>
    <mergeCell ref="A148:F148"/>
    <mergeCell ref="M343:N343"/>
    <mergeCell ref="Y343:Z343"/>
    <mergeCell ref="AA343:AB343"/>
    <mergeCell ref="AA118:AA119"/>
    <mergeCell ref="I118:I119"/>
    <mergeCell ref="A343:F346"/>
    <mergeCell ref="G236:G237"/>
    <mergeCell ref="H236:H237"/>
    <mergeCell ref="I236:I237"/>
    <mergeCell ref="J236:J237"/>
    <mergeCell ref="M236:M237"/>
    <mergeCell ref="A235:F238"/>
    <mergeCell ref="G338:X338"/>
    <mergeCell ref="P335:X335"/>
    <mergeCell ref="K236:K237"/>
    <mergeCell ref="L236:L237"/>
    <mergeCell ref="B341:D341"/>
    <mergeCell ref="G235:H235"/>
    <mergeCell ref="I235:J235"/>
    <mergeCell ref="K235:L235"/>
    <mergeCell ref="O235:P235"/>
    <mergeCell ref="U343:V343"/>
    <mergeCell ref="N118:N119"/>
    <mergeCell ref="N236:N237"/>
    <mergeCell ref="M235:N235"/>
    <mergeCell ref="A335:I335"/>
    <mergeCell ref="J118:J119"/>
    <mergeCell ref="A157:F157"/>
    <mergeCell ref="A158:F158"/>
    <mergeCell ref="A159:F159"/>
    <mergeCell ref="A160:F160"/>
    <mergeCell ref="H118:H119"/>
    <mergeCell ref="Z118:Z119"/>
    <mergeCell ref="K228:L228"/>
    <mergeCell ref="P228:X228"/>
    <mergeCell ref="L118:L119"/>
    <mergeCell ref="M118:M119"/>
    <mergeCell ref="B340:D340"/>
    <mergeCell ref="AC118:AC119"/>
    <mergeCell ref="A161:F161"/>
    <mergeCell ref="A162:F162"/>
    <mergeCell ref="A149:F149"/>
    <mergeCell ref="A150:F150"/>
    <mergeCell ref="A151:F151"/>
    <mergeCell ref="A152:F152"/>
    <mergeCell ref="A153:F153"/>
    <mergeCell ref="A154:F154"/>
    <mergeCell ref="G118:G119"/>
    <mergeCell ref="Z236:Z237"/>
    <mergeCell ref="W236:W237"/>
    <mergeCell ref="W118:W119"/>
    <mergeCell ref="X118:X119"/>
    <mergeCell ref="G230:X230"/>
    <mergeCell ref="B232:D232"/>
    <mergeCell ref="A227:I227"/>
    <mergeCell ref="K118:K119"/>
    <mergeCell ref="P118:P119"/>
    <mergeCell ref="Y118:Y119"/>
    <mergeCell ref="A117:F120"/>
    <mergeCell ref="A155:F155"/>
    <mergeCell ref="A156:F156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398:F398"/>
    <mergeCell ref="A399:F399"/>
    <mergeCell ref="A400:F400"/>
    <mergeCell ref="A401:F401"/>
    <mergeCell ref="A402:F402"/>
    <mergeCell ref="A403:F403"/>
    <mergeCell ref="A404:F404"/>
    <mergeCell ref="A405:F405"/>
    <mergeCell ref="A406:F406"/>
    <mergeCell ref="A407:F407"/>
    <mergeCell ref="A408:F408"/>
    <mergeCell ref="A409:F409"/>
    <mergeCell ref="A410:F410"/>
    <mergeCell ref="A411:F411"/>
    <mergeCell ref="A412:F412"/>
    <mergeCell ref="A413:F413"/>
    <mergeCell ref="A414:F414"/>
    <mergeCell ref="A415:F415"/>
    <mergeCell ref="A416:F416"/>
    <mergeCell ref="A417:F417"/>
    <mergeCell ref="A418:F418"/>
    <mergeCell ref="A419:F419"/>
    <mergeCell ref="A420:F420"/>
    <mergeCell ref="A421:F421"/>
    <mergeCell ref="A422:F422"/>
    <mergeCell ref="A423:F423"/>
    <mergeCell ref="A424:F424"/>
    <mergeCell ref="A425:F425"/>
    <mergeCell ref="A426:F426"/>
    <mergeCell ref="A427:F427"/>
    <mergeCell ref="A428:F428"/>
    <mergeCell ref="A429:F429"/>
    <mergeCell ref="A430:F430"/>
    <mergeCell ref="A431:F431"/>
    <mergeCell ref="A432:F432"/>
    <mergeCell ref="A433:F433"/>
    <mergeCell ref="A434:F434"/>
    <mergeCell ref="A444:F444"/>
    <mergeCell ref="A445:F445"/>
    <mergeCell ref="A446:F446"/>
    <mergeCell ref="A447:F447"/>
    <mergeCell ref="A448:F448"/>
    <mergeCell ref="A449:F449"/>
    <mergeCell ref="A450:F450"/>
    <mergeCell ref="A435:F435"/>
    <mergeCell ref="A436:F436"/>
    <mergeCell ref="A437:F437"/>
    <mergeCell ref="A438:F438"/>
    <mergeCell ref="A439:F439"/>
    <mergeCell ref="A440:F440"/>
    <mergeCell ref="A441:F441"/>
    <mergeCell ref="A442:F442"/>
    <mergeCell ref="A443:F443"/>
    <mergeCell ref="Q9:Q10"/>
    <mergeCell ref="R9:R10"/>
    <mergeCell ref="S9:S10"/>
    <mergeCell ref="T9:T10"/>
    <mergeCell ref="Q19:R19"/>
    <mergeCell ref="S19:T19"/>
    <mergeCell ref="Q20:Q21"/>
    <mergeCell ref="R20:R21"/>
    <mergeCell ref="S20:S21"/>
    <mergeCell ref="T20:T21"/>
    <mergeCell ref="Q343:R343"/>
    <mergeCell ref="S343:T343"/>
    <mergeCell ref="Q344:Q345"/>
    <mergeCell ref="R344:R345"/>
    <mergeCell ref="S344:S345"/>
    <mergeCell ref="T344:T345"/>
    <mergeCell ref="Q117:R117"/>
    <mergeCell ref="S117:T117"/>
    <mergeCell ref="Q118:Q119"/>
    <mergeCell ref="R118:R119"/>
    <mergeCell ref="S118:S119"/>
    <mergeCell ref="T118:T119"/>
    <mergeCell ref="Q235:R235"/>
    <mergeCell ref="S235:T235"/>
    <mergeCell ref="Q236:Q237"/>
    <mergeCell ref="R236:R237"/>
    <mergeCell ref="S236:S237"/>
    <mergeCell ref="T236:T237"/>
  </mergeCells>
  <phoneticPr fontId="0" type="noConversion"/>
  <pageMargins left="0.43307086614173229" right="0.39370078740157483" top="0.43307086614173229" bottom="0.47244094488188981" header="0.51181102362204722" footer="0.31496062992125984"/>
  <pageSetup paperSize="9" scale="30" fitToHeight="4" orientation="landscape" r:id="rId1"/>
  <headerFooter alignWithMargins="0">
    <oddFooter>&amp;L&amp;P von &amp;N&amp;R&amp;9 Januar 2021, Version 0</oddFooter>
  </headerFooter>
  <rowBreaks count="3" manualBreakCount="3">
    <brk id="108" max="16383" man="1"/>
    <brk id="226" max="16383" man="1"/>
    <brk id="334" max="16383" man="1"/>
  </rowBreaks>
  <ignoredErrors>
    <ignoredError sqref="G106 I106 K106 G83:L83 W106 Y106 AA106 AC106 U83:AD83 O106 U106 B114:B115 C232:D232 C233:D233 B232 B233 B340:D341 P1 P16 V16 X16 Z16 AB16 AD16 O8 U8 W8 Y8 AA8 AC8 G6 Z18:AD18 O83:P83" unlockedFormula="1"/>
    <ignoredError sqref="AF10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C000"/>
  </sheetPr>
  <dimension ref="A1:AH499"/>
  <sheetViews>
    <sheetView showGridLines="0" zoomScaleNormal="100" workbookViewId="0">
      <selection activeCell="A355" sqref="A355"/>
    </sheetView>
  </sheetViews>
  <sheetFormatPr baseColWidth="10" defaultColWidth="10.7109375" defaultRowHeight="12.75"/>
  <cols>
    <col min="1" max="1" width="17.7109375" style="55" customWidth="1"/>
    <col min="2" max="2" width="6.28515625" style="63" hidden="1" customWidth="1"/>
    <col min="3" max="3" width="7.140625" style="63" hidden="1" customWidth="1"/>
    <col min="4" max="4" width="8.140625" style="55" hidden="1" customWidth="1"/>
    <col min="5" max="5" width="10.42578125" style="55" hidden="1" customWidth="1"/>
    <col min="6" max="6" width="25.7109375" style="55" customWidth="1"/>
    <col min="7" max="34" width="11.7109375" style="55" customWidth="1"/>
    <col min="35" max="16384" width="10.7109375" style="55"/>
  </cols>
  <sheetData>
    <row r="1" spans="1:34" s="43" customFormat="1" ht="24.75" customHeight="1">
      <c r="A1" s="37" t="s">
        <v>228</v>
      </c>
      <c r="B1" s="38"/>
      <c r="C1" s="39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844">
        <f>'Basisdaten Inst'!C21</f>
        <v>0</v>
      </c>
      <c r="Q1" s="844"/>
      <c r="R1" s="844"/>
      <c r="S1" s="844"/>
      <c r="T1" s="844"/>
      <c r="U1" s="844"/>
      <c r="V1" s="844"/>
      <c r="W1" s="844"/>
      <c r="X1" s="844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43" customFormat="1" ht="18" customHeight="1">
      <c r="A2" s="41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858"/>
      <c r="L2" s="858"/>
      <c r="M2" s="344"/>
      <c r="N2" s="344"/>
      <c r="O2" s="41"/>
      <c r="P2" s="859"/>
      <c r="Q2" s="859"/>
      <c r="R2" s="859"/>
      <c r="S2" s="859"/>
      <c r="T2" s="859"/>
      <c r="U2" s="859"/>
      <c r="V2" s="859"/>
      <c r="W2" s="859"/>
      <c r="X2" s="859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s="43" customFormat="1" ht="18" customHeight="1">
      <c r="A3" s="42"/>
      <c r="B3" s="44"/>
      <c r="C3" s="45"/>
      <c r="D3" s="41"/>
      <c r="E3" s="41"/>
      <c r="F3" s="41"/>
      <c r="G3" s="41"/>
      <c r="H3" s="41"/>
      <c r="I3" s="266"/>
      <c r="J3" s="266"/>
      <c r="K3" s="266"/>
      <c r="L3" s="266"/>
      <c r="M3" s="344"/>
      <c r="N3" s="344"/>
      <c r="O3" s="41"/>
      <c r="P3" s="41"/>
      <c r="Q3" s="420"/>
      <c r="R3" s="42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52" customFormat="1" ht="20.25">
      <c r="A4" s="48" t="s">
        <v>9</v>
      </c>
      <c r="B4" s="49"/>
      <c r="C4" s="50"/>
      <c r="D4" s="51"/>
      <c r="E4" s="51"/>
      <c r="F4" s="51"/>
      <c r="G4" s="48" t="s">
        <v>244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52" customFormat="1" ht="15">
      <c r="A5" s="51"/>
      <c r="B5" s="50"/>
      <c r="C5" s="50"/>
      <c r="D5" s="51"/>
      <c r="E5" s="51"/>
      <c r="F5" s="51"/>
      <c r="G5" s="51"/>
      <c r="H5" s="51"/>
      <c r="I5" s="26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7" t="s">
        <v>84</v>
      </c>
      <c r="B6" s="50"/>
      <c r="C6" s="50"/>
      <c r="D6" s="51"/>
      <c r="E6" s="53"/>
      <c r="F6" s="53"/>
      <c r="G6" s="844">
        <f>'Basisdaten Inst'!C8</f>
        <v>2021</v>
      </c>
      <c r="H6" s="84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9.5" customHeight="1">
      <c r="A7" s="56" t="s">
        <v>69</v>
      </c>
      <c r="B7" s="50"/>
      <c r="C7" s="50"/>
      <c r="D7" s="51"/>
      <c r="E7" s="54"/>
      <c r="F7" s="54"/>
      <c r="G7" s="883" t="s">
        <v>138</v>
      </c>
      <c r="H7" s="884"/>
      <c r="I7" s="885"/>
      <c r="J7" s="885"/>
      <c r="K7" s="885"/>
      <c r="L7" s="88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27.75" customHeight="1">
      <c r="A8" s="57"/>
      <c r="B8" s="58"/>
      <c r="C8" s="58"/>
      <c r="D8" s="59"/>
      <c r="E8" s="57"/>
      <c r="F8" s="60"/>
      <c r="G8" s="867" t="str">
        <f>G19</f>
        <v>Sonderschule</v>
      </c>
      <c r="H8" s="867"/>
      <c r="I8" s="867" t="str">
        <f>I19</f>
        <v>Wohnen</v>
      </c>
      <c r="J8" s="867"/>
      <c r="K8" s="868" t="str">
        <f>K19</f>
        <v>Mittagstisch</v>
      </c>
      <c r="L8" s="868"/>
      <c r="M8" s="830">
        <f>M19</f>
        <v>0</v>
      </c>
      <c r="N8" s="831"/>
      <c r="O8" s="830">
        <f>O19</f>
        <v>0</v>
      </c>
      <c r="P8" s="831"/>
      <c r="Q8" s="830">
        <f>Q19</f>
        <v>0</v>
      </c>
      <c r="R8" s="831"/>
      <c r="S8" s="830">
        <f>S19</f>
        <v>0</v>
      </c>
      <c r="T8" s="831"/>
      <c r="U8" s="830">
        <f>U19</f>
        <v>0</v>
      </c>
      <c r="V8" s="831"/>
      <c r="W8" s="830">
        <f>W19</f>
        <v>0</v>
      </c>
      <c r="X8" s="831"/>
      <c r="Y8" s="830">
        <f>Y19</f>
        <v>0</v>
      </c>
      <c r="Z8" s="831"/>
      <c r="AA8" s="830">
        <f>AA19</f>
        <v>0</v>
      </c>
      <c r="AB8" s="831"/>
      <c r="AC8" s="830">
        <f>AC19</f>
        <v>0</v>
      </c>
      <c r="AD8" s="831"/>
      <c r="AE8" s="830">
        <f>AE19</f>
        <v>0</v>
      </c>
      <c r="AF8" s="831"/>
      <c r="AG8" s="830">
        <f>AG19</f>
        <v>0</v>
      </c>
      <c r="AH8" s="831"/>
    </row>
    <row r="9" spans="1:34" s="63" customFormat="1" ht="29.25" customHeight="1">
      <c r="A9" s="61"/>
      <c r="B9" s="873" t="s">
        <v>7</v>
      </c>
      <c r="C9" s="876" t="s">
        <v>8</v>
      </c>
      <c r="D9" s="881" t="s">
        <v>6</v>
      </c>
      <c r="E9" s="882"/>
      <c r="F9" s="62"/>
      <c r="G9" s="832" t="s">
        <v>17</v>
      </c>
      <c r="H9" s="832" t="s">
        <v>12</v>
      </c>
      <c r="I9" s="832" t="s">
        <v>17</v>
      </c>
      <c r="J9" s="832" t="s">
        <v>12</v>
      </c>
      <c r="K9" s="832" t="s">
        <v>17</v>
      </c>
      <c r="L9" s="832" t="s">
        <v>12</v>
      </c>
      <c r="M9" s="832" t="s">
        <v>17</v>
      </c>
      <c r="N9" s="832" t="s">
        <v>12</v>
      </c>
      <c r="O9" s="832" t="s">
        <v>17</v>
      </c>
      <c r="P9" s="832" t="s">
        <v>12</v>
      </c>
      <c r="Q9" s="832" t="s">
        <v>17</v>
      </c>
      <c r="R9" s="832" t="s">
        <v>12</v>
      </c>
      <c r="S9" s="832" t="s">
        <v>17</v>
      </c>
      <c r="T9" s="832" t="s">
        <v>12</v>
      </c>
      <c r="U9" s="832" t="s">
        <v>17</v>
      </c>
      <c r="V9" s="832" t="s">
        <v>12</v>
      </c>
      <c r="W9" s="832" t="s">
        <v>17</v>
      </c>
      <c r="X9" s="832" t="s">
        <v>12</v>
      </c>
      <c r="Y9" s="832" t="s">
        <v>17</v>
      </c>
      <c r="Z9" s="832" t="s">
        <v>12</v>
      </c>
      <c r="AA9" s="832" t="s">
        <v>17</v>
      </c>
      <c r="AB9" s="832" t="s">
        <v>12</v>
      </c>
      <c r="AC9" s="832" t="s">
        <v>17</v>
      </c>
      <c r="AD9" s="832" t="s">
        <v>12</v>
      </c>
      <c r="AE9" s="832" t="s">
        <v>17</v>
      </c>
      <c r="AF9" s="832" t="s">
        <v>12</v>
      </c>
      <c r="AG9" s="832" t="s">
        <v>17</v>
      </c>
      <c r="AH9" s="832" t="s">
        <v>12</v>
      </c>
    </row>
    <row r="10" spans="1:34" s="63" customFormat="1" ht="12.75" customHeight="1">
      <c r="A10" s="64"/>
      <c r="B10" s="874"/>
      <c r="C10" s="874"/>
      <c r="D10" s="877" t="s">
        <v>3</v>
      </c>
      <c r="E10" s="879" t="s">
        <v>4</v>
      </c>
      <c r="F10" s="65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</row>
    <row r="11" spans="1:34" s="63" customFormat="1" ht="36.75" customHeight="1">
      <c r="A11" s="66"/>
      <c r="B11" s="875"/>
      <c r="C11" s="875"/>
      <c r="D11" s="878"/>
      <c r="E11" s="880"/>
      <c r="F11" s="67"/>
      <c r="G11" s="68" t="s">
        <v>135</v>
      </c>
      <c r="H11" s="68" t="s">
        <v>18</v>
      </c>
      <c r="I11" s="68" t="s">
        <v>135</v>
      </c>
      <c r="J11" s="68" t="s">
        <v>18</v>
      </c>
      <c r="K11" s="68" t="s">
        <v>86</v>
      </c>
      <c r="L11" s="68" t="s">
        <v>18</v>
      </c>
      <c r="M11" s="69">
        <f>IF(M22="","",M22)</f>
        <v>0</v>
      </c>
      <c r="N11" s="68" t="s">
        <v>18</v>
      </c>
      <c r="O11" s="69">
        <f>IF(O22="","",O22)</f>
        <v>0</v>
      </c>
      <c r="P11" s="68" t="s">
        <v>18</v>
      </c>
      <c r="Q11" s="69">
        <f>IF(Q22="","",Q22)</f>
        <v>0</v>
      </c>
      <c r="R11" s="68" t="s">
        <v>18</v>
      </c>
      <c r="S11" s="69">
        <f>IF(S22="","",S22)</f>
        <v>0</v>
      </c>
      <c r="T11" s="68" t="s">
        <v>18</v>
      </c>
      <c r="U11" s="69">
        <f>IF(U22="","",U22)</f>
        <v>0</v>
      </c>
      <c r="V11" s="68" t="s">
        <v>18</v>
      </c>
      <c r="W11" s="69">
        <f>IF(W22="","",W22)</f>
        <v>0</v>
      </c>
      <c r="X11" s="68" t="s">
        <v>18</v>
      </c>
      <c r="Y11" s="69">
        <f>IF(Y22="","",Y22)</f>
        <v>0</v>
      </c>
      <c r="Z11" s="68" t="s">
        <v>18</v>
      </c>
      <c r="AA11" s="69">
        <f>IF(AA22="","",AA22)</f>
        <v>0</v>
      </c>
      <c r="AB11" s="68" t="s">
        <v>18</v>
      </c>
      <c r="AC11" s="69">
        <f>IF(AC22="","",AC22)</f>
        <v>0</v>
      </c>
      <c r="AD11" s="68" t="s">
        <v>18</v>
      </c>
      <c r="AE11" s="69">
        <f>IF(AE22="","",AE22)</f>
        <v>0</v>
      </c>
      <c r="AF11" s="68" t="s">
        <v>18</v>
      </c>
      <c r="AG11" s="69">
        <f>IF(AG22="","",AG22)</f>
        <v>0</v>
      </c>
      <c r="AH11" s="68" t="s">
        <v>18</v>
      </c>
    </row>
    <row r="12" spans="1:34" s="63" customFormat="1" ht="21" customHeight="1">
      <c r="A12" s="70" t="s">
        <v>99</v>
      </c>
      <c r="B12" s="71"/>
      <c r="C12" s="72"/>
      <c r="D12" s="73"/>
      <c r="E12" s="73"/>
      <c r="F12" s="71" t="s">
        <v>104</v>
      </c>
      <c r="G12" s="74">
        <f t="shared" ref="G12:AH12" si="0">+G83+G314+G466</f>
        <v>0</v>
      </c>
      <c r="H12" s="270">
        <f t="shared" si="0"/>
        <v>0</v>
      </c>
      <c r="I12" s="74">
        <f t="shared" si="0"/>
        <v>0</v>
      </c>
      <c r="J12" s="270">
        <f t="shared" si="0"/>
        <v>0</v>
      </c>
      <c r="K12" s="76">
        <f t="shared" si="0"/>
        <v>0</v>
      </c>
      <c r="L12" s="270">
        <f t="shared" si="0"/>
        <v>0</v>
      </c>
      <c r="M12" s="74">
        <f t="shared" si="0"/>
        <v>0</v>
      </c>
      <c r="N12" s="270">
        <f t="shared" si="0"/>
        <v>0</v>
      </c>
      <c r="O12" s="74">
        <f t="shared" si="0"/>
        <v>0</v>
      </c>
      <c r="P12" s="270">
        <f t="shared" si="0"/>
        <v>0</v>
      </c>
      <c r="Q12" s="74">
        <f t="shared" si="0"/>
        <v>0</v>
      </c>
      <c r="R12" s="270">
        <f t="shared" si="0"/>
        <v>0</v>
      </c>
      <c r="S12" s="74">
        <f t="shared" si="0"/>
        <v>0</v>
      </c>
      <c r="T12" s="270">
        <f t="shared" si="0"/>
        <v>0</v>
      </c>
      <c r="U12" s="74">
        <f t="shared" si="0"/>
        <v>0</v>
      </c>
      <c r="V12" s="270">
        <f t="shared" si="0"/>
        <v>0</v>
      </c>
      <c r="W12" s="74">
        <f t="shared" si="0"/>
        <v>0</v>
      </c>
      <c r="X12" s="270">
        <f t="shared" si="0"/>
        <v>0</v>
      </c>
      <c r="Y12" s="74">
        <f t="shared" si="0"/>
        <v>0</v>
      </c>
      <c r="Z12" s="270">
        <f t="shared" si="0"/>
        <v>0</v>
      </c>
      <c r="AA12" s="74">
        <f t="shared" si="0"/>
        <v>0</v>
      </c>
      <c r="AB12" s="270">
        <f t="shared" si="0"/>
        <v>0</v>
      </c>
      <c r="AC12" s="74">
        <f t="shared" si="0"/>
        <v>0</v>
      </c>
      <c r="AD12" s="270">
        <f t="shared" si="0"/>
        <v>0</v>
      </c>
      <c r="AE12" s="74">
        <f t="shared" si="0"/>
        <v>0</v>
      </c>
      <c r="AF12" s="270">
        <f t="shared" si="0"/>
        <v>0</v>
      </c>
      <c r="AG12" s="74">
        <f t="shared" si="0"/>
        <v>0</v>
      </c>
      <c r="AH12" s="270">
        <f t="shared" si="0"/>
        <v>0</v>
      </c>
    </row>
    <row r="13" spans="1:34" s="63" customFormat="1" ht="21" customHeight="1">
      <c r="A13" s="267" t="s">
        <v>99</v>
      </c>
      <c r="B13" s="82"/>
      <c r="C13" s="268"/>
      <c r="D13" s="269"/>
      <c r="E13" s="269"/>
      <c r="F13" s="82" t="s">
        <v>116</v>
      </c>
      <c r="G13" s="74">
        <f>+G107+G340</f>
        <v>0</v>
      </c>
      <c r="H13" s="75"/>
      <c r="I13" s="74">
        <f>+I107+I340</f>
        <v>0</v>
      </c>
      <c r="J13" s="77"/>
      <c r="K13" s="76">
        <f>+K107+K340</f>
        <v>0</v>
      </c>
      <c r="L13" s="77"/>
      <c r="M13" s="74">
        <f>+M107+M340</f>
        <v>0</v>
      </c>
      <c r="N13" s="79"/>
      <c r="O13" s="74">
        <f>+O107+O340</f>
        <v>0</v>
      </c>
      <c r="P13" s="79"/>
      <c r="Q13" s="74">
        <f>+Q107+Q340</f>
        <v>0</v>
      </c>
      <c r="R13" s="79"/>
      <c r="S13" s="74">
        <f>+S107+S340</f>
        <v>0</v>
      </c>
      <c r="T13" s="79"/>
      <c r="U13" s="74">
        <f>+U107+U340</f>
        <v>0</v>
      </c>
      <c r="V13" s="79"/>
      <c r="W13" s="74">
        <f>+W107+W340</f>
        <v>0</v>
      </c>
      <c r="X13" s="79"/>
      <c r="Y13" s="74">
        <f>+Y107+Y340</f>
        <v>0</v>
      </c>
      <c r="Z13" s="79"/>
      <c r="AA13" s="74">
        <f>+AA107+AA340</f>
        <v>0</v>
      </c>
      <c r="AB13" s="79"/>
      <c r="AC13" s="74">
        <f>+AC107+AC340</f>
        <v>0</v>
      </c>
      <c r="AD13" s="79"/>
      <c r="AE13" s="74">
        <f>+AE107+AE340</f>
        <v>0</v>
      </c>
      <c r="AF13" s="79"/>
      <c r="AG13" s="74">
        <f>+AG107+AG340</f>
        <v>0</v>
      </c>
      <c r="AH13" s="79"/>
    </row>
    <row r="14" spans="1:34" s="63" customFormat="1" ht="21" customHeight="1">
      <c r="A14" s="267" t="s">
        <v>99</v>
      </c>
      <c r="B14" s="82"/>
      <c r="C14" s="268"/>
      <c r="D14" s="269"/>
      <c r="E14" s="269"/>
      <c r="F14" s="82" t="s">
        <v>117</v>
      </c>
      <c r="G14" s="349">
        <f>G147+G379</f>
        <v>0</v>
      </c>
      <c r="H14" s="350"/>
      <c r="I14" s="349">
        <f>I147+I379</f>
        <v>0</v>
      </c>
      <c r="J14" s="352"/>
      <c r="K14" s="351">
        <f>K147+K379</f>
        <v>0</v>
      </c>
      <c r="L14" s="352"/>
      <c r="M14" s="349">
        <f>M147+M379</f>
        <v>0</v>
      </c>
      <c r="N14" s="353"/>
      <c r="O14" s="349">
        <f>O147+O379</f>
        <v>0</v>
      </c>
      <c r="P14" s="353"/>
      <c r="Q14" s="349">
        <f>Q147+Q379</f>
        <v>0</v>
      </c>
      <c r="R14" s="353"/>
      <c r="S14" s="349">
        <f>S147+S379</f>
        <v>0</v>
      </c>
      <c r="T14" s="353"/>
      <c r="U14" s="349">
        <f>U147+U379</f>
        <v>0</v>
      </c>
      <c r="V14" s="353"/>
      <c r="W14" s="349">
        <f>W147+W379</f>
        <v>0</v>
      </c>
      <c r="X14" s="353"/>
      <c r="Y14" s="349">
        <f>Y147+Y379</f>
        <v>0</v>
      </c>
      <c r="Z14" s="353"/>
      <c r="AA14" s="349">
        <f>AA147+AA379</f>
        <v>0</v>
      </c>
      <c r="AB14" s="353"/>
      <c r="AC14" s="349">
        <f>AC147+AC379</f>
        <v>0</v>
      </c>
      <c r="AD14" s="353"/>
      <c r="AE14" s="349">
        <f>AE147+AE379</f>
        <v>0</v>
      </c>
      <c r="AF14" s="353"/>
      <c r="AG14" s="349">
        <f>AG147+AG379</f>
        <v>0</v>
      </c>
      <c r="AH14" s="353"/>
    </row>
    <row r="15" spans="1:34" s="63" customFormat="1" ht="43.15" customHeight="1">
      <c r="A15" s="267" t="s">
        <v>99</v>
      </c>
      <c r="B15" s="82"/>
      <c r="C15" s="268"/>
      <c r="D15" s="269"/>
      <c r="E15" s="269"/>
      <c r="F15" s="387" t="s">
        <v>133</v>
      </c>
      <c r="G15" s="349">
        <f>G167+G397</f>
        <v>0</v>
      </c>
      <c r="H15" s="350"/>
      <c r="I15" s="349">
        <f>I167+I397</f>
        <v>0</v>
      </c>
      <c r="J15" s="352"/>
      <c r="K15" s="351">
        <f>K167+K397</f>
        <v>0</v>
      </c>
      <c r="L15" s="352"/>
      <c r="M15" s="349">
        <f>M167+M397</f>
        <v>0</v>
      </c>
      <c r="N15" s="353"/>
      <c r="O15" s="349">
        <f>O167+O397</f>
        <v>0</v>
      </c>
      <c r="P15" s="353"/>
      <c r="Q15" s="349">
        <f>Q167+Q397</f>
        <v>0</v>
      </c>
      <c r="R15" s="353"/>
      <c r="S15" s="349">
        <f>S167+S397</f>
        <v>0</v>
      </c>
      <c r="T15" s="353"/>
      <c r="U15" s="349">
        <f>U167+U397</f>
        <v>0</v>
      </c>
      <c r="V15" s="353"/>
      <c r="W15" s="349">
        <f>W167+W397</f>
        <v>0</v>
      </c>
      <c r="X15" s="353"/>
      <c r="Y15" s="349">
        <f>Y167+Y397</f>
        <v>0</v>
      </c>
      <c r="Z15" s="353"/>
      <c r="AA15" s="349">
        <f>AA167+AA397</f>
        <v>0</v>
      </c>
      <c r="AB15" s="353"/>
      <c r="AC15" s="349">
        <f>AC167+AC397</f>
        <v>0</v>
      </c>
      <c r="AD15" s="353"/>
      <c r="AE15" s="349">
        <f>AE167+AE397</f>
        <v>0</v>
      </c>
      <c r="AF15" s="353"/>
      <c r="AG15" s="349">
        <f>AG167+AG397</f>
        <v>0</v>
      </c>
      <c r="AH15" s="353"/>
    </row>
    <row r="16" spans="1:34" s="63" customFormat="1" ht="21" customHeight="1">
      <c r="A16" s="70" t="s">
        <v>99</v>
      </c>
      <c r="B16" s="71"/>
      <c r="C16" s="72"/>
      <c r="D16" s="73"/>
      <c r="E16" s="73"/>
      <c r="F16" s="71" t="s">
        <v>11</v>
      </c>
      <c r="G16" s="74">
        <f>+G229</f>
        <v>0</v>
      </c>
      <c r="H16" s="81"/>
      <c r="I16" s="74">
        <f>+I229</f>
        <v>0</v>
      </c>
      <c r="J16" s="80"/>
      <c r="K16" s="76">
        <f>+K229</f>
        <v>0</v>
      </c>
      <c r="L16" s="78"/>
      <c r="M16" s="74">
        <f>+M229</f>
        <v>0</v>
      </c>
      <c r="N16" s="78"/>
      <c r="O16" s="74">
        <f>+O229</f>
        <v>0</v>
      </c>
      <c r="P16" s="78"/>
      <c r="Q16" s="74">
        <f>+Q229</f>
        <v>0</v>
      </c>
      <c r="R16" s="78"/>
      <c r="S16" s="74">
        <f>+S229</f>
        <v>0</v>
      </c>
      <c r="T16" s="78"/>
      <c r="U16" s="74">
        <f>+U229</f>
        <v>0</v>
      </c>
      <c r="V16" s="78"/>
      <c r="W16" s="74">
        <f>+W229</f>
        <v>0</v>
      </c>
      <c r="X16" s="78"/>
      <c r="Y16" s="74">
        <f>+Y229</f>
        <v>0</v>
      </c>
      <c r="Z16" s="78"/>
      <c r="AA16" s="74">
        <f>+AA229</f>
        <v>0</v>
      </c>
      <c r="AB16" s="78"/>
      <c r="AC16" s="74">
        <f>+AC229</f>
        <v>0</v>
      </c>
      <c r="AD16" s="78"/>
      <c r="AE16" s="74">
        <f>+AE229</f>
        <v>0</v>
      </c>
      <c r="AF16" s="78"/>
      <c r="AG16" s="74">
        <f>+AG229</f>
        <v>0</v>
      </c>
      <c r="AH16" s="78"/>
    </row>
    <row r="17" spans="1:34" s="63" customFormat="1" ht="21" customHeight="1">
      <c r="A17" s="70" t="s">
        <v>99</v>
      </c>
      <c r="B17" s="82"/>
      <c r="C17" s="72"/>
      <c r="D17" s="73"/>
      <c r="E17" s="73"/>
      <c r="F17" s="82" t="s">
        <v>92</v>
      </c>
      <c r="G17" s="74">
        <f>SUM(G12:G16)</f>
        <v>0</v>
      </c>
      <c r="H17" s="75"/>
      <c r="I17" s="74">
        <f>SUM(I12:I16)</f>
        <v>0</v>
      </c>
      <c r="J17" s="77"/>
      <c r="K17" s="76">
        <f>SUM(K12:K16)</f>
        <v>0</v>
      </c>
      <c r="L17" s="79"/>
      <c r="M17" s="74">
        <f>SUM(M12:M16)</f>
        <v>0</v>
      </c>
      <c r="N17" s="79"/>
      <c r="O17" s="74">
        <f>SUM(O12:O16)</f>
        <v>0</v>
      </c>
      <c r="P17" s="79"/>
      <c r="Q17" s="74">
        <f>SUM(Q12:Q16)</f>
        <v>0</v>
      </c>
      <c r="R17" s="79"/>
      <c r="S17" s="74">
        <f>SUM(S12:S16)</f>
        <v>0</v>
      </c>
      <c r="T17" s="79"/>
      <c r="U17" s="74">
        <f>SUM(U12:U16)</f>
        <v>0</v>
      </c>
      <c r="V17" s="79"/>
      <c r="W17" s="74">
        <f>SUM(W12:W16)</f>
        <v>0</v>
      </c>
      <c r="X17" s="79"/>
      <c r="Y17" s="74">
        <f>SUM(Y12:Y16)</f>
        <v>0</v>
      </c>
      <c r="Z17" s="83"/>
      <c r="AA17" s="74">
        <f>SUM(AA12:AA16)</f>
        <v>0</v>
      </c>
      <c r="AB17" s="79"/>
      <c r="AC17" s="74">
        <f>SUM(AC12:AC16)</f>
        <v>0</v>
      </c>
      <c r="AD17" s="79"/>
      <c r="AE17" s="74">
        <f>SUM(AE12:AE16)</f>
        <v>0</v>
      </c>
      <c r="AF17" s="79"/>
      <c r="AG17" s="74">
        <f>SUM(AG12:AG16)</f>
        <v>0</v>
      </c>
      <c r="AH17" s="79"/>
    </row>
    <row r="18" spans="1:34" s="63" customFormat="1" ht="21" customHeight="1">
      <c r="A18" s="84"/>
      <c r="B18" s="85"/>
      <c r="C18" s="86"/>
      <c r="D18" s="84"/>
      <c r="E18" s="84"/>
      <c r="F18" s="85"/>
      <c r="G18" s="85"/>
      <c r="H18" s="84"/>
      <c r="I18" s="87"/>
      <c r="J18" s="87"/>
      <c r="K18" s="87"/>
      <c r="L18" s="87"/>
      <c r="M18" s="346"/>
      <c r="N18" s="346"/>
      <c r="O18" s="87"/>
      <c r="P18" s="87"/>
      <c r="Q18" s="346"/>
      <c r="R18" s="34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4" ht="27.75" customHeight="1">
      <c r="A19" s="849" t="s">
        <v>0</v>
      </c>
      <c r="B19" s="850"/>
      <c r="C19" s="850"/>
      <c r="D19" s="850"/>
      <c r="E19" s="850"/>
      <c r="F19" s="851"/>
      <c r="G19" s="866" t="s">
        <v>1</v>
      </c>
      <c r="H19" s="866"/>
      <c r="I19" s="866" t="s">
        <v>2</v>
      </c>
      <c r="J19" s="866"/>
      <c r="K19" s="869" t="s">
        <v>85</v>
      </c>
      <c r="L19" s="869"/>
      <c r="M19" s="837">
        <f>'Basisdaten LV'!I10</f>
        <v>0</v>
      </c>
      <c r="N19" s="831"/>
      <c r="O19" s="837">
        <f>'Basisdaten LV'!K10</f>
        <v>0</v>
      </c>
      <c r="P19" s="831"/>
      <c r="Q19" s="837">
        <f>'Basisdaten LV'!M10</f>
        <v>0</v>
      </c>
      <c r="R19" s="831"/>
      <c r="S19" s="837">
        <f>'Basisdaten LV'!O10</f>
        <v>0</v>
      </c>
      <c r="T19" s="831"/>
      <c r="U19" s="837">
        <f>'Basisdaten LV'!C33</f>
        <v>0</v>
      </c>
      <c r="V19" s="831"/>
      <c r="W19" s="837">
        <f>'Basisdaten LV'!E33</f>
        <v>0</v>
      </c>
      <c r="X19" s="831"/>
      <c r="Y19" s="837">
        <f>'Basisdaten LV'!G33</f>
        <v>0</v>
      </c>
      <c r="Z19" s="831"/>
      <c r="AA19" s="837">
        <f>'Basisdaten LV'!I33</f>
        <v>0</v>
      </c>
      <c r="AB19" s="831"/>
      <c r="AC19" s="837">
        <f>'Basisdaten LV'!K33</f>
        <v>0</v>
      </c>
      <c r="AD19" s="831"/>
      <c r="AE19" s="837">
        <f>'Basisdaten LV'!M33</f>
        <v>0</v>
      </c>
      <c r="AF19" s="831"/>
      <c r="AG19" s="837">
        <f>'Basisdaten LV'!O33</f>
        <v>0</v>
      </c>
      <c r="AH19" s="831"/>
    </row>
    <row r="20" spans="1:34" s="63" customFormat="1" ht="29.25" customHeight="1">
      <c r="A20" s="852"/>
      <c r="B20" s="853"/>
      <c r="C20" s="853"/>
      <c r="D20" s="853"/>
      <c r="E20" s="853"/>
      <c r="F20" s="854"/>
      <c r="G20" s="832" t="s">
        <v>17</v>
      </c>
      <c r="H20" s="832" t="s">
        <v>12</v>
      </c>
      <c r="I20" s="832" t="s">
        <v>17</v>
      </c>
      <c r="J20" s="832" t="s">
        <v>12</v>
      </c>
      <c r="K20" s="832" t="s">
        <v>17</v>
      </c>
      <c r="L20" s="832" t="s">
        <v>12</v>
      </c>
      <c r="M20" s="832" t="s">
        <v>17</v>
      </c>
      <c r="N20" s="832" t="s">
        <v>12</v>
      </c>
      <c r="O20" s="832" t="s">
        <v>17</v>
      </c>
      <c r="P20" s="832" t="s">
        <v>12</v>
      </c>
      <c r="Q20" s="832" t="s">
        <v>17</v>
      </c>
      <c r="R20" s="832" t="s">
        <v>12</v>
      </c>
      <c r="S20" s="832" t="s">
        <v>17</v>
      </c>
      <c r="T20" s="832" t="s">
        <v>12</v>
      </c>
      <c r="U20" s="832" t="s">
        <v>17</v>
      </c>
      <c r="V20" s="832" t="s">
        <v>12</v>
      </c>
      <c r="W20" s="832" t="s">
        <v>17</v>
      </c>
      <c r="X20" s="832" t="s">
        <v>12</v>
      </c>
      <c r="Y20" s="832" t="s">
        <v>17</v>
      </c>
      <c r="Z20" s="832" t="s">
        <v>12</v>
      </c>
      <c r="AA20" s="832" t="s">
        <v>17</v>
      </c>
      <c r="AB20" s="832" t="s">
        <v>12</v>
      </c>
      <c r="AC20" s="832" t="s">
        <v>17</v>
      </c>
      <c r="AD20" s="832" t="s">
        <v>12</v>
      </c>
      <c r="AE20" s="832" t="s">
        <v>17</v>
      </c>
      <c r="AF20" s="832" t="s">
        <v>12</v>
      </c>
      <c r="AG20" s="832" t="s">
        <v>17</v>
      </c>
      <c r="AH20" s="832" t="s">
        <v>12</v>
      </c>
    </row>
    <row r="21" spans="1:34" s="63" customFormat="1" ht="36.75" customHeight="1">
      <c r="A21" s="852"/>
      <c r="B21" s="853"/>
      <c r="C21" s="853"/>
      <c r="D21" s="853"/>
      <c r="E21" s="853"/>
      <c r="F21" s="854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</row>
    <row r="22" spans="1:34" s="63" customFormat="1" ht="36.75" customHeight="1">
      <c r="A22" s="855"/>
      <c r="B22" s="856"/>
      <c r="C22" s="856"/>
      <c r="D22" s="856"/>
      <c r="E22" s="856"/>
      <c r="F22" s="857"/>
      <c r="G22" s="68" t="s">
        <v>135</v>
      </c>
      <c r="H22" s="68" t="s">
        <v>18</v>
      </c>
      <c r="I22" s="68" t="s">
        <v>135</v>
      </c>
      <c r="J22" s="68" t="s">
        <v>18</v>
      </c>
      <c r="K22" s="68" t="s">
        <v>86</v>
      </c>
      <c r="L22" s="68" t="s">
        <v>18</v>
      </c>
      <c r="M22" s="69">
        <f>LeistungsstatistikQ1!M22</f>
        <v>0</v>
      </c>
      <c r="N22" s="68" t="s">
        <v>18</v>
      </c>
      <c r="O22" s="69">
        <f>LeistungsstatistikQ1!O22</f>
        <v>0</v>
      </c>
      <c r="P22" s="68" t="s">
        <v>18</v>
      </c>
      <c r="Q22" s="69">
        <f>LeistungsstatistikQ1!Q22</f>
        <v>0</v>
      </c>
      <c r="R22" s="68" t="s">
        <v>18</v>
      </c>
      <c r="S22" s="69">
        <f>LeistungsstatistikQ1!S22</f>
        <v>0</v>
      </c>
      <c r="T22" s="68" t="s">
        <v>18</v>
      </c>
      <c r="U22" s="69">
        <f>LeistungsstatistikQ1!U22</f>
        <v>0</v>
      </c>
      <c r="V22" s="68" t="s">
        <v>18</v>
      </c>
      <c r="W22" s="69">
        <f>LeistungsstatistikQ1!W22</f>
        <v>0</v>
      </c>
      <c r="X22" s="68" t="s">
        <v>18</v>
      </c>
      <c r="Y22" s="69">
        <f>LeistungsstatistikQ1!Y22</f>
        <v>0</v>
      </c>
      <c r="Z22" s="68" t="s">
        <v>18</v>
      </c>
      <c r="AA22" s="69">
        <f>LeistungsstatistikQ1!AA22</f>
        <v>0</v>
      </c>
      <c r="AB22" s="68" t="s">
        <v>18</v>
      </c>
      <c r="AC22" s="69">
        <f>LeistungsstatistikQ1!AC22</f>
        <v>0</v>
      </c>
      <c r="AD22" s="68" t="s">
        <v>18</v>
      </c>
      <c r="AE22" s="69">
        <f>LeistungsstatistikQ1!AE22</f>
        <v>0</v>
      </c>
      <c r="AF22" s="68" t="s">
        <v>18</v>
      </c>
      <c r="AG22" s="69">
        <f>LeistungsstatistikQ1!AG22</f>
        <v>0</v>
      </c>
      <c r="AH22" s="68" t="s">
        <v>18</v>
      </c>
    </row>
    <row r="23" spans="1:34" s="306" customFormat="1" ht="22.5" customHeight="1">
      <c r="A23" s="862" t="s">
        <v>103</v>
      </c>
      <c r="B23" s="863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4"/>
      <c r="AF23" s="864"/>
      <c r="AG23" s="864"/>
      <c r="AH23" s="865"/>
    </row>
    <row r="24" spans="1:34">
      <c r="A24" s="1" t="s">
        <v>243</v>
      </c>
      <c r="B24" s="2"/>
      <c r="C24" s="2"/>
      <c r="D24" s="1"/>
      <c r="E24" s="1"/>
      <c r="F24" s="20"/>
      <c r="G24" s="24"/>
      <c r="H24" s="25"/>
      <c r="I24" s="24"/>
      <c r="J24" s="25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27"/>
      <c r="AF24" s="26"/>
      <c r="AG24" s="27"/>
      <c r="AH24" s="26"/>
    </row>
    <row r="25" spans="1:34">
      <c r="A25" s="1"/>
      <c r="B25" s="2"/>
      <c r="C25" s="2"/>
      <c r="D25" s="1"/>
      <c r="E25" s="1"/>
      <c r="F25" s="20"/>
      <c r="G25" s="24"/>
      <c r="H25" s="25"/>
      <c r="I25" s="24"/>
      <c r="J25" s="25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</row>
    <row r="26" spans="1:34">
      <c r="A26" s="1"/>
      <c r="B26" s="2"/>
      <c r="C26" s="2"/>
      <c r="D26" s="1"/>
      <c r="E26" s="1"/>
      <c r="F26" s="20"/>
      <c r="G26" s="24"/>
      <c r="H26" s="25"/>
      <c r="I26" s="24"/>
      <c r="J26" s="25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</row>
    <row r="27" spans="1:34">
      <c r="A27" s="1"/>
      <c r="B27" s="2"/>
      <c r="C27" s="2"/>
      <c r="D27" s="1"/>
      <c r="E27" s="1"/>
      <c r="F27" s="20"/>
      <c r="G27" s="24"/>
      <c r="H27" s="25"/>
      <c r="I27" s="24"/>
      <c r="J27" s="25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6"/>
      <c r="AE27" s="27"/>
      <c r="AF27" s="26"/>
      <c r="AG27" s="27"/>
      <c r="AH27" s="26"/>
    </row>
    <row r="28" spans="1:34">
      <c r="A28" s="1"/>
      <c r="B28" s="2"/>
      <c r="C28" s="2"/>
      <c r="D28" s="1"/>
      <c r="E28" s="1"/>
      <c r="F28" s="20"/>
      <c r="G28" s="24"/>
      <c r="H28" s="25"/>
      <c r="I28" s="24"/>
      <c r="J28" s="25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26"/>
      <c r="W28" s="27"/>
      <c r="X28" s="26"/>
      <c r="Y28" s="27"/>
      <c r="Z28" s="26"/>
      <c r="AA28" s="27"/>
      <c r="AB28" s="26"/>
      <c r="AC28" s="27"/>
      <c r="AD28" s="26"/>
      <c r="AE28" s="27"/>
      <c r="AF28" s="26"/>
      <c r="AG28" s="27"/>
      <c r="AH28" s="26"/>
    </row>
    <row r="29" spans="1:34">
      <c r="A29" s="1"/>
      <c r="B29" s="2"/>
      <c r="C29" s="2"/>
      <c r="D29" s="1"/>
      <c r="E29" s="1"/>
      <c r="F29" s="20"/>
      <c r="G29" s="24"/>
      <c r="H29" s="25"/>
      <c r="I29" s="24"/>
      <c r="J29" s="25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</row>
    <row r="30" spans="1:34">
      <c r="A30" s="1"/>
      <c r="B30" s="2"/>
      <c r="C30" s="2"/>
      <c r="D30" s="1"/>
      <c r="E30" s="1"/>
      <c r="F30" s="20"/>
      <c r="G30" s="24"/>
      <c r="H30" s="25"/>
      <c r="I30" s="24"/>
      <c r="J30" s="25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</row>
    <row r="31" spans="1:34">
      <c r="A31" s="1"/>
      <c r="B31" s="2"/>
      <c r="C31" s="2"/>
      <c r="D31" s="1"/>
      <c r="E31" s="1"/>
      <c r="F31" s="20"/>
      <c r="G31" s="24"/>
      <c r="H31" s="25"/>
      <c r="I31" s="24"/>
      <c r="J31" s="25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</row>
    <row r="32" spans="1:34">
      <c r="A32" s="1"/>
      <c r="B32" s="2"/>
      <c r="C32" s="2"/>
      <c r="D32" s="1"/>
      <c r="E32" s="1"/>
      <c r="F32" s="20"/>
      <c r="G32" s="24"/>
      <c r="H32" s="25"/>
      <c r="I32" s="24"/>
      <c r="J32" s="25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</row>
    <row r="33" spans="1:34">
      <c r="A33" s="1"/>
      <c r="B33" s="2"/>
      <c r="C33" s="2"/>
      <c r="D33" s="1"/>
      <c r="E33" s="1"/>
      <c r="F33" s="20"/>
      <c r="G33" s="24"/>
      <c r="H33" s="25"/>
      <c r="I33" s="24"/>
      <c r="J33" s="25"/>
      <c r="K33" s="27"/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</row>
    <row r="34" spans="1:34">
      <c r="A34" s="1"/>
      <c r="B34" s="2"/>
      <c r="C34" s="2"/>
      <c r="D34" s="1"/>
      <c r="E34" s="1"/>
      <c r="F34" s="20"/>
      <c r="G34" s="24"/>
      <c r="H34" s="25"/>
      <c r="I34" s="24"/>
      <c r="J34" s="25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</row>
    <row r="35" spans="1:34">
      <c r="A35" s="1"/>
      <c r="B35" s="2"/>
      <c r="C35" s="2"/>
      <c r="D35" s="1"/>
      <c r="E35" s="1"/>
      <c r="F35" s="20"/>
      <c r="G35" s="24"/>
      <c r="H35" s="25"/>
      <c r="I35" s="24"/>
      <c r="J35" s="25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</row>
    <row r="36" spans="1:34">
      <c r="A36" s="1"/>
      <c r="B36" s="2"/>
      <c r="C36" s="2"/>
      <c r="D36" s="1"/>
      <c r="E36" s="1"/>
      <c r="F36" s="20"/>
      <c r="G36" s="24"/>
      <c r="H36" s="25"/>
      <c r="I36" s="24"/>
      <c r="J36" s="25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</row>
    <row r="37" spans="1:34">
      <c r="A37" s="1"/>
      <c r="B37" s="2"/>
      <c r="C37" s="2"/>
      <c r="D37" s="1"/>
      <c r="E37" s="1"/>
      <c r="F37" s="20"/>
      <c r="G37" s="24"/>
      <c r="H37" s="25"/>
      <c r="I37" s="24"/>
      <c r="J37" s="25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</row>
    <row r="38" spans="1:34">
      <c r="A38" s="1"/>
      <c r="B38" s="2"/>
      <c r="C38" s="2"/>
      <c r="D38" s="1"/>
      <c r="E38" s="1"/>
      <c r="F38" s="20"/>
      <c r="G38" s="24"/>
      <c r="H38" s="25"/>
      <c r="I38" s="24"/>
      <c r="J38" s="25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</row>
    <row r="39" spans="1:34">
      <c r="A39" s="1"/>
      <c r="B39" s="2"/>
      <c r="C39" s="2"/>
      <c r="D39" s="1"/>
      <c r="E39" s="1"/>
      <c r="F39" s="20"/>
      <c r="G39" s="24"/>
      <c r="H39" s="25"/>
      <c r="I39" s="24"/>
      <c r="J39" s="25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</row>
    <row r="40" spans="1:34">
      <c r="A40" s="1"/>
      <c r="B40" s="2"/>
      <c r="C40" s="2"/>
      <c r="D40" s="1"/>
      <c r="E40" s="1"/>
      <c r="F40" s="20"/>
      <c r="G40" s="24"/>
      <c r="H40" s="25"/>
      <c r="I40" s="24"/>
      <c r="J40" s="25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</row>
    <row r="41" spans="1:34">
      <c r="A41" s="1"/>
      <c r="B41" s="2"/>
      <c r="C41" s="2"/>
      <c r="D41" s="1"/>
      <c r="E41" s="1"/>
      <c r="F41" s="20"/>
      <c r="G41" s="24"/>
      <c r="H41" s="25"/>
      <c r="I41" s="24"/>
      <c r="J41" s="25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</row>
    <row r="42" spans="1:34">
      <c r="A42" s="1"/>
      <c r="B42" s="2"/>
      <c r="C42" s="2"/>
      <c r="D42" s="1"/>
      <c r="E42" s="1"/>
      <c r="F42" s="20"/>
      <c r="G42" s="24"/>
      <c r="H42" s="25"/>
      <c r="I42" s="24"/>
      <c r="J42" s="25"/>
      <c r="K42" s="27"/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</row>
    <row r="43" spans="1:34">
      <c r="A43" s="1"/>
      <c r="B43" s="2"/>
      <c r="C43" s="2"/>
      <c r="D43" s="1"/>
      <c r="E43" s="1"/>
      <c r="F43" s="20"/>
      <c r="G43" s="24"/>
      <c r="H43" s="25"/>
      <c r="I43" s="24"/>
      <c r="J43" s="25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</row>
    <row r="44" spans="1:34">
      <c r="A44" s="1"/>
      <c r="B44" s="2"/>
      <c r="C44" s="2"/>
      <c r="D44" s="1"/>
      <c r="E44" s="1"/>
      <c r="F44" s="20"/>
      <c r="G44" s="24"/>
      <c r="H44" s="25"/>
      <c r="I44" s="24"/>
      <c r="J44" s="25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</row>
    <row r="45" spans="1:34">
      <c r="A45" s="1"/>
      <c r="B45" s="2"/>
      <c r="C45" s="2"/>
      <c r="D45" s="1"/>
      <c r="E45" s="1"/>
      <c r="F45" s="20"/>
      <c r="G45" s="24"/>
      <c r="H45" s="25"/>
      <c r="I45" s="24"/>
      <c r="J45" s="25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</row>
    <row r="46" spans="1:34">
      <c r="A46" s="1"/>
      <c r="B46" s="2"/>
      <c r="C46" s="2"/>
      <c r="D46" s="1"/>
      <c r="E46" s="1"/>
      <c r="F46" s="20"/>
      <c r="G46" s="24"/>
      <c r="H46" s="25"/>
      <c r="I46" s="24"/>
      <c r="J46" s="25"/>
      <c r="K46" s="27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</row>
    <row r="47" spans="1:34">
      <c r="A47" s="1"/>
      <c r="B47" s="2"/>
      <c r="C47" s="2"/>
      <c r="D47" s="1"/>
      <c r="E47" s="1"/>
      <c r="F47" s="20"/>
      <c r="G47" s="24"/>
      <c r="H47" s="25"/>
      <c r="I47" s="24"/>
      <c r="J47" s="25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</row>
    <row r="48" spans="1:34">
      <c r="A48" s="1"/>
      <c r="B48" s="2"/>
      <c r="C48" s="2"/>
      <c r="D48" s="1"/>
      <c r="E48" s="1"/>
      <c r="F48" s="20"/>
      <c r="G48" s="24"/>
      <c r="H48" s="25"/>
      <c r="I48" s="24"/>
      <c r="J48" s="25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  <c r="Z48" s="26"/>
      <c r="AA48" s="27"/>
      <c r="AB48" s="26"/>
      <c r="AC48" s="27"/>
      <c r="AD48" s="26"/>
      <c r="AE48" s="27"/>
      <c r="AF48" s="26"/>
      <c r="AG48" s="27"/>
      <c r="AH48" s="26"/>
    </row>
    <row r="49" spans="1:34">
      <c r="A49" s="1"/>
      <c r="B49" s="2"/>
      <c r="C49" s="2"/>
      <c r="D49" s="1"/>
      <c r="E49" s="1"/>
      <c r="F49" s="20"/>
      <c r="G49" s="24"/>
      <c r="H49" s="25"/>
      <c r="I49" s="24"/>
      <c r="J49" s="25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</row>
    <row r="50" spans="1:34">
      <c r="A50" s="1"/>
      <c r="B50" s="2"/>
      <c r="C50" s="2"/>
      <c r="D50" s="1"/>
      <c r="E50" s="1"/>
      <c r="F50" s="20"/>
      <c r="G50" s="24"/>
      <c r="H50" s="25"/>
      <c r="I50" s="24"/>
      <c r="J50" s="25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</row>
    <row r="51" spans="1:34">
      <c r="A51" s="1"/>
      <c r="B51" s="2"/>
      <c r="C51" s="2"/>
      <c r="D51" s="1"/>
      <c r="E51" s="1"/>
      <c r="F51" s="20"/>
      <c r="G51" s="24"/>
      <c r="H51" s="25"/>
      <c r="I51" s="24"/>
      <c r="J51" s="25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</row>
    <row r="52" spans="1:34">
      <c r="A52" s="1"/>
      <c r="B52" s="2"/>
      <c r="C52" s="2"/>
      <c r="D52" s="1"/>
      <c r="E52" s="1"/>
      <c r="F52" s="20"/>
      <c r="G52" s="24"/>
      <c r="H52" s="25"/>
      <c r="I52" s="24"/>
      <c r="J52" s="25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</row>
    <row r="53" spans="1:34">
      <c r="A53" s="1"/>
      <c r="B53" s="2"/>
      <c r="C53" s="2"/>
      <c r="D53" s="1"/>
      <c r="E53" s="1"/>
      <c r="F53" s="20"/>
      <c r="G53" s="24"/>
      <c r="H53" s="25"/>
      <c r="I53" s="24"/>
      <c r="J53" s="25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</row>
    <row r="54" spans="1:34">
      <c r="A54" s="1"/>
      <c r="B54" s="2"/>
      <c r="C54" s="2"/>
      <c r="D54" s="1"/>
      <c r="E54" s="1"/>
      <c r="F54" s="20"/>
      <c r="G54" s="24"/>
      <c r="H54" s="25"/>
      <c r="I54" s="24"/>
      <c r="J54" s="25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</row>
    <row r="55" spans="1:34">
      <c r="A55" s="1"/>
      <c r="B55" s="2"/>
      <c r="C55" s="2"/>
      <c r="D55" s="1"/>
      <c r="E55" s="1"/>
      <c r="F55" s="20"/>
      <c r="G55" s="24"/>
      <c r="H55" s="25"/>
      <c r="I55" s="24"/>
      <c r="J55" s="25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</row>
    <row r="56" spans="1:34">
      <c r="A56" s="1"/>
      <c r="B56" s="2"/>
      <c r="C56" s="2"/>
      <c r="D56" s="1"/>
      <c r="E56" s="1"/>
      <c r="F56" s="20"/>
      <c r="G56" s="24"/>
      <c r="H56" s="25"/>
      <c r="I56" s="24"/>
      <c r="J56" s="25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</row>
    <row r="57" spans="1:34">
      <c r="A57" s="1"/>
      <c r="B57" s="2"/>
      <c r="C57" s="2"/>
      <c r="D57" s="1"/>
      <c r="E57" s="1"/>
      <c r="F57" s="20"/>
      <c r="G57" s="24"/>
      <c r="H57" s="25"/>
      <c r="I57" s="24"/>
      <c r="J57" s="25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</row>
    <row r="58" spans="1:34">
      <c r="A58" s="1"/>
      <c r="B58" s="2"/>
      <c r="C58" s="2"/>
      <c r="D58" s="1"/>
      <c r="E58" s="1"/>
      <c r="F58" s="20"/>
      <c r="G58" s="24"/>
      <c r="H58" s="25"/>
      <c r="I58" s="24"/>
      <c r="J58" s="25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  <c r="AD58" s="26"/>
      <c r="AE58" s="27"/>
      <c r="AF58" s="26"/>
      <c r="AG58" s="27"/>
      <c r="AH58" s="26"/>
    </row>
    <row r="59" spans="1:34">
      <c r="A59" s="1"/>
      <c r="B59" s="2"/>
      <c r="C59" s="2"/>
      <c r="D59" s="1"/>
      <c r="E59" s="1"/>
      <c r="F59" s="20"/>
      <c r="G59" s="24"/>
      <c r="H59" s="25"/>
      <c r="I59" s="24"/>
      <c r="J59" s="25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  <c r="AD59" s="26"/>
      <c r="AE59" s="27"/>
      <c r="AF59" s="26"/>
      <c r="AG59" s="27"/>
      <c r="AH59" s="26"/>
    </row>
    <row r="60" spans="1:34">
      <c r="A60" s="1"/>
      <c r="B60" s="2"/>
      <c r="C60" s="2"/>
      <c r="D60" s="1"/>
      <c r="E60" s="1"/>
      <c r="F60" s="20"/>
      <c r="G60" s="24"/>
      <c r="H60" s="25"/>
      <c r="I60" s="24"/>
      <c r="J60" s="25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6"/>
      <c r="AG60" s="27"/>
      <c r="AH60" s="26"/>
    </row>
    <row r="61" spans="1:34">
      <c r="A61" s="1"/>
      <c r="B61" s="2"/>
      <c r="C61" s="2"/>
      <c r="D61" s="1"/>
      <c r="E61" s="1"/>
      <c r="F61" s="20"/>
      <c r="G61" s="24"/>
      <c r="H61" s="25"/>
      <c r="I61" s="24"/>
      <c r="J61" s="25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  <c r="AD61" s="26"/>
      <c r="AE61" s="27"/>
      <c r="AF61" s="26"/>
      <c r="AG61" s="27"/>
      <c r="AH61" s="26"/>
    </row>
    <row r="62" spans="1:34">
      <c r="A62" s="1"/>
      <c r="B62" s="2"/>
      <c r="C62" s="2"/>
      <c r="D62" s="1"/>
      <c r="E62" s="1"/>
      <c r="F62" s="20"/>
      <c r="G62" s="24"/>
      <c r="H62" s="25"/>
      <c r="I62" s="24"/>
      <c r="J62" s="25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6"/>
    </row>
    <row r="63" spans="1:34">
      <c r="A63" s="1"/>
      <c r="B63" s="2"/>
      <c r="C63" s="2"/>
      <c r="D63" s="1"/>
      <c r="E63" s="1"/>
      <c r="F63" s="20"/>
      <c r="G63" s="24"/>
      <c r="H63" s="25"/>
      <c r="I63" s="24"/>
      <c r="J63" s="25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  <c r="AD63" s="26"/>
      <c r="AE63" s="27"/>
      <c r="AF63" s="26"/>
      <c r="AG63" s="27"/>
      <c r="AH63" s="26"/>
    </row>
    <row r="64" spans="1:34">
      <c r="A64" s="1"/>
      <c r="B64" s="2"/>
      <c r="C64" s="2"/>
      <c r="D64" s="1"/>
      <c r="E64" s="1"/>
      <c r="F64" s="20"/>
      <c r="G64" s="24"/>
      <c r="H64" s="25"/>
      <c r="I64" s="24"/>
      <c r="J64" s="25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</row>
    <row r="65" spans="1:34">
      <c r="A65" s="1"/>
      <c r="B65" s="2"/>
      <c r="C65" s="2"/>
      <c r="D65" s="1"/>
      <c r="E65" s="1"/>
      <c r="F65" s="20"/>
      <c r="G65" s="24"/>
      <c r="H65" s="25"/>
      <c r="I65" s="24"/>
      <c r="J65" s="25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  <c r="Z65" s="26"/>
      <c r="AA65" s="27"/>
      <c r="AB65" s="26"/>
      <c r="AC65" s="27"/>
      <c r="AD65" s="26"/>
      <c r="AE65" s="27"/>
      <c r="AF65" s="26"/>
      <c r="AG65" s="27"/>
      <c r="AH65" s="26"/>
    </row>
    <row r="66" spans="1:34">
      <c r="A66" s="1"/>
      <c r="B66" s="2"/>
      <c r="C66" s="2"/>
      <c r="D66" s="1"/>
      <c r="E66" s="1"/>
      <c r="F66" s="20"/>
      <c r="G66" s="24"/>
      <c r="H66" s="25"/>
      <c r="I66" s="24"/>
      <c r="J66" s="25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</row>
    <row r="67" spans="1:34">
      <c r="A67" s="1"/>
      <c r="B67" s="2"/>
      <c r="C67" s="2"/>
      <c r="D67" s="1"/>
      <c r="E67" s="1"/>
      <c r="F67" s="20"/>
      <c r="G67" s="24"/>
      <c r="H67" s="25"/>
      <c r="I67" s="24"/>
      <c r="J67" s="25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26"/>
      <c r="AA67" s="27"/>
      <c r="AB67" s="26"/>
      <c r="AC67" s="27"/>
      <c r="AD67" s="26"/>
      <c r="AE67" s="27"/>
      <c r="AF67" s="26"/>
      <c r="AG67" s="27"/>
      <c r="AH67" s="26"/>
    </row>
    <row r="68" spans="1:34">
      <c r="A68" s="1"/>
      <c r="B68" s="2"/>
      <c r="C68" s="2"/>
      <c r="D68" s="1"/>
      <c r="E68" s="1"/>
      <c r="F68" s="20"/>
      <c r="G68" s="24"/>
      <c r="H68" s="25"/>
      <c r="I68" s="24"/>
      <c r="J68" s="25"/>
      <c r="K68" s="27"/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  <c r="Z68" s="26"/>
      <c r="AA68" s="27"/>
      <c r="AB68" s="26"/>
      <c r="AC68" s="27"/>
      <c r="AD68" s="26"/>
      <c r="AE68" s="27"/>
      <c r="AF68" s="26"/>
      <c r="AG68" s="27"/>
      <c r="AH68" s="26"/>
    </row>
    <row r="69" spans="1:34">
      <c r="A69" s="1"/>
      <c r="B69" s="2"/>
      <c r="C69" s="2"/>
      <c r="D69" s="1"/>
      <c r="E69" s="1"/>
      <c r="F69" s="20"/>
      <c r="G69" s="24"/>
      <c r="H69" s="25"/>
      <c r="I69" s="24"/>
      <c r="J69" s="25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  <c r="Z69" s="26"/>
      <c r="AA69" s="27"/>
      <c r="AB69" s="26"/>
      <c r="AC69" s="27"/>
      <c r="AD69" s="26"/>
      <c r="AE69" s="27"/>
      <c r="AF69" s="26"/>
      <c r="AG69" s="27"/>
      <c r="AH69" s="26"/>
    </row>
    <row r="70" spans="1:34">
      <c r="A70" s="1"/>
      <c r="B70" s="2"/>
      <c r="C70" s="2"/>
      <c r="D70" s="1"/>
      <c r="E70" s="1"/>
      <c r="F70" s="20"/>
      <c r="G70" s="24"/>
      <c r="H70" s="25"/>
      <c r="I70" s="24"/>
      <c r="J70" s="25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  <c r="Z70" s="26"/>
      <c r="AA70" s="27"/>
      <c r="AB70" s="26"/>
      <c r="AC70" s="27"/>
      <c r="AD70" s="26"/>
      <c r="AE70" s="27"/>
      <c r="AF70" s="26"/>
      <c r="AG70" s="27"/>
      <c r="AH70" s="26"/>
    </row>
    <row r="71" spans="1:34">
      <c r="A71" s="1"/>
      <c r="B71" s="2"/>
      <c r="C71" s="2"/>
      <c r="D71" s="1"/>
      <c r="E71" s="1"/>
      <c r="F71" s="20"/>
      <c r="G71" s="24"/>
      <c r="H71" s="25"/>
      <c r="I71" s="24"/>
      <c r="J71" s="25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  <c r="Z71" s="26"/>
      <c r="AA71" s="27"/>
      <c r="AB71" s="26"/>
      <c r="AC71" s="27"/>
      <c r="AD71" s="26"/>
      <c r="AE71" s="27"/>
      <c r="AF71" s="26"/>
      <c r="AG71" s="27"/>
      <c r="AH71" s="26"/>
    </row>
    <row r="72" spans="1:34">
      <c r="A72" s="1"/>
      <c r="B72" s="2"/>
      <c r="C72" s="2"/>
      <c r="D72" s="1"/>
      <c r="E72" s="1"/>
      <c r="F72" s="20"/>
      <c r="G72" s="24"/>
      <c r="H72" s="25"/>
      <c r="I72" s="24"/>
      <c r="J72" s="25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</row>
    <row r="73" spans="1:34">
      <c r="A73" s="1"/>
      <c r="B73" s="2"/>
      <c r="C73" s="2"/>
      <c r="D73" s="1"/>
      <c r="E73" s="1"/>
      <c r="F73" s="20"/>
      <c r="G73" s="24"/>
      <c r="H73" s="25"/>
      <c r="I73" s="24"/>
      <c r="J73" s="25"/>
      <c r="K73" s="27"/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27"/>
      <c r="Z73" s="26"/>
      <c r="AA73" s="27"/>
      <c r="AB73" s="26"/>
      <c r="AC73" s="27"/>
      <c r="AD73" s="26"/>
      <c r="AE73" s="27"/>
      <c r="AF73" s="26"/>
      <c r="AG73" s="27"/>
      <c r="AH73" s="26"/>
    </row>
    <row r="74" spans="1:34">
      <c r="A74" s="1"/>
      <c r="B74" s="2"/>
      <c r="C74" s="2"/>
      <c r="D74" s="1"/>
      <c r="E74" s="1"/>
      <c r="F74" s="20"/>
      <c r="G74" s="24"/>
      <c r="H74" s="25"/>
      <c r="I74" s="24"/>
      <c r="J74" s="25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27"/>
      <c r="Z74" s="26"/>
      <c r="AA74" s="27"/>
      <c r="AB74" s="26"/>
      <c r="AC74" s="27"/>
      <c r="AD74" s="26"/>
      <c r="AE74" s="27"/>
      <c r="AF74" s="26"/>
      <c r="AG74" s="27"/>
      <c r="AH74" s="26"/>
    </row>
    <row r="75" spans="1:34">
      <c r="A75" s="1"/>
      <c r="B75" s="2"/>
      <c r="C75" s="2"/>
      <c r="D75" s="1"/>
      <c r="E75" s="1"/>
      <c r="F75" s="20"/>
      <c r="G75" s="24"/>
      <c r="H75" s="25"/>
      <c r="I75" s="24"/>
      <c r="J75" s="25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27"/>
      <c r="Z75" s="26"/>
      <c r="AA75" s="27"/>
      <c r="AB75" s="26"/>
      <c r="AC75" s="27"/>
      <c r="AD75" s="26"/>
      <c r="AE75" s="27"/>
      <c r="AF75" s="26"/>
      <c r="AG75" s="27"/>
      <c r="AH75" s="26"/>
    </row>
    <row r="76" spans="1:34">
      <c r="A76" s="1"/>
      <c r="B76" s="2"/>
      <c r="C76" s="2"/>
      <c r="D76" s="1"/>
      <c r="E76" s="1"/>
      <c r="F76" s="20"/>
      <c r="G76" s="24"/>
      <c r="H76" s="25"/>
      <c r="I76" s="24"/>
      <c r="J76" s="25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27"/>
      <c r="Z76" s="26"/>
      <c r="AA76" s="27"/>
      <c r="AB76" s="26"/>
      <c r="AC76" s="27"/>
      <c r="AD76" s="26"/>
      <c r="AE76" s="27"/>
      <c r="AF76" s="26"/>
      <c r="AG76" s="27"/>
      <c r="AH76" s="26"/>
    </row>
    <row r="77" spans="1:34">
      <c r="A77" s="1"/>
      <c r="B77" s="2"/>
      <c r="C77" s="2"/>
      <c r="D77" s="1"/>
      <c r="E77" s="1"/>
      <c r="F77" s="20"/>
      <c r="G77" s="24"/>
      <c r="H77" s="25"/>
      <c r="I77" s="24"/>
      <c r="J77" s="25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27"/>
      <c r="Z77" s="26"/>
      <c r="AA77" s="27"/>
      <c r="AB77" s="26"/>
      <c r="AC77" s="27"/>
      <c r="AD77" s="26"/>
      <c r="AE77" s="27"/>
      <c r="AF77" s="26"/>
      <c r="AG77" s="27"/>
      <c r="AH77" s="26"/>
    </row>
    <row r="78" spans="1:34">
      <c r="A78" s="1"/>
      <c r="B78" s="2"/>
      <c r="C78" s="2"/>
      <c r="D78" s="1"/>
      <c r="E78" s="1"/>
      <c r="F78" s="20"/>
      <c r="G78" s="24"/>
      <c r="H78" s="25"/>
      <c r="I78" s="24"/>
      <c r="J78" s="25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27"/>
      <c r="Z78" s="26"/>
      <c r="AA78" s="27"/>
      <c r="AB78" s="26"/>
      <c r="AC78" s="27"/>
      <c r="AD78" s="26"/>
      <c r="AE78" s="27"/>
      <c r="AF78" s="26"/>
      <c r="AG78" s="27"/>
      <c r="AH78" s="26"/>
    </row>
    <row r="79" spans="1:34">
      <c r="A79" s="1"/>
      <c r="B79" s="2"/>
      <c r="C79" s="2"/>
      <c r="D79" s="1"/>
      <c r="E79" s="1"/>
      <c r="F79" s="20"/>
      <c r="G79" s="24"/>
      <c r="H79" s="25"/>
      <c r="I79" s="24"/>
      <c r="J79" s="25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27"/>
      <c r="Z79" s="26"/>
      <c r="AA79" s="27"/>
      <c r="AB79" s="26"/>
      <c r="AC79" s="27"/>
      <c r="AD79" s="26"/>
      <c r="AE79" s="27"/>
      <c r="AF79" s="26"/>
      <c r="AG79" s="27"/>
      <c r="AH79" s="26"/>
    </row>
    <row r="80" spans="1:34">
      <c r="A80" s="1"/>
      <c r="B80" s="2"/>
      <c r="C80" s="2"/>
      <c r="D80" s="1"/>
      <c r="E80" s="1"/>
      <c r="F80" s="20"/>
      <c r="G80" s="24"/>
      <c r="H80" s="25"/>
      <c r="I80" s="24"/>
      <c r="J80" s="25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27"/>
      <c r="Z80" s="26"/>
      <c r="AA80" s="27"/>
      <c r="AB80" s="26"/>
      <c r="AC80" s="27"/>
      <c r="AD80" s="26"/>
      <c r="AE80" s="27"/>
      <c r="AF80" s="26"/>
      <c r="AG80" s="27"/>
      <c r="AH80" s="26"/>
    </row>
    <row r="81" spans="1:34">
      <c r="A81" s="1"/>
      <c r="B81" s="2"/>
      <c r="C81" s="2"/>
      <c r="D81" s="1"/>
      <c r="E81" s="1"/>
      <c r="F81" s="20"/>
      <c r="G81" s="24"/>
      <c r="H81" s="25"/>
      <c r="I81" s="24"/>
      <c r="J81" s="25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27"/>
      <c r="Z81" s="26"/>
      <c r="AA81" s="27"/>
      <c r="AB81" s="26"/>
      <c r="AC81" s="27"/>
      <c r="AD81" s="26"/>
      <c r="AE81" s="27"/>
      <c r="AF81" s="26"/>
      <c r="AG81" s="27"/>
      <c r="AH81" s="26"/>
    </row>
    <row r="82" spans="1:34">
      <c r="A82" s="1"/>
      <c r="B82" s="2"/>
      <c r="C82" s="2"/>
      <c r="D82" s="1"/>
      <c r="E82" s="1"/>
      <c r="F82" s="21"/>
      <c r="G82" s="24"/>
      <c r="H82" s="25"/>
      <c r="I82" s="24"/>
      <c r="J82" s="25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27"/>
      <c r="Z82" s="26"/>
      <c r="AA82" s="27"/>
      <c r="AB82" s="26"/>
      <c r="AC82" s="27"/>
      <c r="AD82" s="26"/>
      <c r="AE82" s="276"/>
      <c r="AF82" s="279"/>
      <c r="AG82" s="276"/>
      <c r="AH82" s="279"/>
    </row>
    <row r="83" spans="1:34" ht="51" hidden="1">
      <c r="A83" s="370" t="s">
        <v>90</v>
      </c>
      <c r="B83" s="371"/>
      <c r="C83" s="372"/>
      <c r="D83" s="373"/>
      <c r="E83" s="374"/>
      <c r="F83" s="373"/>
      <c r="G83" s="375">
        <f t="shared" ref="G83:AH83" si="1">SUM(G24:G82)</f>
        <v>0</v>
      </c>
      <c r="H83" s="376">
        <f t="shared" si="1"/>
        <v>0</v>
      </c>
      <c r="I83" s="375">
        <f t="shared" si="1"/>
        <v>0</v>
      </c>
      <c r="J83" s="376">
        <f t="shared" si="1"/>
        <v>0</v>
      </c>
      <c r="K83" s="377">
        <f t="shared" si="1"/>
        <v>0</v>
      </c>
      <c r="L83" s="376">
        <f t="shared" si="1"/>
        <v>0</v>
      </c>
      <c r="M83" s="375">
        <f t="shared" si="1"/>
        <v>0</v>
      </c>
      <c r="N83" s="376">
        <f t="shared" si="1"/>
        <v>0</v>
      </c>
      <c r="O83" s="375">
        <f t="shared" si="1"/>
        <v>0</v>
      </c>
      <c r="P83" s="376">
        <f t="shared" si="1"/>
        <v>0</v>
      </c>
      <c r="Q83" s="375">
        <f t="shared" ref="Q83:T83" si="2">SUM(Q24:Q82)</f>
        <v>0</v>
      </c>
      <c r="R83" s="376">
        <f t="shared" si="2"/>
        <v>0</v>
      </c>
      <c r="S83" s="375">
        <f t="shared" si="2"/>
        <v>0</v>
      </c>
      <c r="T83" s="376">
        <f t="shared" si="2"/>
        <v>0</v>
      </c>
      <c r="U83" s="375">
        <f t="shared" si="1"/>
        <v>0</v>
      </c>
      <c r="V83" s="376">
        <f t="shared" si="1"/>
        <v>0</v>
      </c>
      <c r="W83" s="375">
        <f t="shared" si="1"/>
        <v>0</v>
      </c>
      <c r="X83" s="376">
        <f t="shared" si="1"/>
        <v>0</v>
      </c>
      <c r="Y83" s="375">
        <f t="shared" si="1"/>
        <v>0</v>
      </c>
      <c r="Z83" s="376">
        <f t="shared" si="1"/>
        <v>0</v>
      </c>
      <c r="AA83" s="375">
        <f t="shared" si="1"/>
        <v>0</v>
      </c>
      <c r="AB83" s="376">
        <f t="shared" si="1"/>
        <v>0</v>
      </c>
      <c r="AC83" s="375">
        <f t="shared" si="1"/>
        <v>0</v>
      </c>
      <c r="AD83" s="378">
        <f t="shared" si="1"/>
        <v>0</v>
      </c>
      <c r="AE83" s="375">
        <f t="shared" si="1"/>
        <v>0</v>
      </c>
      <c r="AF83" s="378">
        <f t="shared" si="1"/>
        <v>0</v>
      </c>
      <c r="AG83" s="375">
        <f t="shared" si="1"/>
        <v>0</v>
      </c>
      <c r="AH83" s="378">
        <f t="shared" si="1"/>
        <v>0</v>
      </c>
    </row>
    <row r="84" spans="1:34" s="306" customFormat="1" ht="23.25" customHeight="1">
      <c r="A84" s="862" t="s">
        <v>118</v>
      </c>
      <c r="B84" s="863"/>
      <c r="C84" s="863"/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863"/>
      <c r="AC84" s="863"/>
      <c r="AD84" s="863"/>
      <c r="AE84" s="864"/>
      <c r="AF84" s="864"/>
      <c r="AG84" s="864"/>
      <c r="AH84" s="865"/>
    </row>
    <row r="85" spans="1:34">
      <c r="A85" s="1"/>
      <c r="B85" s="2"/>
      <c r="C85" s="2"/>
      <c r="D85" s="1"/>
      <c r="E85" s="1"/>
      <c r="F85" s="20"/>
      <c r="G85" s="24"/>
      <c r="H85" s="88"/>
      <c r="I85" s="24"/>
      <c r="J85" s="88"/>
      <c r="K85" s="24"/>
      <c r="L85" s="88"/>
      <c r="M85" s="24"/>
      <c r="N85" s="89"/>
      <c r="O85" s="24"/>
      <c r="P85" s="89"/>
      <c r="Q85" s="24"/>
      <c r="R85" s="89"/>
      <c r="S85" s="24"/>
      <c r="T85" s="89"/>
      <c r="U85" s="24"/>
      <c r="V85" s="89"/>
      <c r="W85" s="24"/>
      <c r="X85" s="89"/>
      <c r="Y85" s="24"/>
      <c r="Z85" s="89"/>
      <c r="AA85" s="24"/>
      <c r="AB85" s="89"/>
      <c r="AC85" s="24"/>
      <c r="AD85" s="272"/>
      <c r="AE85" s="24"/>
      <c r="AF85" s="272"/>
      <c r="AG85" s="24"/>
      <c r="AH85" s="272"/>
    </row>
    <row r="86" spans="1:34">
      <c r="A86" s="1"/>
      <c r="B86" s="2"/>
      <c r="C86" s="2"/>
      <c r="D86" s="1"/>
      <c r="E86" s="1"/>
      <c r="F86" s="20"/>
      <c r="G86" s="24"/>
      <c r="H86" s="88"/>
      <c r="I86" s="24"/>
      <c r="J86" s="88"/>
      <c r="K86" s="24"/>
      <c r="L86" s="88"/>
      <c r="M86" s="24"/>
      <c r="N86" s="89"/>
      <c r="O86" s="24"/>
      <c r="P86" s="89"/>
      <c r="Q86" s="24"/>
      <c r="R86" s="89"/>
      <c r="S86" s="24"/>
      <c r="T86" s="89"/>
      <c r="U86" s="24"/>
      <c r="V86" s="89"/>
      <c r="W86" s="24"/>
      <c r="X86" s="89"/>
      <c r="Y86" s="24"/>
      <c r="Z86" s="89"/>
      <c r="AA86" s="24"/>
      <c r="AB86" s="89"/>
      <c r="AC86" s="24"/>
      <c r="AD86" s="272"/>
      <c r="AE86" s="24"/>
      <c r="AF86" s="272"/>
      <c r="AG86" s="24"/>
      <c r="AH86" s="272"/>
    </row>
    <row r="87" spans="1:34">
      <c r="A87" s="1"/>
      <c r="B87" s="2"/>
      <c r="C87" s="2"/>
      <c r="D87" s="1"/>
      <c r="E87" s="1"/>
      <c r="F87" s="20"/>
      <c r="G87" s="24"/>
      <c r="H87" s="88"/>
      <c r="I87" s="24"/>
      <c r="J87" s="88"/>
      <c r="K87" s="24"/>
      <c r="L87" s="88"/>
      <c r="M87" s="24"/>
      <c r="N87" s="89"/>
      <c r="O87" s="24"/>
      <c r="P87" s="89"/>
      <c r="Q87" s="24"/>
      <c r="R87" s="89"/>
      <c r="S87" s="24"/>
      <c r="T87" s="89"/>
      <c r="U87" s="24"/>
      <c r="V87" s="89"/>
      <c r="W87" s="24"/>
      <c r="X87" s="89"/>
      <c r="Y87" s="24"/>
      <c r="Z87" s="89"/>
      <c r="AA87" s="24"/>
      <c r="AB87" s="89"/>
      <c r="AC87" s="24"/>
      <c r="AD87" s="272"/>
      <c r="AE87" s="24"/>
      <c r="AF87" s="272"/>
      <c r="AG87" s="24"/>
      <c r="AH87" s="272"/>
    </row>
    <row r="88" spans="1:34">
      <c r="A88" s="1"/>
      <c r="B88" s="2"/>
      <c r="C88" s="2"/>
      <c r="D88" s="1"/>
      <c r="E88" s="1"/>
      <c r="F88" s="20"/>
      <c r="G88" s="24"/>
      <c r="H88" s="88"/>
      <c r="I88" s="24"/>
      <c r="J88" s="88"/>
      <c r="K88" s="24"/>
      <c r="L88" s="88"/>
      <c r="M88" s="24"/>
      <c r="N88" s="89"/>
      <c r="O88" s="24"/>
      <c r="P88" s="89"/>
      <c r="Q88" s="24"/>
      <c r="R88" s="89"/>
      <c r="S88" s="24"/>
      <c r="T88" s="89"/>
      <c r="U88" s="24"/>
      <c r="V88" s="89"/>
      <c r="W88" s="24"/>
      <c r="X88" s="89"/>
      <c r="Y88" s="24"/>
      <c r="Z88" s="89"/>
      <c r="AA88" s="24"/>
      <c r="AB88" s="89"/>
      <c r="AC88" s="24"/>
      <c r="AD88" s="272"/>
      <c r="AE88" s="24"/>
      <c r="AF88" s="272"/>
      <c r="AG88" s="24"/>
      <c r="AH88" s="272"/>
    </row>
    <row r="89" spans="1:34">
      <c r="A89" s="1"/>
      <c r="B89" s="2"/>
      <c r="C89" s="2"/>
      <c r="D89" s="1"/>
      <c r="E89" s="1"/>
      <c r="F89" s="20"/>
      <c r="G89" s="24"/>
      <c r="H89" s="88"/>
      <c r="I89" s="24"/>
      <c r="J89" s="88"/>
      <c r="K89" s="24"/>
      <c r="L89" s="88"/>
      <c r="M89" s="24"/>
      <c r="N89" s="89"/>
      <c r="O89" s="24"/>
      <c r="P89" s="89"/>
      <c r="Q89" s="24"/>
      <c r="R89" s="89"/>
      <c r="S89" s="24"/>
      <c r="T89" s="89"/>
      <c r="U89" s="24"/>
      <c r="V89" s="89"/>
      <c r="W89" s="24"/>
      <c r="X89" s="89"/>
      <c r="Y89" s="24"/>
      <c r="Z89" s="89"/>
      <c r="AA89" s="24"/>
      <c r="AB89" s="89"/>
      <c r="AC89" s="24"/>
      <c r="AD89" s="272"/>
      <c r="AE89" s="24"/>
      <c r="AF89" s="272"/>
      <c r="AG89" s="24"/>
      <c r="AH89" s="272"/>
    </row>
    <row r="90" spans="1:34">
      <c r="A90" s="1"/>
      <c r="B90" s="2"/>
      <c r="C90" s="2"/>
      <c r="D90" s="1"/>
      <c r="E90" s="1"/>
      <c r="F90" s="20"/>
      <c r="G90" s="24"/>
      <c r="H90" s="88"/>
      <c r="I90" s="24"/>
      <c r="J90" s="88"/>
      <c r="K90" s="24"/>
      <c r="L90" s="88"/>
      <c r="M90" s="24"/>
      <c r="N90" s="89"/>
      <c r="O90" s="24"/>
      <c r="P90" s="89"/>
      <c r="Q90" s="24"/>
      <c r="R90" s="89"/>
      <c r="S90" s="24"/>
      <c r="T90" s="89"/>
      <c r="U90" s="24"/>
      <c r="V90" s="89"/>
      <c r="W90" s="24"/>
      <c r="X90" s="89"/>
      <c r="Y90" s="24"/>
      <c r="Z90" s="89"/>
      <c r="AA90" s="24"/>
      <c r="AB90" s="89"/>
      <c r="AC90" s="24"/>
      <c r="AD90" s="272"/>
      <c r="AE90" s="24"/>
      <c r="AF90" s="272"/>
      <c r="AG90" s="24"/>
      <c r="AH90" s="272"/>
    </row>
    <row r="91" spans="1:34">
      <c r="A91" s="1"/>
      <c r="B91" s="2"/>
      <c r="C91" s="2"/>
      <c r="D91" s="1"/>
      <c r="E91" s="1"/>
      <c r="F91" s="20"/>
      <c r="G91" s="24"/>
      <c r="H91" s="88"/>
      <c r="I91" s="24"/>
      <c r="J91" s="88"/>
      <c r="K91" s="24"/>
      <c r="L91" s="88"/>
      <c r="M91" s="24"/>
      <c r="N91" s="89"/>
      <c r="O91" s="24"/>
      <c r="P91" s="89"/>
      <c r="Q91" s="24"/>
      <c r="R91" s="89"/>
      <c r="S91" s="24"/>
      <c r="T91" s="89"/>
      <c r="U91" s="24"/>
      <c r="V91" s="89"/>
      <c r="W91" s="24"/>
      <c r="X91" s="89"/>
      <c r="Y91" s="24"/>
      <c r="Z91" s="89"/>
      <c r="AA91" s="24"/>
      <c r="AB91" s="89"/>
      <c r="AC91" s="24"/>
      <c r="AD91" s="272"/>
      <c r="AE91" s="24"/>
      <c r="AF91" s="272"/>
      <c r="AG91" s="24"/>
      <c r="AH91" s="272"/>
    </row>
    <row r="92" spans="1:34">
      <c r="A92" s="1"/>
      <c r="B92" s="2"/>
      <c r="C92" s="2"/>
      <c r="D92" s="1"/>
      <c r="E92" s="1"/>
      <c r="F92" s="20"/>
      <c r="G92" s="24"/>
      <c r="H92" s="88"/>
      <c r="I92" s="24"/>
      <c r="J92" s="88"/>
      <c r="K92" s="24"/>
      <c r="L92" s="88"/>
      <c r="M92" s="24"/>
      <c r="N92" s="89"/>
      <c r="O92" s="24"/>
      <c r="P92" s="89"/>
      <c r="Q92" s="24"/>
      <c r="R92" s="89"/>
      <c r="S92" s="24"/>
      <c r="T92" s="89"/>
      <c r="U92" s="24"/>
      <c r="V92" s="89"/>
      <c r="W92" s="24"/>
      <c r="X92" s="89"/>
      <c r="Y92" s="24"/>
      <c r="Z92" s="89"/>
      <c r="AA92" s="24"/>
      <c r="AB92" s="89"/>
      <c r="AC92" s="24"/>
      <c r="AD92" s="272"/>
      <c r="AE92" s="24"/>
      <c r="AF92" s="272"/>
      <c r="AG92" s="24"/>
      <c r="AH92" s="272"/>
    </row>
    <row r="93" spans="1:34">
      <c r="A93" s="1"/>
      <c r="B93" s="2"/>
      <c r="C93" s="2"/>
      <c r="D93" s="1"/>
      <c r="E93" s="1"/>
      <c r="F93" s="20"/>
      <c r="G93" s="24"/>
      <c r="H93" s="88"/>
      <c r="I93" s="24"/>
      <c r="J93" s="88"/>
      <c r="K93" s="24"/>
      <c r="L93" s="88"/>
      <c r="M93" s="24"/>
      <c r="N93" s="89"/>
      <c r="O93" s="24"/>
      <c r="P93" s="89"/>
      <c r="Q93" s="24"/>
      <c r="R93" s="89"/>
      <c r="S93" s="24"/>
      <c r="T93" s="89"/>
      <c r="U93" s="24"/>
      <c r="V93" s="89"/>
      <c r="W93" s="24"/>
      <c r="X93" s="89"/>
      <c r="Y93" s="24"/>
      <c r="Z93" s="89"/>
      <c r="AA93" s="24"/>
      <c r="AB93" s="89"/>
      <c r="AC93" s="24"/>
      <c r="AD93" s="272"/>
      <c r="AE93" s="24"/>
      <c r="AF93" s="272"/>
      <c r="AG93" s="24"/>
      <c r="AH93" s="272"/>
    </row>
    <row r="94" spans="1:34">
      <c r="A94" s="1"/>
      <c r="B94" s="2"/>
      <c r="C94" s="2"/>
      <c r="D94" s="1"/>
      <c r="E94" s="1"/>
      <c r="F94" s="20"/>
      <c r="G94" s="24"/>
      <c r="H94" s="88"/>
      <c r="I94" s="24"/>
      <c r="J94" s="88"/>
      <c r="K94" s="24"/>
      <c r="L94" s="88"/>
      <c r="M94" s="24"/>
      <c r="N94" s="89"/>
      <c r="O94" s="24"/>
      <c r="P94" s="89"/>
      <c r="Q94" s="24"/>
      <c r="R94" s="89"/>
      <c r="S94" s="24"/>
      <c r="T94" s="89"/>
      <c r="U94" s="24"/>
      <c r="V94" s="89"/>
      <c r="W94" s="24"/>
      <c r="X94" s="89"/>
      <c r="Y94" s="24"/>
      <c r="Z94" s="89"/>
      <c r="AA94" s="24"/>
      <c r="AB94" s="89"/>
      <c r="AC94" s="24"/>
      <c r="AD94" s="272"/>
      <c r="AE94" s="24"/>
      <c r="AF94" s="272"/>
      <c r="AG94" s="24"/>
      <c r="AH94" s="272"/>
    </row>
    <row r="95" spans="1:34">
      <c r="A95" s="1"/>
      <c r="B95" s="2"/>
      <c r="C95" s="2"/>
      <c r="D95" s="1"/>
      <c r="E95" s="1"/>
      <c r="F95" s="20"/>
      <c r="G95" s="24"/>
      <c r="H95" s="88"/>
      <c r="I95" s="24"/>
      <c r="J95" s="88"/>
      <c r="K95" s="24"/>
      <c r="L95" s="88"/>
      <c r="M95" s="24"/>
      <c r="N95" s="89"/>
      <c r="O95" s="24"/>
      <c r="P95" s="89"/>
      <c r="Q95" s="24"/>
      <c r="R95" s="89"/>
      <c r="S95" s="24"/>
      <c r="T95" s="89"/>
      <c r="U95" s="24"/>
      <c r="V95" s="89"/>
      <c r="W95" s="24"/>
      <c r="X95" s="89"/>
      <c r="Y95" s="24"/>
      <c r="Z95" s="89"/>
      <c r="AA95" s="24"/>
      <c r="AB95" s="89"/>
      <c r="AC95" s="24"/>
      <c r="AD95" s="272"/>
      <c r="AE95" s="24"/>
      <c r="AF95" s="272"/>
      <c r="AG95" s="24"/>
      <c r="AH95" s="272"/>
    </row>
    <row r="96" spans="1:34">
      <c r="A96" s="1"/>
      <c r="B96" s="2"/>
      <c r="C96" s="2"/>
      <c r="D96" s="1"/>
      <c r="E96" s="1"/>
      <c r="F96" s="20"/>
      <c r="G96" s="24"/>
      <c r="H96" s="88"/>
      <c r="I96" s="24"/>
      <c r="J96" s="88"/>
      <c r="K96" s="24"/>
      <c r="L96" s="88"/>
      <c r="M96" s="24"/>
      <c r="N96" s="89"/>
      <c r="O96" s="24"/>
      <c r="P96" s="89"/>
      <c r="Q96" s="24"/>
      <c r="R96" s="89"/>
      <c r="S96" s="24"/>
      <c r="T96" s="89"/>
      <c r="U96" s="24"/>
      <c r="V96" s="89"/>
      <c r="W96" s="24"/>
      <c r="X96" s="89"/>
      <c r="Y96" s="24"/>
      <c r="Z96" s="89"/>
      <c r="AA96" s="24"/>
      <c r="AB96" s="89"/>
      <c r="AC96" s="24"/>
      <c r="AD96" s="272"/>
      <c r="AE96" s="24"/>
      <c r="AF96" s="272"/>
      <c r="AG96" s="24"/>
      <c r="AH96" s="272"/>
    </row>
    <row r="97" spans="1:34">
      <c r="A97" s="1"/>
      <c r="B97" s="2"/>
      <c r="C97" s="2"/>
      <c r="D97" s="1"/>
      <c r="E97" s="1"/>
      <c r="F97" s="20"/>
      <c r="G97" s="24"/>
      <c r="H97" s="88"/>
      <c r="I97" s="24"/>
      <c r="J97" s="88"/>
      <c r="K97" s="24"/>
      <c r="L97" s="88"/>
      <c r="M97" s="24"/>
      <c r="N97" s="89"/>
      <c r="O97" s="24"/>
      <c r="P97" s="89"/>
      <c r="Q97" s="24"/>
      <c r="R97" s="89"/>
      <c r="S97" s="24"/>
      <c r="T97" s="89"/>
      <c r="U97" s="24"/>
      <c r="V97" s="89"/>
      <c r="W97" s="24"/>
      <c r="X97" s="89"/>
      <c r="Y97" s="24"/>
      <c r="Z97" s="89"/>
      <c r="AA97" s="24"/>
      <c r="AB97" s="89"/>
      <c r="AC97" s="24"/>
      <c r="AD97" s="272"/>
      <c r="AE97" s="24"/>
      <c r="AF97" s="272"/>
      <c r="AG97" s="24"/>
      <c r="AH97" s="272"/>
    </row>
    <row r="98" spans="1:34">
      <c r="A98" s="1"/>
      <c r="B98" s="2"/>
      <c r="C98" s="2"/>
      <c r="D98" s="1"/>
      <c r="E98" s="1"/>
      <c r="F98" s="20"/>
      <c r="G98" s="24"/>
      <c r="H98" s="88"/>
      <c r="I98" s="24"/>
      <c r="J98" s="88"/>
      <c r="K98" s="24"/>
      <c r="L98" s="88"/>
      <c r="M98" s="24"/>
      <c r="N98" s="89"/>
      <c r="O98" s="24"/>
      <c r="P98" s="89"/>
      <c r="Q98" s="24"/>
      <c r="R98" s="89"/>
      <c r="S98" s="24"/>
      <c r="T98" s="89"/>
      <c r="U98" s="24"/>
      <c r="V98" s="89"/>
      <c r="W98" s="24"/>
      <c r="X98" s="89"/>
      <c r="Y98" s="24"/>
      <c r="Z98" s="89"/>
      <c r="AA98" s="24"/>
      <c r="AB98" s="89"/>
      <c r="AC98" s="24"/>
      <c r="AD98" s="272"/>
      <c r="AE98" s="24"/>
      <c r="AF98" s="272"/>
      <c r="AG98" s="24"/>
      <c r="AH98" s="272"/>
    </row>
    <row r="99" spans="1:34">
      <c r="A99" s="1"/>
      <c r="B99" s="2"/>
      <c r="C99" s="2"/>
      <c r="D99" s="1"/>
      <c r="E99" s="1"/>
      <c r="F99" s="20"/>
      <c r="G99" s="24"/>
      <c r="H99" s="88"/>
      <c r="I99" s="24"/>
      <c r="J99" s="88"/>
      <c r="K99" s="24"/>
      <c r="L99" s="88"/>
      <c r="M99" s="24"/>
      <c r="N99" s="89"/>
      <c r="O99" s="24"/>
      <c r="P99" s="89"/>
      <c r="Q99" s="24"/>
      <c r="R99" s="89"/>
      <c r="S99" s="24"/>
      <c r="T99" s="89"/>
      <c r="U99" s="24"/>
      <c r="V99" s="89"/>
      <c r="W99" s="24"/>
      <c r="X99" s="89"/>
      <c r="Y99" s="24"/>
      <c r="Z99" s="89"/>
      <c r="AA99" s="24"/>
      <c r="AB99" s="89"/>
      <c r="AC99" s="24"/>
      <c r="AD99" s="272"/>
      <c r="AE99" s="24"/>
      <c r="AF99" s="272"/>
      <c r="AG99" s="24"/>
      <c r="AH99" s="272"/>
    </row>
    <row r="100" spans="1:34">
      <c r="A100" s="1"/>
      <c r="B100" s="2"/>
      <c r="C100" s="2"/>
      <c r="D100" s="1"/>
      <c r="E100" s="1"/>
      <c r="F100" s="20"/>
      <c r="G100" s="24"/>
      <c r="H100" s="88"/>
      <c r="I100" s="24"/>
      <c r="J100" s="88"/>
      <c r="K100" s="24"/>
      <c r="L100" s="88"/>
      <c r="M100" s="24"/>
      <c r="N100" s="89"/>
      <c r="O100" s="24"/>
      <c r="P100" s="89"/>
      <c r="Q100" s="24"/>
      <c r="R100" s="89"/>
      <c r="S100" s="24"/>
      <c r="T100" s="89"/>
      <c r="U100" s="24"/>
      <c r="V100" s="89"/>
      <c r="W100" s="24"/>
      <c r="X100" s="89"/>
      <c r="Y100" s="24"/>
      <c r="Z100" s="89"/>
      <c r="AA100" s="24"/>
      <c r="AB100" s="89"/>
      <c r="AC100" s="24"/>
      <c r="AD100" s="272"/>
      <c r="AE100" s="24"/>
      <c r="AF100" s="272"/>
      <c r="AG100" s="24"/>
      <c r="AH100" s="272"/>
    </row>
    <row r="101" spans="1:34">
      <c r="A101" s="1"/>
      <c r="B101" s="2"/>
      <c r="C101" s="2"/>
      <c r="D101" s="1"/>
      <c r="E101" s="1"/>
      <c r="F101" s="20"/>
      <c r="G101" s="24"/>
      <c r="H101" s="88"/>
      <c r="I101" s="24"/>
      <c r="J101" s="88"/>
      <c r="K101" s="24"/>
      <c r="L101" s="88"/>
      <c r="M101" s="24"/>
      <c r="N101" s="89"/>
      <c r="O101" s="24"/>
      <c r="P101" s="89"/>
      <c r="Q101" s="24"/>
      <c r="R101" s="89"/>
      <c r="S101" s="24"/>
      <c r="T101" s="89"/>
      <c r="U101" s="24"/>
      <c r="V101" s="89"/>
      <c r="W101" s="24"/>
      <c r="X101" s="89"/>
      <c r="Y101" s="24"/>
      <c r="Z101" s="89"/>
      <c r="AA101" s="24"/>
      <c r="AB101" s="89"/>
      <c r="AC101" s="24"/>
      <c r="AD101" s="272"/>
      <c r="AE101" s="24"/>
      <c r="AF101" s="272"/>
      <c r="AG101" s="24"/>
      <c r="AH101" s="272"/>
    </row>
    <row r="102" spans="1:34">
      <c r="A102" s="1"/>
      <c r="B102" s="2"/>
      <c r="C102" s="2"/>
      <c r="D102" s="1"/>
      <c r="E102" s="1"/>
      <c r="F102" s="20"/>
      <c r="G102" s="24"/>
      <c r="H102" s="88"/>
      <c r="I102" s="24"/>
      <c r="J102" s="88"/>
      <c r="K102" s="24"/>
      <c r="L102" s="88"/>
      <c r="M102" s="24"/>
      <c r="N102" s="89"/>
      <c r="O102" s="24"/>
      <c r="P102" s="89"/>
      <c r="Q102" s="24"/>
      <c r="R102" s="89"/>
      <c r="S102" s="24"/>
      <c r="T102" s="89"/>
      <c r="U102" s="24"/>
      <c r="V102" s="89"/>
      <c r="W102" s="24"/>
      <c r="X102" s="89"/>
      <c r="Y102" s="24"/>
      <c r="Z102" s="89"/>
      <c r="AA102" s="24"/>
      <c r="AB102" s="89"/>
      <c r="AC102" s="24"/>
      <c r="AD102" s="272"/>
      <c r="AE102" s="24"/>
      <c r="AF102" s="272"/>
      <c r="AG102" s="24"/>
      <c r="AH102" s="272"/>
    </row>
    <row r="103" spans="1:34">
      <c r="A103" s="1"/>
      <c r="B103" s="2"/>
      <c r="C103" s="2"/>
      <c r="D103" s="1"/>
      <c r="E103" s="1"/>
      <c r="F103" s="20"/>
      <c r="G103" s="24"/>
      <c r="H103" s="88"/>
      <c r="I103" s="24"/>
      <c r="J103" s="88"/>
      <c r="K103" s="24"/>
      <c r="L103" s="88"/>
      <c r="M103" s="24"/>
      <c r="N103" s="89"/>
      <c r="O103" s="24"/>
      <c r="P103" s="89"/>
      <c r="Q103" s="24"/>
      <c r="R103" s="89"/>
      <c r="S103" s="24"/>
      <c r="T103" s="89"/>
      <c r="U103" s="24"/>
      <c r="V103" s="89"/>
      <c r="W103" s="24"/>
      <c r="X103" s="89"/>
      <c r="Y103" s="24"/>
      <c r="Z103" s="89"/>
      <c r="AA103" s="24"/>
      <c r="AB103" s="89"/>
      <c r="AC103" s="24"/>
      <c r="AD103" s="272"/>
      <c r="AE103" s="24"/>
      <c r="AF103" s="272"/>
      <c r="AG103" s="24"/>
      <c r="AH103" s="272"/>
    </row>
    <row r="104" spans="1:34">
      <c r="A104" s="1"/>
      <c r="B104" s="2"/>
      <c r="C104" s="2"/>
      <c r="D104" s="1"/>
      <c r="E104" s="1"/>
      <c r="F104" s="20"/>
      <c r="G104" s="24"/>
      <c r="H104" s="88"/>
      <c r="I104" s="24"/>
      <c r="J104" s="88"/>
      <c r="K104" s="24"/>
      <c r="L104" s="88"/>
      <c r="M104" s="24"/>
      <c r="N104" s="89"/>
      <c r="O104" s="24"/>
      <c r="P104" s="89"/>
      <c r="Q104" s="24"/>
      <c r="R104" s="89"/>
      <c r="S104" s="24"/>
      <c r="T104" s="89"/>
      <c r="U104" s="24"/>
      <c r="V104" s="89"/>
      <c r="W104" s="24"/>
      <c r="X104" s="89"/>
      <c r="Y104" s="24"/>
      <c r="Z104" s="89"/>
      <c r="AA104" s="24"/>
      <c r="AB104" s="89"/>
      <c r="AC104" s="24"/>
      <c r="AD104" s="272"/>
      <c r="AE104" s="24"/>
      <c r="AF104" s="272"/>
      <c r="AG104" s="24"/>
      <c r="AH104" s="272"/>
    </row>
    <row r="105" spans="1:34">
      <c r="A105" s="1"/>
      <c r="B105" s="2"/>
      <c r="C105" s="2"/>
      <c r="D105" s="1"/>
      <c r="E105" s="1"/>
      <c r="F105" s="20"/>
      <c r="G105" s="24"/>
      <c r="H105" s="88"/>
      <c r="I105" s="24"/>
      <c r="J105" s="88"/>
      <c r="K105" s="24"/>
      <c r="L105" s="88"/>
      <c r="M105" s="24"/>
      <c r="N105" s="89"/>
      <c r="O105" s="24"/>
      <c r="P105" s="89"/>
      <c r="Q105" s="24"/>
      <c r="R105" s="89"/>
      <c r="S105" s="24"/>
      <c r="T105" s="89"/>
      <c r="U105" s="24"/>
      <c r="V105" s="89"/>
      <c r="W105" s="24"/>
      <c r="X105" s="89"/>
      <c r="Y105" s="24"/>
      <c r="Z105" s="89"/>
      <c r="AA105" s="24"/>
      <c r="AB105" s="89"/>
      <c r="AC105" s="24"/>
      <c r="AD105" s="272"/>
      <c r="AE105" s="24"/>
      <c r="AF105" s="272"/>
      <c r="AG105" s="24"/>
      <c r="AH105" s="272"/>
    </row>
    <row r="106" spans="1:34">
      <c r="A106" s="1"/>
      <c r="B106" s="2"/>
      <c r="C106" s="2"/>
      <c r="D106" s="1"/>
      <c r="E106" s="1"/>
      <c r="F106" s="20"/>
      <c r="G106" s="24"/>
      <c r="H106" s="88"/>
      <c r="I106" s="24"/>
      <c r="J106" s="88"/>
      <c r="K106" s="24"/>
      <c r="L106" s="88"/>
      <c r="M106" s="24"/>
      <c r="N106" s="89"/>
      <c r="O106" s="24"/>
      <c r="P106" s="89"/>
      <c r="Q106" s="24"/>
      <c r="R106" s="89"/>
      <c r="S106" s="24"/>
      <c r="T106" s="89"/>
      <c r="U106" s="24"/>
      <c r="V106" s="89"/>
      <c r="W106" s="24"/>
      <c r="X106" s="89"/>
      <c r="Y106" s="24"/>
      <c r="Z106" s="89"/>
      <c r="AA106" s="24"/>
      <c r="AB106" s="89"/>
      <c r="AC106" s="24"/>
      <c r="AD106" s="273"/>
      <c r="AE106" s="24"/>
      <c r="AF106" s="273"/>
      <c r="AG106" s="24"/>
      <c r="AH106" s="273"/>
    </row>
    <row r="107" spans="1:34" ht="51" hidden="1">
      <c r="A107" s="90" t="s">
        <v>119</v>
      </c>
      <c r="B107" s="91"/>
      <c r="C107" s="72"/>
      <c r="D107" s="73"/>
      <c r="E107" s="92"/>
      <c r="F107" s="93"/>
      <c r="G107" s="94">
        <f>SUM(G85:G106)</f>
        <v>0</v>
      </c>
      <c r="H107" s="95"/>
      <c r="I107" s="94">
        <f>SUM(I85:I106)</f>
        <v>0</v>
      </c>
      <c r="J107" s="95"/>
      <c r="K107" s="94">
        <f>SUM(K85:K106)</f>
        <v>0</v>
      </c>
      <c r="L107" s="95"/>
      <c r="M107" s="94">
        <f>SUM(M85:M106)</f>
        <v>0</v>
      </c>
      <c r="N107" s="95"/>
      <c r="O107" s="94">
        <f>SUM(O85:O106)</f>
        <v>0</v>
      </c>
      <c r="P107" s="95"/>
      <c r="Q107" s="94">
        <f>SUM(Q85:Q106)</f>
        <v>0</v>
      </c>
      <c r="R107" s="95"/>
      <c r="S107" s="94">
        <f>SUM(S85:S106)</f>
        <v>0</v>
      </c>
      <c r="T107" s="95"/>
      <c r="U107" s="94">
        <f>SUM(U85:U106)</f>
        <v>0</v>
      </c>
      <c r="V107" s="95"/>
      <c r="W107" s="94">
        <f>SUM(W85:W106)</f>
        <v>0</v>
      </c>
      <c r="X107" s="95"/>
      <c r="Y107" s="94">
        <f>SUM(Y85:Y106)</f>
        <v>0</v>
      </c>
      <c r="Z107" s="95"/>
      <c r="AA107" s="94">
        <f>SUM(AA85:AA106)</f>
        <v>0</v>
      </c>
      <c r="AB107" s="95"/>
      <c r="AC107" s="94">
        <f>SUM(AC85:AC106)</f>
        <v>0</v>
      </c>
      <c r="AD107" s="379"/>
      <c r="AE107" s="94">
        <f>SUM(AE85:AE106)</f>
        <v>0</v>
      </c>
      <c r="AF107" s="379"/>
      <c r="AG107" s="94">
        <f>SUM(AG85:AG106)</f>
        <v>0</v>
      </c>
      <c r="AH107" s="379"/>
    </row>
    <row r="108" spans="1:34" ht="20.100000000000001" customHeight="1">
      <c r="A108" s="99"/>
      <c r="B108" s="100"/>
      <c r="C108" s="100"/>
      <c r="D108" s="99"/>
      <c r="E108" s="99"/>
      <c r="F108" s="101"/>
      <c r="G108" s="102"/>
      <c r="H108" s="103"/>
      <c r="I108" s="102"/>
      <c r="J108" s="103"/>
      <c r="K108" s="102"/>
      <c r="L108" s="103"/>
      <c r="M108" s="347"/>
      <c r="N108" s="347"/>
      <c r="O108" s="102"/>
      <c r="P108" s="103"/>
      <c r="Q108" s="347"/>
      <c r="R108" s="347"/>
      <c r="S108" s="102"/>
      <c r="T108" s="103"/>
      <c r="U108" s="102"/>
      <c r="V108" s="103"/>
      <c r="W108" s="102"/>
      <c r="X108" s="103"/>
      <c r="Y108" s="102"/>
      <c r="Z108" s="103"/>
      <c r="AA108" s="102"/>
      <c r="AB108" s="103"/>
      <c r="AC108" s="102"/>
      <c r="AD108" s="103"/>
    </row>
    <row r="109" spans="1:34" ht="15">
      <c r="A109" s="105"/>
      <c r="B109" s="104"/>
      <c r="C109" s="106"/>
      <c r="D109" s="107"/>
      <c r="E109" s="107"/>
      <c r="F109" s="107"/>
      <c r="G109" s="107"/>
      <c r="H109" s="107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4" s="43" customFormat="1" ht="36" customHeight="1">
      <c r="A110" s="367" t="s">
        <v>127</v>
      </c>
      <c r="B110" s="44"/>
      <c r="C110" s="4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844">
        <f>P1</f>
        <v>0</v>
      </c>
      <c r="Q110" s="844"/>
      <c r="R110" s="844"/>
      <c r="S110" s="844"/>
      <c r="T110" s="844"/>
      <c r="U110" s="844"/>
      <c r="V110" s="844"/>
      <c r="W110" s="844"/>
      <c r="X110" s="844"/>
      <c r="Y110" s="41"/>
      <c r="Z110" s="41"/>
      <c r="AA110" s="41"/>
      <c r="AB110" s="41"/>
      <c r="AC110" s="41"/>
      <c r="AD110" s="41"/>
    </row>
    <row r="111" spans="1:34" s="43" customFormat="1" ht="18" customHeight="1">
      <c r="A111" s="41" t="s">
        <v>35</v>
      </c>
      <c r="B111" s="44"/>
      <c r="C111" s="45"/>
      <c r="D111" s="41"/>
      <c r="E111" s="41"/>
      <c r="F111" s="41"/>
      <c r="G111" s="41"/>
      <c r="H111" s="41"/>
      <c r="I111" s="41"/>
      <c r="J111" s="41"/>
      <c r="K111" s="858"/>
      <c r="L111" s="858"/>
      <c r="M111" s="344"/>
      <c r="N111" s="344"/>
      <c r="O111" s="41"/>
      <c r="P111" s="859"/>
      <c r="Q111" s="859"/>
      <c r="R111" s="859"/>
      <c r="S111" s="859"/>
      <c r="T111" s="859"/>
      <c r="U111" s="859"/>
      <c r="V111" s="859"/>
      <c r="W111" s="859"/>
      <c r="X111" s="859"/>
      <c r="Y111" s="41"/>
      <c r="Z111" s="41"/>
      <c r="AA111" s="41"/>
      <c r="AB111" s="41"/>
      <c r="AC111" s="41"/>
      <c r="AD111" s="41"/>
    </row>
    <row r="112" spans="1:34" s="52" customFormat="1" ht="15.75">
      <c r="A112" s="42"/>
      <c r="B112" s="44"/>
      <c r="C112" s="45"/>
      <c r="D112" s="41"/>
      <c r="E112" s="41"/>
      <c r="F112" s="41"/>
      <c r="G112" s="41"/>
      <c r="H112" s="41"/>
      <c r="I112" s="41"/>
      <c r="J112" s="41"/>
      <c r="K112" s="266"/>
      <c r="L112" s="266"/>
      <c r="M112" s="344"/>
      <c r="N112" s="344"/>
      <c r="O112" s="41"/>
      <c r="P112" s="41"/>
      <c r="Q112" s="420"/>
      <c r="R112" s="420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4" s="52" customFormat="1" ht="20.25">
      <c r="A113" s="48" t="s">
        <v>9</v>
      </c>
      <c r="B113" s="49"/>
      <c r="C113" s="50"/>
      <c r="D113" s="51"/>
      <c r="E113" s="51"/>
      <c r="F113" s="51"/>
      <c r="G113" s="48" t="s">
        <v>245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4" ht="14.25">
      <c r="A114" s="51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1:34" ht="19.5" customHeight="1">
      <c r="A115" s="7" t="s">
        <v>36</v>
      </c>
      <c r="B115" s="844">
        <f>G6</f>
        <v>2021</v>
      </c>
      <c r="C115" s="845"/>
      <c r="D115" s="845"/>
      <c r="E115" s="52"/>
      <c r="F115" s="52"/>
      <c r="G115" s="108">
        <f>G6</f>
        <v>2021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4" ht="19.5" customHeight="1">
      <c r="A116" s="56" t="s">
        <v>46</v>
      </c>
      <c r="B116" s="844" t="str">
        <f>G7</f>
        <v>2. Quartal (Monate April, Mai, Juni und Juli)</v>
      </c>
      <c r="C116" s="845"/>
      <c r="D116" s="845"/>
      <c r="E116" s="54"/>
      <c r="F116" s="54"/>
      <c r="G116" s="42" t="str">
        <f>G7</f>
        <v>2. Quartal (Monate April, Mai, Juni und Juli)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4" ht="19.5" customHeight="1">
      <c r="A117" s="7"/>
      <c r="B117" s="264"/>
      <c r="C117" s="265"/>
      <c r="D117" s="26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4" ht="29.25" customHeight="1">
      <c r="A118" s="849" t="s">
        <v>0</v>
      </c>
      <c r="B118" s="850"/>
      <c r="C118" s="850"/>
      <c r="D118" s="850"/>
      <c r="E118" s="850"/>
      <c r="F118" s="851"/>
      <c r="G118" s="867" t="s">
        <v>1</v>
      </c>
      <c r="H118" s="867"/>
      <c r="I118" s="867" t="s">
        <v>2</v>
      </c>
      <c r="J118" s="867"/>
      <c r="K118" s="868" t="s">
        <v>85</v>
      </c>
      <c r="L118" s="868"/>
      <c r="M118" s="830">
        <f>M8</f>
        <v>0</v>
      </c>
      <c r="N118" s="831"/>
      <c r="O118" s="830">
        <f>O8</f>
        <v>0</v>
      </c>
      <c r="P118" s="831"/>
      <c r="Q118" s="830">
        <f>Q8</f>
        <v>0</v>
      </c>
      <c r="R118" s="831"/>
      <c r="S118" s="830">
        <f>S8</f>
        <v>0</v>
      </c>
      <c r="T118" s="831"/>
      <c r="U118" s="830">
        <f>U8</f>
        <v>0</v>
      </c>
      <c r="V118" s="831"/>
      <c r="W118" s="830">
        <f>W8</f>
        <v>0</v>
      </c>
      <c r="X118" s="831"/>
      <c r="Y118" s="830">
        <f>Y8</f>
        <v>0</v>
      </c>
      <c r="Z118" s="831"/>
      <c r="AA118" s="830">
        <f>AA8</f>
        <v>0</v>
      </c>
      <c r="AB118" s="831"/>
      <c r="AC118" s="830">
        <f>AC8</f>
        <v>0</v>
      </c>
      <c r="AD118" s="831"/>
      <c r="AE118" s="830">
        <f>AE8</f>
        <v>0</v>
      </c>
      <c r="AF118" s="831"/>
      <c r="AG118" s="830">
        <f>AG8</f>
        <v>0</v>
      </c>
      <c r="AH118" s="831"/>
    </row>
    <row r="119" spans="1:34" ht="32.25" customHeight="1">
      <c r="A119" s="852"/>
      <c r="B119" s="853"/>
      <c r="C119" s="853"/>
      <c r="D119" s="853"/>
      <c r="E119" s="853"/>
      <c r="F119" s="854"/>
      <c r="G119" s="832" t="s">
        <v>17</v>
      </c>
      <c r="H119" s="832" t="s">
        <v>12</v>
      </c>
      <c r="I119" s="832" t="s">
        <v>17</v>
      </c>
      <c r="J119" s="832" t="s">
        <v>12</v>
      </c>
      <c r="K119" s="832" t="s">
        <v>17</v>
      </c>
      <c r="L119" s="832" t="s">
        <v>12</v>
      </c>
      <c r="M119" s="832" t="s">
        <v>17</v>
      </c>
      <c r="N119" s="832" t="s">
        <v>12</v>
      </c>
      <c r="O119" s="832" t="s">
        <v>17</v>
      </c>
      <c r="P119" s="832" t="s">
        <v>12</v>
      </c>
      <c r="Q119" s="832" t="s">
        <v>17</v>
      </c>
      <c r="R119" s="832" t="s">
        <v>12</v>
      </c>
      <c r="S119" s="832" t="s">
        <v>17</v>
      </c>
      <c r="T119" s="832" t="s">
        <v>12</v>
      </c>
      <c r="U119" s="832" t="s">
        <v>17</v>
      </c>
      <c r="V119" s="832" t="s">
        <v>12</v>
      </c>
      <c r="W119" s="832" t="s">
        <v>17</v>
      </c>
      <c r="X119" s="832" t="s">
        <v>12</v>
      </c>
      <c r="Y119" s="832" t="s">
        <v>17</v>
      </c>
      <c r="Z119" s="832" t="s">
        <v>12</v>
      </c>
      <c r="AA119" s="832" t="s">
        <v>17</v>
      </c>
      <c r="AB119" s="832" t="s">
        <v>12</v>
      </c>
      <c r="AC119" s="832" t="s">
        <v>17</v>
      </c>
      <c r="AD119" s="832" t="s">
        <v>12</v>
      </c>
      <c r="AE119" s="832" t="s">
        <v>17</v>
      </c>
      <c r="AF119" s="832" t="s">
        <v>12</v>
      </c>
      <c r="AG119" s="832" t="s">
        <v>17</v>
      </c>
      <c r="AH119" s="832" t="s">
        <v>12</v>
      </c>
    </row>
    <row r="120" spans="1:34" ht="35.25" customHeight="1">
      <c r="A120" s="852"/>
      <c r="B120" s="853"/>
      <c r="C120" s="853"/>
      <c r="D120" s="853"/>
      <c r="E120" s="853"/>
      <c r="F120" s="854"/>
      <c r="G120" s="833"/>
      <c r="H120" s="833"/>
      <c r="I120" s="833"/>
      <c r="J120" s="833"/>
      <c r="K120" s="833"/>
      <c r="L120" s="833"/>
      <c r="M120" s="833"/>
      <c r="N120" s="833"/>
      <c r="O120" s="833"/>
      <c r="P120" s="833"/>
      <c r="Q120" s="833"/>
      <c r="R120" s="833"/>
      <c r="S120" s="833"/>
      <c r="T120" s="833"/>
      <c r="U120" s="833"/>
      <c r="V120" s="833"/>
      <c r="W120" s="833"/>
      <c r="X120" s="833"/>
      <c r="Y120" s="833"/>
      <c r="Z120" s="833"/>
      <c r="AA120" s="833"/>
      <c r="AB120" s="833"/>
      <c r="AC120" s="833"/>
      <c r="AD120" s="833"/>
      <c r="AE120" s="833"/>
      <c r="AF120" s="833"/>
      <c r="AG120" s="833"/>
      <c r="AH120" s="833"/>
    </row>
    <row r="121" spans="1:34" ht="35.25" customHeight="1">
      <c r="A121" s="855"/>
      <c r="B121" s="856"/>
      <c r="C121" s="856"/>
      <c r="D121" s="856"/>
      <c r="E121" s="856"/>
      <c r="F121" s="857"/>
      <c r="G121" s="68" t="s">
        <v>135</v>
      </c>
      <c r="H121" s="68" t="s">
        <v>18</v>
      </c>
      <c r="I121" s="68" t="s">
        <v>135</v>
      </c>
      <c r="J121" s="68" t="s">
        <v>18</v>
      </c>
      <c r="K121" s="68" t="s">
        <v>86</v>
      </c>
      <c r="L121" s="68" t="s">
        <v>18</v>
      </c>
      <c r="M121" s="69">
        <f>M11</f>
        <v>0</v>
      </c>
      <c r="N121" s="68" t="s">
        <v>18</v>
      </c>
      <c r="O121" s="69">
        <f>O11</f>
        <v>0</v>
      </c>
      <c r="P121" s="68" t="s">
        <v>18</v>
      </c>
      <c r="Q121" s="69">
        <f>Q11</f>
        <v>0</v>
      </c>
      <c r="R121" s="68" t="s">
        <v>18</v>
      </c>
      <c r="S121" s="69">
        <f>S11</f>
        <v>0</v>
      </c>
      <c r="T121" s="68" t="s">
        <v>18</v>
      </c>
      <c r="U121" s="69">
        <f>U11</f>
        <v>0</v>
      </c>
      <c r="V121" s="68" t="s">
        <v>18</v>
      </c>
      <c r="W121" s="69">
        <f>W11</f>
        <v>0</v>
      </c>
      <c r="X121" s="68" t="s">
        <v>18</v>
      </c>
      <c r="Y121" s="69">
        <f>Y11</f>
        <v>0</v>
      </c>
      <c r="Z121" s="68" t="s">
        <v>18</v>
      </c>
      <c r="AA121" s="69">
        <f>AA11</f>
        <v>0</v>
      </c>
      <c r="AB121" s="68" t="s">
        <v>18</v>
      </c>
      <c r="AC121" s="69">
        <f>AC11</f>
        <v>0</v>
      </c>
      <c r="AD121" s="68" t="s">
        <v>18</v>
      </c>
      <c r="AE121" s="69">
        <f>AE11</f>
        <v>0</v>
      </c>
      <c r="AF121" s="68" t="s">
        <v>18</v>
      </c>
      <c r="AG121" s="69">
        <f>AG11</f>
        <v>0</v>
      </c>
      <c r="AH121" s="68" t="s">
        <v>18</v>
      </c>
    </row>
    <row r="122" spans="1:34" s="306" customFormat="1" ht="23.25" customHeight="1">
      <c r="A122" s="862" t="s">
        <v>120</v>
      </c>
      <c r="B122" s="863"/>
      <c r="C122" s="863"/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  <c r="N122" s="863"/>
      <c r="O122" s="863"/>
      <c r="P122" s="863"/>
      <c r="Q122" s="863"/>
      <c r="R122" s="863"/>
      <c r="S122" s="863"/>
      <c r="T122" s="863"/>
      <c r="U122" s="863"/>
      <c r="V122" s="863"/>
      <c r="W122" s="863"/>
      <c r="X122" s="863"/>
      <c r="Y122" s="863"/>
      <c r="Z122" s="863"/>
      <c r="AA122" s="863"/>
      <c r="AB122" s="863"/>
      <c r="AC122" s="863"/>
      <c r="AD122" s="863"/>
      <c r="AE122" s="380"/>
      <c r="AF122" s="380"/>
      <c r="AG122" s="380"/>
      <c r="AH122" s="381"/>
    </row>
    <row r="123" spans="1:34">
      <c r="A123" s="1"/>
      <c r="B123" s="2"/>
      <c r="C123" s="2"/>
      <c r="D123" s="1"/>
      <c r="E123" s="1"/>
      <c r="F123" s="20"/>
      <c r="G123" s="24"/>
      <c r="H123" s="88"/>
      <c r="I123" s="24"/>
      <c r="J123" s="88"/>
      <c r="K123" s="27"/>
      <c r="L123" s="88"/>
      <c r="M123" s="27"/>
      <c r="N123" s="89"/>
      <c r="O123" s="27"/>
      <c r="P123" s="89"/>
      <c r="Q123" s="27"/>
      <c r="R123" s="89"/>
      <c r="S123" s="27"/>
      <c r="T123" s="89"/>
      <c r="U123" s="27"/>
      <c r="V123" s="89"/>
      <c r="W123" s="27"/>
      <c r="X123" s="89"/>
      <c r="Y123" s="27"/>
      <c r="Z123" s="89"/>
      <c r="AA123" s="27"/>
      <c r="AB123" s="89"/>
      <c r="AC123" s="27"/>
      <c r="AD123" s="272"/>
      <c r="AE123" s="27"/>
      <c r="AF123" s="272"/>
      <c r="AG123" s="27"/>
      <c r="AH123" s="272"/>
    </row>
    <row r="124" spans="1:34">
      <c r="A124" s="1"/>
      <c r="B124" s="2"/>
      <c r="C124" s="2"/>
      <c r="D124" s="1"/>
      <c r="E124" s="1"/>
      <c r="F124" s="20"/>
      <c r="G124" s="24"/>
      <c r="H124" s="88"/>
      <c r="I124" s="24"/>
      <c r="J124" s="88"/>
      <c r="K124" s="27"/>
      <c r="L124" s="88"/>
      <c r="M124" s="27"/>
      <c r="N124" s="89"/>
      <c r="O124" s="27"/>
      <c r="P124" s="89"/>
      <c r="Q124" s="27"/>
      <c r="R124" s="89"/>
      <c r="S124" s="27"/>
      <c r="T124" s="89"/>
      <c r="U124" s="27"/>
      <c r="V124" s="89"/>
      <c r="W124" s="27"/>
      <c r="X124" s="89"/>
      <c r="Y124" s="27"/>
      <c r="Z124" s="89"/>
      <c r="AA124" s="27"/>
      <c r="AB124" s="89"/>
      <c r="AC124" s="27"/>
      <c r="AD124" s="272"/>
      <c r="AE124" s="27"/>
      <c r="AF124" s="272"/>
      <c r="AG124" s="27"/>
      <c r="AH124" s="272"/>
    </row>
    <row r="125" spans="1:34">
      <c r="A125" s="1"/>
      <c r="B125" s="2"/>
      <c r="C125" s="2"/>
      <c r="D125" s="1"/>
      <c r="E125" s="1"/>
      <c r="F125" s="20"/>
      <c r="G125" s="24"/>
      <c r="H125" s="88"/>
      <c r="I125" s="24"/>
      <c r="J125" s="88"/>
      <c r="K125" s="27"/>
      <c r="L125" s="88"/>
      <c r="M125" s="27"/>
      <c r="N125" s="89"/>
      <c r="O125" s="27"/>
      <c r="P125" s="89"/>
      <c r="Q125" s="27"/>
      <c r="R125" s="89"/>
      <c r="S125" s="27"/>
      <c r="T125" s="89"/>
      <c r="U125" s="27"/>
      <c r="V125" s="89"/>
      <c r="W125" s="27"/>
      <c r="X125" s="89"/>
      <c r="Y125" s="27"/>
      <c r="Z125" s="89"/>
      <c r="AA125" s="27"/>
      <c r="AB125" s="89"/>
      <c r="AC125" s="27"/>
      <c r="AD125" s="272"/>
      <c r="AE125" s="27"/>
      <c r="AF125" s="272"/>
      <c r="AG125" s="27"/>
      <c r="AH125" s="272"/>
    </row>
    <row r="126" spans="1:34">
      <c r="A126" s="1"/>
      <c r="B126" s="2"/>
      <c r="C126" s="2"/>
      <c r="D126" s="1"/>
      <c r="E126" s="1"/>
      <c r="F126" s="20"/>
      <c r="G126" s="24"/>
      <c r="H126" s="88"/>
      <c r="I126" s="24"/>
      <c r="J126" s="88"/>
      <c r="K126" s="27"/>
      <c r="L126" s="88"/>
      <c r="M126" s="27"/>
      <c r="N126" s="89"/>
      <c r="O126" s="27"/>
      <c r="P126" s="89"/>
      <c r="Q126" s="27"/>
      <c r="R126" s="89"/>
      <c r="S126" s="27"/>
      <c r="T126" s="89"/>
      <c r="U126" s="27"/>
      <c r="V126" s="89"/>
      <c r="W126" s="27"/>
      <c r="X126" s="89"/>
      <c r="Y126" s="27"/>
      <c r="Z126" s="89"/>
      <c r="AA126" s="27"/>
      <c r="AB126" s="89"/>
      <c r="AC126" s="27"/>
      <c r="AD126" s="272"/>
      <c r="AE126" s="27"/>
      <c r="AF126" s="272"/>
      <c r="AG126" s="27"/>
      <c r="AH126" s="272"/>
    </row>
    <row r="127" spans="1:34">
      <c r="A127" s="1"/>
      <c r="B127" s="2"/>
      <c r="C127" s="2"/>
      <c r="D127" s="1"/>
      <c r="E127" s="1"/>
      <c r="F127" s="20"/>
      <c r="G127" s="24"/>
      <c r="H127" s="88"/>
      <c r="I127" s="24"/>
      <c r="J127" s="88"/>
      <c r="K127" s="27"/>
      <c r="L127" s="88"/>
      <c r="M127" s="27"/>
      <c r="N127" s="89"/>
      <c r="O127" s="27"/>
      <c r="P127" s="89"/>
      <c r="Q127" s="27"/>
      <c r="R127" s="89"/>
      <c r="S127" s="27"/>
      <c r="T127" s="89"/>
      <c r="U127" s="27"/>
      <c r="V127" s="89"/>
      <c r="W127" s="27"/>
      <c r="X127" s="89"/>
      <c r="Y127" s="27"/>
      <c r="Z127" s="89"/>
      <c r="AA127" s="27"/>
      <c r="AB127" s="89"/>
      <c r="AC127" s="27"/>
      <c r="AD127" s="272"/>
      <c r="AE127" s="27"/>
      <c r="AF127" s="272"/>
      <c r="AG127" s="27"/>
      <c r="AH127" s="272"/>
    </row>
    <row r="128" spans="1:34">
      <c r="A128" s="1"/>
      <c r="B128" s="2"/>
      <c r="C128" s="2"/>
      <c r="D128" s="1"/>
      <c r="E128" s="1"/>
      <c r="F128" s="20"/>
      <c r="G128" s="24"/>
      <c r="H128" s="88"/>
      <c r="I128" s="24"/>
      <c r="J128" s="88"/>
      <c r="K128" s="27"/>
      <c r="L128" s="88"/>
      <c r="M128" s="27"/>
      <c r="N128" s="89"/>
      <c r="O128" s="27"/>
      <c r="P128" s="89"/>
      <c r="Q128" s="27"/>
      <c r="R128" s="89"/>
      <c r="S128" s="27"/>
      <c r="T128" s="89"/>
      <c r="U128" s="27"/>
      <c r="V128" s="89"/>
      <c r="W128" s="27"/>
      <c r="X128" s="89"/>
      <c r="Y128" s="27"/>
      <c r="Z128" s="89"/>
      <c r="AA128" s="27"/>
      <c r="AB128" s="89"/>
      <c r="AC128" s="27"/>
      <c r="AD128" s="272"/>
      <c r="AE128" s="27"/>
      <c r="AF128" s="272"/>
      <c r="AG128" s="27"/>
      <c r="AH128" s="272"/>
    </row>
    <row r="129" spans="1:34">
      <c r="A129" s="1"/>
      <c r="B129" s="2"/>
      <c r="C129" s="2"/>
      <c r="D129" s="1"/>
      <c r="E129" s="1"/>
      <c r="F129" s="20"/>
      <c r="G129" s="24"/>
      <c r="H129" s="88"/>
      <c r="I129" s="24"/>
      <c r="J129" s="88"/>
      <c r="K129" s="27"/>
      <c r="L129" s="88"/>
      <c r="M129" s="27"/>
      <c r="N129" s="89"/>
      <c r="O129" s="27"/>
      <c r="P129" s="89"/>
      <c r="Q129" s="27"/>
      <c r="R129" s="89"/>
      <c r="S129" s="27"/>
      <c r="T129" s="89"/>
      <c r="U129" s="27"/>
      <c r="V129" s="89"/>
      <c r="W129" s="27"/>
      <c r="X129" s="89"/>
      <c r="Y129" s="27"/>
      <c r="Z129" s="89"/>
      <c r="AA129" s="27"/>
      <c r="AB129" s="89"/>
      <c r="AC129" s="27"/>
      <c r="AD129" s="272"/>
      <c r="AE129" s="27"/>
      <c r="AF129" s="272"/>
      <c r="AG129" s="27"/>
      <c r="AH129" s="272"/>
    </row>
    <row r="130" spans="1:34">
      <c r="A130" s="1"/>
      <c r="B130" s="2"/>
      <c r="C130" s="2"/>
      <c r="D130" s="1"/>
      <c r="E130" s="1"/>
      <c r="F130" s="20"/>
      <c r="G130" s="24"/>
      <c r="H130" s="88"/>
      <c r="I130" s="24"/>
      <c r="J130" s="88"/>
      <c r="K130" s="27"/>
      <c r="L130" s="88"/>
      <c r="M130" s="27"/>
      <c r="N130" s="89"/>
      <c r="O130" s="27"/>
      <c r="P130" s="89"/>
      <c r="Q130" s="27"/>
      <c r="R130" s="89"/>
      <c r="S130" s="27"/>
      <c r="T130" s="89"/>
      <c r="U130" s="27"/>
      <c r="V130" s="89"/>
      <c r="W130" s="27"/>
      <c r="X130" s="89"/>
      <c r="Y130" s="27"/>
      <c r="Z130" s="89"/>
      <c r="AA130" s="27"/>
      <c r="AB130" s="89"/>
      <c r="AC130" s="27"/>
      <c r="AD130" s="272"/>
      <c r="AE130" s="27"/>
      <c r="AF130" s="272"/>
      <c r="AG130" s="27"/>
      <c r="AH130" s="272"/>
    </row>
    <row r="131" spans="1:34">
      <c r="A131" s="1"/>
      <c r="B131" s="2"/>
      <c r="C131" s="2"/>
      <c r="D131" s="1"/>
      <c r="E131" s="1"/>
      <c r="F131" s="20"/>
      <c r="G131" s="24"/>
      <c r="H131" s="88"/>
      <c r="I131" s="24"/>
      <c r="J131" s="88"/>
      <c r="K131" s="27"/>
      <c r="L131" s="88"/>
      <c r="M131" s="27"/>
      <c r="N131" s="89"/>
      <c r="O131" s="27"/>
      <c r="P131" s="89"/>
      <c r="Q131" s="27"/>
      <c r="R131" s="89"/>
      <c r="S131" s="27"/>
      <c r="T131" s="89"/>
      <c r="U131" s="27"/>
      <c r="V131" s="89"/>
      <c r="W131" s="27"/>
      <c r="X131" s="89"/>
      <c r="Y131" s="27"/>
      <c r="Z131" s="89"/>
      <c r="AA131" s="27"/>
      <c r="AB131" s="89"/>
      <c r="AC131" s="27"/>
      <c r="AD131" s="272"/>
      <c r="AE131" s="27"/>
      <c r="AF131" s="272"/>
      <c r="AG131" s="27"/>
      <c r="AH131" s="272"/>
    </row>
    <row r="132" spans="1:34">
      <c r="A132" s="1"/>
      <c r="B132" s="2"/>
      <c r="C132" s="2"/>
      <c r="D132" s="1"/>
      <c r="E132" s="1"/>
      <c r="F132" s="20"/>
      <c r="G132" s="24"/>
      <c r="H132" s="88"/>
      <c r="I132" s="24"/>
      <c r="J132" s="88"/>
      <c r="K132" s="27"/>
      <c r="L132" s="88"/>
      <c r="M132" s="27"/>
      <c r="N132" s="89"/>
      <c r="O132" s="27"/>
      <c r="P132" s="89"/>
      <c r="Q132" s="27"/>
      <c r="R132" s="89"/>
      <c r="S132" s="27"/>
      <c r="T132" s="89"/>
      <c r="U132" s="27"/>
      <c r="V132" s="89"/>
      <c r="W132" s="27"/>
      <c r="X132" s="89"/>
      <c r="Y132" s="27"/>
      <c r="Z132" s="89"/>
      <c r="AA132" s="27"/>
      <c r="AB132" s="89"/>
      <c r="AC132" s="27"/>
      <c r="AD132" s="272"/>
      <c r="AE132" s="27"/>
      <c r="AF132" s="272"/>
      <c r="AG132" s="27"/>
      <c r="AH132" s="272"/>
    </row>
    <row r="133" spans="1:34">
      <c r="A133" s="1"/>
      <c r="B133" s="2"/>
      <c r="C133" s="2"/>
      <c r="D133" s="1"/>
      <c r="E133" s="1"/>
      <c r="F133" s="20"/>
      <c r="G133" s="24"/>
      <c r="H133" s="88"/>
      <c r="I133" s="24"/>
      <c r="J133" s="88"/>
      <c r="K133" s="27"/>
      <c r="L133" s="88"/>
      <c r="M133" s="27"/>
      <c r="N133" s="89"/>
      <c r="O133" s="27"/>
      <c r="P133" s="89"/>
      <c r="Q133" s="27"/>
      <c r="R133" s="89"/>
      <c r="S133" s="27"/>
      <c r="T133" s="89"/>
      <c r="U133" s="27"/>
      <c r="V133" s="89"/>
      <c r="W133" s="27"/>
      <c r="X133" s="89"/>
      <c r="Y133" s="27"/>
      <c r="Z133" s="89"/>
      <c r="AA133" s="27"/>
      <c r="AB133" s="89"/>
      <c r="AC133" s="27"/>
      <c r="AD133" s="272"/>
      <c r="AE133" s="27"/>
      <c r="AF133" s="272"/>
      <c r="AG133" s="27"/>
      <c r="AH133" s="272"/>
    </row>
    <row r="134" spans="1:34">
      <c r="A134" s="1"/>
      <c r="B134" s="2"/>
      <c r="C134" s="2"/>
      <c r="D134" s="1"/>
      <c r="E134" s="1"/>
      <c r="F134" s="20"/>
      <c r="G134" s="24"/>
      <c r="H134" s="88"/>
      <c r="I134" s="24"/>
      <c r="J134" s="88"/>
      <c r="K134" s="27"/>
      <c r="L134" s="88"/>
      <c r="M134" s="27"/>
      <c r="N134" s="89"/>
      <c r="O134" s="27"/>
      <c r="P134" s="89"/>
      <c r="Q134" s="27"/>
      <c r="R134" s="89"/>
      <c r="S134" s="27"/>
      <c r="T134" s="89"/>
      <c r="U134" s="27"/>
      <c r="V134" s="89"/>
      <c r="W134" s="27"/>
      <c r="X134" s="89"/>
      <c r="Y134" s="27"/>
      <c r="Z134" s="89"/>
      <c r="AA134" s="27"/>
      <c r="AB134" s="89"/>
      <c r="AC134" s="27"/>
      <c r="AD134" s="272"/>
      <c r="AE134" s="27"/>
      <c r="AF134" s="272"/>
      <c r="AG134" s="27"/>
      <c r="AH134" s="272"/>
    </row>
    <row r="135" spans="1:34">
      <c r="A135" s="1"/>
      <c r="B135" s="2"/>
      <c r="C135" s="2"/>
      <c r="D135" s="1"/>
      <c r="E135" s="1"/>
      <c r="F135" s="20"/>
      <c r="G135" s="24"/>
      <c r="H135" s="88"/>
      <c r="I135" s="24"/>
      <c r="J135" s="88"/>
      <c r="K135" s="27"/>
      <c r="L135" s="88"/>
      <c r="M135" s="27"/>
      <c r="N135" s="89"/>
      <c r="O135" s="27"/>
      <c r="P135" s="89"/>
      <c r="Q135" s="27"/>
      <c r="R135" s="89"/>
      <c r="S135" s="27"/>
      <c r="T135" s="89"/>
      <c r="U135" s="27"/>
      <c r="V135" s="89"/>
      <c r="W135" s="27"/>
      <c r="X135" s="89"/>
      <c r="Y135" s="27"/>
      <c r="Z135" s="89"/>
      <c r="AA135" s="27"/>
      <c r="AB135" s="89"/>
      <c r="AC135" s="27"/>
      <c r="AD135" s="272"/>
      <c r="AE135" s="27"/>
      <c r="AF135" s="272"/>
      <c r="AG135" s="27"/>
      <c r="AH135" s="272"/>
    </row>
    <row r="136" spans="1:34">
      <c r="A136" s="1"/>
      <c r="B136" s="2"/>
      <c r="C136" s="2"/>
      <c r="D136" s="1"/>
      <c r="E136" s="1"/>
      <c r="F136" s="20"/>
      <c r="G136" s="24"/>
      <c r="H136" s="88"/>
      <c r="I136" s="24"/>
      <c r="J136" s="88"/>
      <c r="K136" s="27"/>
      <c r="L136" s="88"/>
      <c r="M136" s="27"/>
      <c r="N136" s="89"/>
      <c r="O136" s="27"/>
      <c r="P136" s="89"/>
      <c r="Q136" s="27"/>
      <c r="R136" s="89"/>
      <c r="S136" s="27"/>
      <c r="T136" s="89"/>
      <c r="U136" s="27"/>
      <c r="V136" s="89"/>
      <c r="W136" s="27"/>
      <c r="X136" s="89"/>
      <c r="Y136" s="27"/>
      <c r="Z136" s="89"/>
      <c r="AA136" s="27"/>
      <c r="AB136" s="89"/>
      <c r="AC136" s="27"/>
      <c r="AD136" s="272"/>
      <c r="AE136" s="27"/>
      <c r="AF136" s="272"/>
      <c r="AG136" s="27"/>
      <c r="AH136" s="272"/>
    </row>
    <row r="137" spans="1:34">
      <c r="A137" s="1"/>
      <c r="B137" s="2"/>
      <c r="C137" s="2"/>
      <c r="D137" s="1"/>
      <c r="E137" s="1"/>
      <c r="F137" s="20"/>
      <c r="G137" s="24"/>
      <c r="H137" s="88"/>
      <c r="I137" s="24"/>
      <c r="J137" s="88"/>
      <c r="K137" s="27"/>
      <c r="L137" s="88"/>
      <c r="M137" s="27"/>
      <c r="N137" s="89"/>
      <c r="O137" s="27"/>
      <c r="P137" s="89"/>
      <c r="Q137" s="27"/>
      <c r="R137" s="89"/>
      <c r="S137" s="27"/>
      <c r="T137" s="89"/>
      <c r="U137" s="27"/>
      <c r="V137" s="89"/>
      <c r="W137" s="27"/>
      <c r="X137" s="89"/>
      <c r="Y137" s="27"/>
      <c r="Z137" s="89"/>
      <c r="AA137" s="27"/>
      <c r="AB137" s="89"/>
      <c r="AC137" s="27"/>
      <c r="AD137" s="272"/>
      <c r="AE137" s="27"/>
      <c r="AF137" s="272"/>
      <c r="AG137" s="27"/>
      <c r="AH137" s="272"/>
    </row>
    <row r="138" spans="1:34">
      <c r="A138" s="1"/>
      <c r="B138" s="2"/>
      <c r="C138" s="2"/>
      <c r="D138" s="1"/>
      <c r="E138" s="1"/>
      <c r="F138" s="20"/>
      <c r="G138" s="24"/>
      <c r="H138" s="88"/>
      <c r="I138" s="24"/>
      <c r="J138" s="88"/>
      <c r="K138" s="27"/>
      <c r="L138" s="88"/>
      <c r="M138" s="27"/>
      <c r="N138" s="89"/>
      <c r="O138" s="27"/>
      <c r="P138" s="89"/>
      <c r="Q138" s="27"/>
      <c r="R138" s="89"/>
      <c r="S138" s="27"/>
      <c r="T138" s="89"/>
      <c r="U138" s="27"/>
      <c r="V138" s="89"/>
      <c r="W138" s="27"/>
      <c r="X138" s="89"/>
      <c r="Y138" s="27"/>
      <c r="Z138" s="89"/>
      <c r="AA138" s="27"/>
      <c r="AB138" s="89"/>
      <c r="AC138" s="27"/>
      <c r="AD138" s="272"/>
      <c r="AE138" s="27"/>
      <c r="AF138" s="272"/>
      <c r="AG138" s="27"/>
      <c r="AH138" s="272"/>
    </row>
    <row r="139" spans="1:34">
      <c r="A139" s="1"/>
      <c r="B139" s="2"/>
      <c r="C139" s="2"/>
      <c r="D139" s="1"/>
      <c r="E139" s="1"/>
      <c r="F139" s="20"/>
      <c r="G139" s="24"/>
      <c r="H139" s="88"/>
      <c r="I139" s="24"/>
      <c r="J139" s="88"/>
      <c r="K139" s="27"/>
      <c r="L139" s="88"/>
      <c r="M139" s="27"/>
      <c r="N139" s="89"/>
      <c r="O139" s="27"/>
      <c r="P139" s="89"/>
      <c r="Q139" s="27"/>
      <c r="R139" s="89"/>
      <c r="S139" s="27"/>
      <c r="T139" s="89"/>
      <c r="U139" s="27"/>
      <c r="V139" s="89"/>
      <c r="W139" s="27"/>
      <c r="X139" s="89"/>
      <c r="Y139" s="27"/>
      <c r="Z139" s="89"/>
      <c r="AA139" s="27"/>
      <c r="AB139" s="89"/>
      <c r="AC139" s="27"/>
      <c r="AD139" s="272"/>
      <c r="AE139" s="27"/>
      <c r="AF139" s="272"/>
      <c r="AG139" s="27"/>
      <c r="AH139" s="272"/>
    </row>
    <row r="140" spans="1:34">
      <c r="A140" s="1"/>
      <c r="B140" s="2"/>
      <c r="C140" s="2"/>
      <c r="D140" s="1"/>
      <c r="E140" s="1"/>
      <c r="F140" s="20"/>
      <c r="G140" s="24"/>
      <c r="H140" s="88"/>
      <c r="I140" s="24"/>
      <c r="J140" s="88"/>
      <c r="K140" s="27"/>
      <c r="L140" s="88"/>
      <c r="M140" s="27"/>
      <c r="N140" s="89"/>
      <c r="O140" s="27"/>
      <c r="P140" s="89"/>
      <c r="Q140" s="27"/>
      <c r="R140" s="89"/>
      <c r="S140" s="27"/>
      <c r="T140" s="89"/>
      <c r="U140" s="27"/>
      <c r="V140" s="89"/>
      <c r="W140" s="27"/>
      <c r="X140" s="89"/>
      <c r="Y140" s="27"/>
      <c r="Z140" s="89"/>
      <c r="AA140" s="27"/>
      <c r="AB140" s="89"/>
      <c r="AC140" s="27"/>
      <c r="AD140" s="272"/>
      <c r="AE140" s="27"/>
      <c r="AF140" s="272"/>
      <c r="AG140" s="27"/>
      <c r="AH140" s="272"/>
    </row>
    <row r="141" spans="1:34">
      <c r="A141" s="1"/>
      <c r="B141" s="2"/>
      <c r="C141" s="2"/>
      <c r="D141" s="1"/>
      <c r="E141" s="1"/>
      <c r="F141" s="20"/>
      <c r="G141" s="24"/>
      <c r="H141" s="88"/>
      <c r="I141" s="24"/>
      <c r="J141" s="88"/>
      <c r="K141" s="27"/>
      <c r="L141" s="88"/>
      <c r="M141" s="27"/>
      <c r="N141" s="89"/>
      <c r="O141" s="27"/>
      <c r="P141" s="89"/>
      <c r="Q141" s="27"/>
      <c r="R141" s="89"/>
      <c r="S141" s="27"/>
      <c r="T141" s="89"/>
      <c r="U141" s="27"/>
      <c r="V141" s="89"/>
      <c r="W141" s="27"/>
      <c r="X141" s="89"/>
      <c r="Y141" s="27"/>
      <c r="Z141" s="89"/>
      <c r="AA141" s="27"/>
      <c r="AB141" s="89"/>
      <c r="AC141" s="27"/>
      <c r="AD141" s="272"/>
      <c r="AE141" s="27"/>
      <c r="AF141" s="272"/>
      <c r="AG141" s="27"/>
      <c r="AH141" s="272"/>
    </row>
    <row r="142" spans="1:34">
      <c r="A142" s="1"/>
      <c r="B142" s="2"/>
      <c r="C142" s="2"/>
      <c r="D142" s="1"/>
      <c r="E142" s="1"/>
      <c r="F142" s="20"/>
      <c r="G142" s="24"/>
      <c r="H142" s="88"/>
      <c r="I142" s="24"/>
      <c r="J142" s="88"/>
      <c r="K142" s="27"/>
      <c r="L142" s="88"/>
      <c r="M142" s="27"/>
      <c r="N142" s="89"/>
      <c r="O142" s="27"/>
      <c r="P142" s="89"/>
      <c r="Q142" s="27"/>
      <c r="R142" s="89"/>
      <c r="S142" s="27"/>
      <c r="T142" s="89"/>
      <c r="U142" s="27"/>
      <c r="V142" s="89"/>
      <c r="W142" s="27"/>
      <c r="X142" s="89"/>
      <c r="Y142" s="27"/>
      <c r="Z142" s="89"/>
      <c r="AA142" s="27"/>
      <c r="AB142" s="89"/>
      <c r="AC142" s="27"/>
      <c r="AD142" s="272"/>
      <c r="AE142" s="27"/>
      <c r="AF142" s="272"/>
      <c r="AG142" s="27"/>
      <c r="AH142" s="272"/>
    </row>
    <row r="143" spans="1:34">
      <c r="A143" s="1"/>
      <c r="B143" s="2"/>
      <c r="C143" s="2"/>
      <c r="D143" s="1"/>
      <c r="E143" s="1"/>
      <c r="F143" s="20"/>
      <c r="G143" s="24"/>
      <c r="H143" s="88"/>
      <c r="I143" s="24"/>
      <c r="J143" s="88"/>
      <c r="K143" s="27"/>
      <c r="L143" s="88"/>
      <c r="M143" s="27"/>
      <c r="N143" s="89"/>
      <c r="O143" s="27"/>
      <c r="P143" s="89"/>
      <c r="Q143" s="27"/>
      <c r="R143" s="89"/>
      <c r="S143" s="27"/>
      <c r="T143" s="89"/>
      <c r="U143" s="27"/>
      <c r="V143" s="89"/>
      <c r="W143" s="27"/>
      <c r="X143" s="89"/>
      <c r="Y143" s="27"/>
      <c r="Z143" s="89"/>
      <c r="AA143" s="27"/>
      <c r="AB143" s="89"/>
      <c r="AC143" s="27"/>
      <c r="AD143" s="272"/>
      <c r="AE143" s="27"/>
      <c r="AF143" s="272"/>
      <c r="AG143" s="27"/>
      <c r="AH143" s="272"/>
    </row>
    <row r="144" spans="1:34">
      <c r="A144" s="1"/>
      <c r="B144" s="2"/>
      <c r="C144" s="2"/>
      <c r="D144" s="1"/>
      <c r="E144" s="1"/>
      <c r="F144" s="20"/>
      <c r="G144" s="24"/>
      <c r="H144" s="88"/>
      <c r="I144" s="24"/>
      <c r="J144" s="88"/>
      <c r="K144" s="27"/>
      <c r="L144" s="88"/>
      <c r="M144" s="27"/>
      <c r="N144" s="89"/>
      <c r="O144" s="27"/>
      <c r="P144" s="89"/>
      <c r="Q144" s="27"/>
      <c r="R144" s="89"/>
      <c r="S144" s="27"/>
      <c r="T144" s="89"/>
      <c r="U144" s="27"/>
      <c r="V144" s="89"/>
      <c r="W144" s="27"/>
      <c r="X144" s="89"/>
      <c r="Y144" s="27"/>
      <c r="Z144" s="89"/>
      <c r="AA144" s="27"/>
      <c r="AB144" s="89"/>
      <c r="AC144" s="27"/>
      <c r="AD144" s="272"/>
      <c r="AE144" s="27"/>
      <c r="AF144" s="272"/>
      <c r="AG144" s="27"/>
      <c r="AH144" s="272"/>
    </row>
    <row r="145" spans="1:34">
      <c r="A145" s="1"/>
      <c r="B145" s="2"/>
      <c r="C145" s="2"/>
      <c r="D145" s="1"/>
      <c r="E145" s="1"/>
      <c r="F145" s="20"/>
      <c r="G145" s="24"/>
      <c r="H145" s="88"/>
      <c r="I145" s="24"/>
      <c r="J145" s="88"/>
      <c r="K145" s="27"/>
      <c r="L145" s="88"/>
      <c r="M145" s="27"/>
      <c r="N145" s="89"/>
      <c r="O145" s="27"/>
      <c r="P145" s="89"/>
      <c r="Q145" s="27"/>
      <c r="R145" s="89"/>
      <c r="S145" s="27"/>
      <c r="T145" s="89"/>
      <c r="U145" s="27"/>
      <c r="V145" s="89"/>
      <c r="W145" s="27"/>
      <c r="X145" s="89"/>
      <c r="Y145" s="27"/>
      <c r="Z145" s="89"/>
      <c r="AA145" s="27"/>
      <c r="AB145" s="89"/>
      <c r="AC145" s="27"/>
      <c r="AD145" s="272"/>
      <c r="AE145" s="27"/>
      <c r="AF145" s="272"/>
      <c r="AG145" s="27"/>
      <c r="AH145" s="272"/>
    </row>
    <row r="146" spans="1:34" ht="15.6" customHeight="1">
      <c r="A146" s="1"/>
      <c r="B146" s="2"/>
      <c r="C146" s="2"/>
      <c r="D146" s="1"/>
      <c r="E146" s="1"/>
      <c r="F146" s="20"/>
      <c r="G146" s="24"/>
      <c r="H146" s="88"/>
      <c r="I146" s="24"/>
      <c r="J146" s="88"/>
      <c r="K146" s="27"/>
      <c r="L146" s="88"/>
      <c r="M146" s="27"/>
      <c r="N146" s="89"/>
      <c r="O146" s="27"/>
      <c r="P146" s="89"/>
      <c r="Q146" s="27"/>
      <c r="R146" s="89"/>
      <c r="S146" s="27"/>
      <c r="T146" s="89"/>
      <c r="U146" s="27"/>
      <c r="V146" s="89"/>
      <c r="W146" s="27"/>
      <c r="X146" s="89"/>
      <c r="Y146" s="27"/>
      <c r="Z146" s="89"/>
      <c r="AA146" s="27"/>
      <c r="AB146" s="89"/>
      <c r="AC146" s="27"/>
      <c r="AD146" s="273"/>
      <c r="AE146" s="276"/>
      <c r="AF146" s="273"/>
      <c r="AG146" s="276"/>
      <c r="AH146" s="273"/>
    </row>
    <row r="147" spans="1:34" ht="51" hidden="1">
      <c r="A147" s="370" t="s">
        <v>121</v>
      </c>
      <c r="B147" s="371"/>
      <c r="C147" s="372"/>
      <c r="D147" s="373"/>
      <c r="E147" s="374"/>
      <c r="F147" s="373"/>
      <c r="G147" s="375">
        <f t="shared" ref="G147" si="3">SUM(G123:G146)</f>
        <v>0</v>
      </c>
      <c r="H147" s="376"/>
      <c r="I147" s="375">
        <f t="shared" ref="I147:AG147" si="4">SUM(I123:I146)</f>
        <v>0</v>
      </c>
      <c r="J147" s="376"/>
      <c r="K147" s="375">
        <f t="shared" si="4"/>
        <v>0</v>
      </c>
      <c r="L147" s="376"/>
      <c r="M147" s="375">
        <f t="shared" si="4"/>
        <v>0</v>
      </c>
      <c r="N147" s="376"/>
      <c r="O147" s="375">
        <f t="shared" si="4"/>
        <v>0</v>
      </c>
      <c r="P147" s="376"/>
      <c r="Q147" s="375">
        <f t="shared" ref="Q147" si="5">SUM(Q123:Q146)</f>
        <v>0</v>
      </c>
      <c r="R147" s="376"/>
      <c r="S147" s="375">
        <f t="shared" ref="S147" si="6">SUM(S123:S146)</f>
        <v>0</v>
      </c>
      <c r="T147" s="376"/>
      <c r="U147" s="375">
        <f t="shared" si="4"/>
        <v>0</v>
      </c>
      <c r="V147" s="376"/>
      <c r="W147" s="375">
        <f t="shared" si="4"/>
        <v>0</v>
      </c>
      <c r="X147" s="376"/>
      <c r="Y147" s="375">
        <f t="shared" si="4"/>
        <v>0</v>
      </c>
      <c r="Z147" s="376"/>
      <c r="AA147" s="375">
        <f t="shared" si="4"/>
        <v>0</v>
      </c>
      <c r="AB147" s="376"/>
      <c r="AC147" s="375">
        <f t="shared" si="4"/>
        <v>0</v>
      </c>
      <c r="AD147" s="378"/>
      <c r="AE147" s="375">
        <f t="shared" si="4"/>
        <v>0</v>
      </c>
      <c r="AG147" s="375">
        <f t="shared" si="4"/>
        <v>0</v>
      </c>
    </row>
    <row r="148" spans="1:34" s="306" customFormat="1" ht="25.5" customHeight="1">
      <c r="A148" s="862" t="s">
        <v>134</v>
      </c>
      <c r="B148" s="863"/>
      <c r="C148" s="863"/>
      <c r="D148" s="863"/>
      <c r="E148" s="863"/>
      <c r="F148" s="863"/>
      <c r="G148" s="863"/>
      <c r="H148" s="863"/>
      <c r="I148" s="863"/>
      <c r="J148" s="863"/>
      <c r="K148" s="863"/>
      <c r="L148" s="863"/>
      <c r="M148" s="863"/>
      <c r="N148" s="863"/>
      <c r="O148" s="863"/>
      <c r="P148" s="863"/>
      <c r="Q148" s="863"/>
      <c r="R148" s="863"/>
      <c r="S148" s="863"/>
      <c r="T148" s="863"/>
      <c r="U148" s="863"/>
      <c r="V148" s="863"/>
      <c r="W148" s="863"/>
      <c r="X148" s="863"/>
      <c r="Y148" s="863"/>
      <c r="Z148" s="863"/>
      <c r="AA148" s="863"/>
      <c r="AB148" s="863"/>
      <c r="AC148" s="863"/>
      <c r="AD148" s="863"/>
      <c r="AE148" s="864"/>
      <c r="AF148" s="864"/>
      <c r="AG148" s="864"/>
      <c r="AH148" s="865"/>
    </row>
    <row r="149" spans="1:34">
      <c r="A149" s="838"/>
      <c r="B149" s="846"/>
      <c r="C149" s="846"/>
      <c r="D149" s="846"/>
      <c r="E149" s="846"/>
      <c r="F149" s="840"/>
      <c r="G149" s="24"/>
      <c r="H149" s="88"/>
      <c r="I149" s="24"/>
      <c r="J149" s="88"/>
      <c r="K149" s="24"/>
      <c r="L149" s="88"/>
      <c r="M149" s="24"/>
      <c r="N149" s="88"/>
      <c r="O149" s="24"/>
      <c r="P149" s="88"/>
      <c r="Q149" s="24"/>
      <c r="R149" s="88"/>
      <c r="S149" s="24"/>
      <c r="T149" s="88"/>
      <c r="U149" s="24"/>
      <c r="V149" s="88"/>
      <c r="W149" s="24"/>
      <c r="X149" s="88"/>
      <c r="Y149" s="24"/>
      <c r="Z149" s="88"/>
      <c r="AA149" s="24"/>
      <c r="AB149" s="88"/>
      <c r="AC149" s="24"/>
      <c r="AD149" s="97"/>
      <c r="AE149" s="24"/>
      <c r="AF149" s="97"/>
      <c r="AG149" s="24"/>
      <c r="AH149" s="97"/>
    </row>
    <row r="150" spans="1:34">
      <c r="A150" s="838"/>
      <c r="B150" s="846"/>
      <c r="C150" s="846"/>
      <c r="D150" s="846"/>
      <c r="E150" s="846"/>
      <c r="F150" s="840"/>
      <c r="G150" s="24"/>
      <c r="H150" s="88"/>
      <c r="I150" s="24"/>
      <c r="J150" s="88"/>
      <c r="K150" s="24"/>
      <c r="L150" s="88"/>
      <c r="M150" s="24"/>
      <c r="N150" s="88"/>
      <c r="O150" s="24"/>
      <c r="P150" s="88"/>
      <c r="Q150" s="24"/>
      <c r="R150" s="88"/>
      <c r="S150" s="24"/>
      <c r="T150" s="88"/>
      <c r="U150" s="24"/>
      <c r="V150" s="88"/>
      <c r="W150" s="24"/>
      <c r="X150" s="88"/>
      <c r="Y150" s="24"/>
      <c r="Z150" s="88"/>
      <c r="AA150" s="24"/>
      <c r="AB150" s="88"/>
      <c r="AC150" s="24"/>
      <c r="AD150" s="97"/>
      <c r="AE150" s="24"/>
      <c r="AF150" s="97"/>
      <c r="AG150" s="24"/>
      <c r="AH150" s="97"/>
    </row>
    <row r="151" spans="1:34">
      <c r="A151" s="838"/>
      <c r="B151" s="846"/>
      <c r="C151" s="846"/>
      <c r="D151" s="846"/>
      <c r="E151" s="846"/>
      <c r="F151" s="840"/>
      <c r="G151" s="24"/>
      <c r="H151" s="88"/>
      <c r="I151" s="24"/>
      <c r="J151" s="88"/>
      <c r="K151" s="24"/>
      <c r="L151" s="88"/>
      <c r="M151" s="24"/>
      <c r="N151" s="88"/>
      <c r="O151" s="24"/>
      <c r="P151" s="88"/>
      <c r="Q151" s="24"/>
      <c r="R151" s="88"/>
      <c r="S151" s="24"/>
      <c r="T151" s="88"/>
      <c r="U151" s="24"/>
      <c r="V151" s="88"/>
      <c r="W151" s="24"/>
      <c r="X151" s="88"/>
      <c r="Y151" s="24"/>
      <c r="Z151" s="88"/>
      <c r="AA151" s="24"/>
      <c r="AB151" s="88"/>
      <c r="AC151" s="24"/>
      <c r="AD151" s="97"/>
      <c r="AE151" s="24"/>
      <c r="AF151" s="97"/>
      <c r="AG151" s="24"/>
      <c r="AH151" s="97"/>
    </row>
    <row r="152" spans="1:34">
      <c r="A152" s="838"/>
      <c r="B152" s="846"/>
      <c r="C152" s="846"/>
      <c r="D152" s="846"/>
      <c r="E152" s="846"/>
      <c r="F152" s="840"/>
      <c r="G152" s="24"/>
      <c r="H152" s="88"/>
      <c r="I152" s="24"/>
      <c r="J152" s="88"/>
      <c r="K152" s="24"/>
      <c r="L152" s="88"/>
      <c r="M152" s="24"/>
      <c r="N152" s="88"/>
      <c r="O152" s="24"/>
      <c r="P152" s="88"/>
      <c r="Q152" s="24"/>
      <c r="R152" s="88"/>
      <c r="S152" s="24"/>
      <c r="T152" s="88"/>
      <c r="U152" s="24"/>
      <c r="V152" s="88"/>
      <c r="W152" s="24"/>
      <c r="X152" s="88"/>
      <c r="Y152" s="24"/>
      <c r="Z152" s="88"/>
      <c r="AA152" s="24"/>
      <c r="AB152" s="88"/>
      <c r="AC152" s="24"/>
      <c r="AD152" s="97"/>
      <c r="AE152" s="24"/>
      <c r="AF152" s="97"/>
      <c r="AG152" s="24"/>
      <c r="AH152" s="97"/>
    </row>
    <row r="153" spans="1:34">
      <c r="A153" s="838"/>
      <c r="B153" s="846"/>
      <c r="C153" s="846"/>
      <c r="D153" s="846"/>
      <c r="E153" s="846"/>
      <c r="F153" s="840"/>
      <c r="G153" s="24"/>
      <c r="H153" s="88"/>
      <c r="I153" s="24"/>
      <c r="J153" s="88"/>
      <c r="K153" s="24"/>
      <c r="L153" s="88"/>
      <c r="M153" s="24"/>
      <c r="N153" s="88"/>
      <c r="O153" s="24"/>
      <c r="P153" s="88"/>
      <c r="Q153" s="24"/>
      <c r="R153" s="88"/>
      <c r="S153" s="24"/>
      <c r="T153" s="88"/>
      <c r="U153" s="24"/>
      <c r="V153" s="88"/>
      <c r="W153" s="24"/>
      <c r="X153" s="88"/>
      <c r="Y153" s="24"/>
      <c r="Z153" s="88"/>
      <c r="AA153" s="24"/>
      <c r="AB153" s="88"/>
      <c r="AC153" s="24"/>
      <c r="AD153" s="97"/>
      <c r="AE153" s="24"/>
      <c r="AF153" s="97"/>
      <c r="AG153" s="24"/>
      <c r="AH153" s="97"/>
    </row>
    <row r="154" spans="1:34">
      <c r="A154" s="838"/>
      <c r="B154" s="846"/>
      <c r="C154" s="846"/>
      <c r="D154" s="846"/>
      <c r="E154" s="846"/>
      <c r="F154" s="840"/>
      <c r="G154" s="24"/>
      <c r="H154" s="88"/>
      <c r="I154" s="24"/>
      <c r="J154" s="88"/>
      <c r="K154" s="24"/>
      <c r="L154" s="88"/>
      <c r="M154" s="24"/>
      <c r="N154" s="88"/>
      <c r="O154" s="24"/>
      <c r="P154" s="88"/>
      <c r="Q154" s="24"/>
      <c r="R154" s="88"/>
      <c r="S154" s="24"/>
      <c r="T154" s="88"/>
      <c r="U154" s="24"/>
      <c r="V154" s="88"/>
      <c r="W154" s="24"/>
      <c r="X154" s="88"/>
      <c r="Y154" s="24"/>
      <c r="Z154" s="88"/>
      <c r="AA154" s="24"/>
      <c r="AB154" s="88"/>
      <c r="AC154" s="24"/>
      <c r="AD154" s="97"/>
      <c r="AE154" s="24"/>
      <c r="AF154" s="97"/>
      <c r="AG154" s="24"/>
      <c r="AH154" s="97"/>
    </row>
    <row r="155" spans="1:34">
      <c r="A155" s="838"/>
      <c r="B155" s="846"/>
      <c r="C155" s="846"/>
      <c r="D155" s="846"/>
      <c r="E155" s="846"/>
      <c r="F155" s="840"/>
      <c r="G155" s="24"/>
      <c r="H155" s="88"/>
      <c r="I155" s="24"/>
      <c r="J155" s="88"/>
      <c r="K155" s="24"/>
      <c r="L155" s="88"/>
      <c r="M155" s="24"/>
      <c r="N155" s="88"/>
      <c r="O155" s="24"/>
      <c r="P155" s="88"/>
      <c r="Q155" s="24"/>
      <c r="R155" s="88"/>
      <c r="S155" s="24"/>
      <c r="T155" s="88"/>
      <c r="U155" s="24"/>
      <c r="V155" s="88"/>
      <c r="W155" s="24"/>
      <c r="X155" s="88"/>
      <c r="Y155" s="24"/>
      <c r="Z155" s="88"/>
      <c r="AA155" s="24"/>
      <c r="AB155" s="88"/>
      <c r="AC155" s="24"/>
      <c r="AD155" s="97"/>
      <c r="AE155" s="24"/>
      <c r="AF155" s="97"/>
      <c r="AG155" s="24"/>
      <c r="AH155" s="97"/>
    </row>
    <row r="156" spans="1:34">
      <c r="A156" s="838"/>
      <c r="B156" s="846"/>
      <c r="C156" s="846"/>
      <c r="D156" s="846"/>
      <c r="E156" s="846"/>
      <c r="F156" s="840"/>
      <c r="G156" s="24"/>
      <c r="H156" s="88"/>
      <c r="I156" s="24"/>
      <c r="J156" s="88"/>
      <c r="K156" s="24"/>
      <c r="L156" s="88"/>
      <c r="M156" s="24"/>
      <c r="N156" s="88"/>
      <c r="O156" s="24"/>
      <c r="P156" s="88"/>
      <c r="Q156" s="24"/>
      <c r="R156" s="88"/>
      <c r="S156" s="24"/>
      <c r="T156" s="88"/>
      <c r="U156" s="24"/>
      <c r="V156" s="88"/>
      <c r="W156" s="24"/>
      <c r="X156" s="88"/>
      <c r="Y156" s="24"/>
      <c r="Z156" s="88"/>
      <c r="AA156" s="24"/>
      <c r="AB156" s="88"/>
      <c r="AC156" s="24"/>
      <c r="AD156" s="97"/>
      <c r="AE156" s="24"/>
      <c r="AF156" s="97"/>
      <c r="AG156" s="24"/>
      <c r="AH156" s="97"/>
    </row>
    <row r="157" spans="1:34">
      <c r="A157" s="838"/>
      <c r="B157" s="846"/>
      <c r="C157" s="846"/>
      <c r="D157" s="846"/>
      <c r="E157" s="846"/>
      <c r="F157" s="840"/>
      <c r="G157" s="24"/>
      <c r="H157" s="88"/>
      <c r="I157" s="24"/>
      <c r="J157" s="88"/>
      <c r="K157" s="24"/>
      <c r="L157" s="88"/>
      <c r="M157" s="24"/>
      <c r="N157" s="88"/>
      <c r="O157" s="24"/>
      <c r="P157" s="88"/>
      <c r="Q157" s="24"/>
      <c r="R157" s="88"/>
      <c r="S157" s="24"/>
      <c r="T157" s="88"/>
      <c r="U157" s="24"/>
      <c r="V157" s="88"/>
      <c r="W157" s="24"/>
      <c r="X157" s="88"/>
      <c r="Y157" s="24"/>
      <c r="Z157" s="88"/>
      <c r="AA157" s="24"/>
      <c r="AB157" s="88"/>
      <c r="AC157" s="24"/>
      <c r="AD157" s="97"/>
      <c r="AE157" s="24"/>
      <c r="AF157" s="97"/>
      <c r="AG157" s="24"/>
      <c r="AH157" s="97"/>
    </row>
    <row r="158" spans="1:34">
      <c r="A158" s="838"/>
      <c r="B158" s="846"/>
      <c r="C158" s="846"/>
      <c r="D158" s="846"/>
      <c r="E158" s="846"/>
      <c r="F158" s="840"/>
      <c r="G158" s="24"/>
      <c r="H158" s="88"/>
      <c r="I158" s="24"/>
      <c r="J158" s="88"/>
      <c r="K158" s="24"/>
      <c r="L158" s="88"/>
      <c r="M158" s="24"/>
      <c r="N158" s="88"/>
      <c r="O158" s="24"/>
      <c r="P158" s="88"/>
      <c r="Q158" s="24"/>
      <c r="R158" s="88"/>
      <c r="S158" s="24"/>
      <c r="T158" s="88"/>
      <c r="U158" s="24"/>
      <c r="V158" s="88"/>
      <c r="W158" s="24"/>
      <c r="X158" s="88"/>
      <c r="Y158" s="24"/>
      <c r="Z158" s="88"/>
      <c r="AA158" s="24"/>
      <c r="AB158" s="88"/>
      <c r="AC158" s="24"/>
      <c r="AD158" s="97"/>
      <c r="AE158" s="24"/>
      <c r="AF158" s="97"/>
      <c r="AG158" s="24"/>
      <c r="AH158" s="97"/>
    </row>
    <row r="159" spans="1:34">
      <c r="A159" s="838"/>
      <c r="B159" s="846"/>
      <c r="C159" s="846"/>
      <c r="D159" s="846"/>
      <c r="E159" s="846"/>
      <c r="F159" s="840"/>
      <c r="G159" s="24"/>
      <c r="H159" s="88"/>
      <c r="I159" s="24"/>
      <c r="J159" s="88"/>
      <c r="K159" s="24"/>
      <c r="L159" s="88"/>
      <c r="M159" s="24"/>
      <c r="N159" s="88"/>
      <c r="O159" s="24"/>
      <c r="P159" s="88"/>
      <c r="Q159" s="24"/>
      <c r="R159" s="88"/>
      <c r="S159" s="24"/>
      <c r="T159" s="88"/>
      <c r="U159" s="24"/>
      <c r="V159" s="88"/>
      <c r="W159" s="24"/>
      <c r="X159" s="88"/>
      <c r="Y159" s="24"/>
      <c r="Z159" s="88"/>
      <c r="AA159" s="24"/>
      <c r="AB159" s="88"/>
      <c r="AC159" s="24"/>
      <c r="AD159" s="97"/>
      <c r="AE159" s="24"/>
      <c r="AF159" s="97"/>
      <c r="AG159" s="24"/>
      <c r="AH159" s="97"/>
    </row>
    <row r="160" spans="1:34">
      <c r="A160" s="838"/>
      <c r="B160" s="846"/>
      <c r="C160" s="846"/>
      <c r="D160" s="846"/>
      <c r="E160" s="846"/>
      <c r="F160" s="840"/>
      <c r="G160" s="24"/>
      <c r="H160" s="88"/>
      <c r="I160" s="24"/>
      <c r="J160" s="88"/>
      <c r="K160" s="24"/>
      <c r="L160" s="88"/>
      <c r="M160" s="24"/>
      <c r="N160" s="88"/>
      <c r="O160" s="24"/>
      <c r="P160" s="88"/>
      <c r="Q160" s="24"/>
      <c r="R160" s="88"/>
      <c r="S160" s="24"/>
      <c r="T160" s="88"/>
      <c r="U160" s="24"/>
      <c r="V160" s="88"/>
      <c r="W160" s="24"/>
      <c r="X160" s="88"/>
      <c r="Y160" s="24"/>
      <c r="Z160" s="88"/>
      <c r="AA160" s="24"/>
      <c r="AB160" s="88"/>
      <c r="AC160" s="24"/>
      <c r="AD160" s="97"/>
      <c r="AE160" s="24"/>
      <c r="AF160" s="97"/>
      <c r="AG160" s="24"/>
      <c r="AH160" s="97"/>
    </row>
    <row r="161" spans="1:34">
      <c r="A161" s="838"/>
      <c r="B161" s="846"/>
      <c r="C161" s="846"/>
      <c r="D161" s="846"/>
      <c r="E161" s="846"/>
      <c r="F161" s="840"/>
      <c r="G161" s="24"/>
      <c r="H161" s="88"/>
      <c r="I161" s="24"/>
      <c r="J161" s="88"/>
      <c r="K161" s="24"/>
      <c r="L161" s="88"/>
      <c r="M161" s="24"/>
      <c r="N161" s="88"/>
      <c r="O161" s="24"/>
      <c r="P161" s="88"/>
      <c r="Q161" s="24"/>
      <c r="R161" s="88"/>
      <c r="S161" s="24"/>
      <c r="T161" s="88"/>
      <c r="U161" s="24"/>
      <c r="V161" s="88"/>
      <c r="W161" s="24"/>
      <c r="X161" s="88"/>
      <c r="Y161" s="24"/>
      <c r="Z161" s="88"/>
      <c r="AA161" s="24"/>
      <c r="AB161" s="88"/>
      <c r="AC161" s="24"/>
      <c r="AD161" s="97"/>
      <c r="AE161" s="24"/>
      <c r="AF161" s="97"/>
      <c r="AG161" s="24"/>
      <c r="AH161" s="97"/>
    </row>
    <row r="162" spans="1:34">
      <c r="A162" s="838"/>
      <c r="B162" s="846"/>
      <c r="C162" s="846"/>
      <c r="D162" s="846"/>
      <c r="E162" s="846"/>
      <c r="F162" s="840"/>
      <c r="G162" s="24"/>
      <c r="H162" s="88"/>
      <c r="I162" s="24"/>
      <c r="J162" s="88"/>
      <c r="K162" s="24"/>
      <c r="L162" s="88"/>
      <c r="M162" s="24"/>
      <c r="N162" s="88"/>
      <c r="O162" s="24"/>
      <c r="P162" s="88"/>
      <c r="Q162" s="24"/>
      <c r="R162" s="88"/>
      <c r="S162" s="24"/>
      <c r="T162" s="88"/>
      <c r="U162" s="24"/>
      <c r="V162" s="88"/>
      <c r="W162" s="24"/>
      <c r="X162" s="88"/>
      <c r="Y162" s="24"/>
      <c r="Z162" s="88"/>
      <c r="AA162" s="24"/>
      <c r="AB162" s="88"/>
      <c r="AC162" s="24"/>
      <c r="AD162" s="97"/>
      <c r="AE162" s="24"/>
      <c r="AF162" s="97"/>
      <c r="AG162" s="24"/>
      <c r="AH162" s="97"/>
    </row>
    <row r="163" spans="1:34">
      <c r="A163" s="838"/>
      <c r="B163" s="846"/>
      <c r="C163" s="846"/>
      <c r="D163" s="846"/>
      <c r="E163" s="846"/>
      <c r="F163" s="840"/>
      <c r="G163" s="24"/>
      <c r="H163" s="88"/>
      <c r="I163" s="24"/>
      <c r="J163" s="88"/>
      <c r="K163" s="24"/>
      <c r="L163" s="88"/>
      <c r="M163" s="24"/>
      <c r="N163" s="88"/>
      <c r="O163" s="24"/>
      <c r="P163" s="88"/>
      <c r="Q163" s="24"/>
      <c r="R163" s="88"/>
      <c r="S163" s="24"/>
      <c r="T163" s="88"/>
      <c r="U163" s="24"/>
      <c r="V163" s="88"/>
      <c r="W163" s="24"/>
      <c r="X163" s="88"/>
      <c r="Y163" s="24"/>
      <c r="Z163" s="88"/>
      <c r="AA163" s="24"/>
      <c r="AB163" s="88"/>
      <c r="AC163" s="24"/>
      <c r="AD163" s="97"/>
      <c r="AE163" s="24"/>
      <c r="AF163" s="97"/>
      <c r="AG163" s="24"/>
      <c r="AH163" s="97"/>
    </row>
    <row r="164" spans="1:34">
      <c r="A164" s="838"/>
      <c r="B164" s="846"/>
      <c r="C164" s="846"/>
      <c r="D164" s="846"/>
      <c r="E164" s="846"/>
      <c r="F164" s="840"/>
      <c r="G164" s="24"/>
      <c r="H164" s="88"/>
      <c r="I164" s="24"/>
      <c r="J164" s="88"/>
      <c r="K164" s="24"/>
      <c r="L164" s="88"/>
      <c r="M164" s="24"/>
      <c r="N164" s="88"/>
      <c r="O164" s="24"/>
      <c r="P164" s="88"/>
      <c r="Q164" s="24"/>
      <c r="R164" s="88"/>
      <c r="S164" s="24"/>
      <c r="T164" s="88"/>
      <c r="U164" s="24"/>
      <c r="V164" s="88"/>
      <c r="W164" s="24"/>
      <c r="X164" s="88"/>
      <c r="Y164" s="24"/>
      <c r="Z164" s="88"/>
      <c r="AA164" s="24"/>
      <c r="AB164" s="88"/>
      <c r="AC164" s="24"/>
      <c r="AD164" s="97"/>
      <c r="AE164" s="24"/>
      <c r="AF164" s="97"/>
      <c r="AG164" s="24"/>
      <c r="AH164" s="97"/>
    </row>
    <row r="165" spans="1:34">
      <c r="A165" s="838"/>
      <c r="B165" s="846"/>
      <c r="C165" s="846"/>
      <c r="D165" s="846"/>
      <c r="E165" s="846"/>
      <c r="F165" s="840"/>
      <c r="G165" s="24"/>
      <c r="H165" s="88"/>
      <c r="I165" s="24"/>
      <c r="J165" s="88"/>
      <c r="K165" s="24"/>
      <c r="L165" s="88"/>
      <c r="M165" s="24"/>
      <c r="N165" s="88"/>
      <c r="O165" s="24"/>
      <c r="P165" s="88"/>
      <c r="Q165" s="24"/>
      <c r="R165" s="88"/>
      <c r="S165" s="24"/>
      <c r="T165" s="88"/>
      <c r="U165" s="24"/>
      <c r="V165" s="88"/>
      <c r="W165" s="24"/>
      <c r="X165" s="88"/>
      <c r="Y165" s="24"/>
      <c r="Z165" s="88"/>
      <c r="AA165" s="24"/>
      <c r="AB165" s="88"/>
      <c r="AC165" s="24"/>
      <c r="AD165" s="97"/>
      <c r="AE165" s="24"/>
      <c r="AF165" s="97"/>
      <c r="AG165" s="24"/>
      <c r="AH165" s="97"/>
    </row>
    <row r="166" spans="1:34">
      <c r="A166" s="1"/>
      <c r="B166" s="2"/>
      <c r="C166" s="2"/>
      <c r="D166" s="1"/>
      <c r="E166" s="1"/>
      <c r="F166" s="20"/>
      <c r="G166" s="24"/>
      <c r="H166" s="88"/>
      <c r="I166" s="24"/>
      <c r="J166" s="88"/>
      <c r="K166" s="24"/>
      <c r="L166" s="88"/>
      <c r="M166" s="24"/>
      <c r="N166" s="88"/>
      <c r="O166" s="24"/>
      <c r="P166" s="88"/>
      <c r="Q166" s="24"/>
      <c r="R166" s="88"/>
      <c r="S166" s="24"/>
      <c r="T166" s="88"/>
      <c r="U166" s="24"/>
      <c r="V166" s="88"/>
      <c r="W166" s="24"/>
      <c r="X166" s="88"/>
      <c r="Y166" s="24"/>
      <c r="Z166" s="88"/>
      <c r="AA166" s="24"/>
      <c r="AB166" s="88"/>
      <c r="AC166" s="24"/>
      <c r="AD166" s="97"/>
      <c r="AE166" s="24"/>
      <c r="AF166" s="97"/>
      <c r="AG166" s="24"/>
      <c r="AH166" s="97"/>
    </row>
    <row r="167" spans="1:34" ht="51" hidden="1">
      <c r="A167" s="370" t="s">
        <v>131</v>
      </c>
      <c r="B167" s="371"/>
      <c r="C167" s="372"/>
      <c r="D167" s="373"/>
      <c r="E167" s="374"/>
      <c r="F167" s="373"/>
      <c r="G167" s="375">
        <f>SUM(G149:G166)</f>
        <v>0</v>
      </c>
      <c r="H167" s="376"/>
      <c r="I167" s="375">
        <f>SUM(I149:I166)</f>
        <v>0</v>
      </c>
      <c r="J167" s="376"/>
      <c r="K167" s="375">
        <f>SUM(K149:K166)</f>
        <v>0</v>
      </c>
      <c r="L167" s="376"/>
      <c r="M167" s="375">
        <f>SUM(M149:M166)</f>
        <v>0</v>
      </c>
      <c r="N167" s="376"/>
      <c r="O167" s="375">
        <f>SUM(O149:O166)</f>
        <v>0</v>
      </c>
      <c r="P167" s="376"/>
      <c r="Q167" s="375">
        <f>SUM(Q149:Q166)</f>
        <v>0</v>
      </c>
      <c r="R167" s="376"/>
      <c r="S167" s="375">
        <f>SUM(S149:S166)</f>
        <v>0</v>
      </c>
      <c r="T167" s="376"/>
      <c r="U167" s="375">
        <f>SUM(U149:U166)</f>
        <v>0</v>
      </c>
      <c r="V167" s="376"/>
      <c r="W167" s="375">
        <f>SUM(W149:W166)</f>
        <v>0</v>
      </c>
      <c r="X167" s="376"/>
      <c r="Y167" s="375">
        <f>SUM(Y149:Y166)</f>
        <v>0</v>
      </c>
      <c r="Z167" s="376"/>
      <c r="AA167" s="375">
        <f>SUM(AA149:AA166)</f>
        <v>0</v>
      </c>
      <c r="AB167" s="376"/>
      <c r="AC167" s="375">
        <f>SUM(AC149:AC166)</f>
        <v>0</v>
      </c>
      <c r="AD167" s="378"/>
      <c r="AE167" s="375">
        <f>SUM(AE149:AE166)</f>
        <v>0</v>
      </c>
      <c r="AF167" s="378"/>
      <c r="AG167" s="375">
        <f>SUM(AG149:AG166)</f>
        <v>0</v>
      </c>
      <c r="AH167" s="378"/>
    </row>
    <row r="168" spans="1:34" s="306" customFormat="1" ht="23.25" customHeight="1">
      <c r="A168" s="862" t="s">
        <v>89</v>
      </c>
      <c r="B168" s="888"/>
      <c r="C168" s="888"/>
      <c r="D168" s="888"/>
      <c r="E168" s="888"/>
      <c r="F168" s="888"/>
      <c r="G168" s="888"/>
      <c r="H168" s="888"/>
      <c r="I168" s="888"/>
      <c r="J168" s="888"/>
      <c r="K168" s="888"/>
      <c r="L168" s="888"/>
      <c r="M168" s="888"/>
      <c r="N168" s="888"/>
      <c r="O168" s="888"/>
      <c r="P168" s="888"/>
      <c r="Q168" s="888"/>
      <c r="R168" s="888"/>
      <c r="S168" s="888"/>
      <c r="T168" s="888"/>
      <c r="U168" s="888"/>
      <c r="V168" s="888"/>
      <c r="W168" s="888"/>
      <c r="X168" s="888"/>
      <c r="Y168" s="888"/>
      <c r="Z168" s="888"/>
      <c r="AA168" s="888"/>
      <c r="AB168" s="888"/>
      <c r="AC168" s="888"/>
      <c r="AD168" s="888"/>
      <c r="AE168" s="864"/>
      <c r="AF168" s="864"/>
      <c r="AG168" s="864"/>
      <c r="AH168" s="865"/>
    </row>
    <row r="169" spans="1:34">
      <c r="A169" s="1"/>
      <c r="B169" s="2"/>
      <c r="C169" s="2"/>
      <c r="D169" s="1"/>
      <c r="E169" s="1"/>
      <c r="F169" s="20"/>
      <c r="G169" s="24"/>
      <c r="H169" s="88"/>
      <c r="I169" s="24"/>
      <c r="J169" s="88"/>
      <c r="K169" s="24"/>
      <c r="L169" s="88"/>
      <c r="M169" s="24"/>
      <c r="N169" s="88"/>
      <c r="O169" s="24"/>
      <c r="P169" s="88"/>
      <c r="Q169" s="24"/>
      <c r="R169" s="88"/>
      <c r="S169" s="24"/>
      <c r="T169" s="88"/>
      <c r="U169" s="24"/>
      <c r="V169" s="88"/>
      <c r="W169" s="24"/>
      <c r="X169" s="88"/>
      <c r="Y169" s="24"/>
      <c r="Z169" s="88"/>
      <c r="AA169" s="24"/>
      <c r="AB169" s="88"/>
      <c r="AC169" s="24"/>
      <c r="AD169" s="97"/>
      <c r="AE169" s="24"/>
      <c r="AF169" s="97"/>
      <c r="AG169" s="24"/>
      <c r="AH169" s="97"/>
    </row>
    <row r="170" spans="1:34">
      <c r="A170" s="1"/>
      <c r="B170" s="2"/>
      <c r="C170" s="2"/>
      <c r="D170" s="1"/>
      <c r="E170" s="1"/>
      <c r="F170" s="20"/>
      <c r="G170" s="24"/>
      <c r="H170" s="88"/>
      <c r="I170" s="24"/>
      <c r="J170" s="88"/>
      <c r="K170" s="24"/>
      <c r="L170" s="88"/>
      <c r="M170" s="24"/>
      <c r="N170" s="88"/>
      <c r="O170" s="24"/>
      <c r="P170" s="88"/>
      <c r="Q170" s="24"/>
      <c r="R170" s="88"/>
      <c r="S170" s="24"/>
      <c r="T170" s="88"/>
      <c r="U170" s="24"/>
      <c r="V170" s="88"/>
      <c r="W170" s="24"/>
      <c r="X170" s="88"/>
      <c r="Y170" s="24"/>
      <c r="Z170" s="88"/>
      <c r="AA170" s="24"/>
      <c r="AB170" s="88"/>
      <c r="AC170" s="24"/>
      <c r="AD170" s="97"/>
      <c r="AE170" s="24"/>
      <c r="AF170" s="97"/>
      <c r="AG170" s="24"/>
      <c r="AH170" s="97"/>
    </row>
    <row r="171" spans="1:34">
      <c r="A171" s="1"/>
      <c r="B171" s="2"/>
      <c r="C171" s="2"/>
      <c r="D171" s="1"/>
      <c r="E171" s="1"/>
      <c r="F171" s="20"/>
      <c r="G171" s="24"/>
      <c r="H171" s="88"/>
      <c r="I171" s="24"/>
      <c r="J171" s="88"/>
      <c r="K171" s="24"/>
      <c r="L171" s="88"/>
      <c r="M171" s="24"/>
      <c r="N171" s="88"/>
      <c r="O171" s="24"/>
      <c r="P171" s="88"/>
      <c r="Q171" s="24"/>
      <c r="R171" s="88"/>
      <c r="S171" s="24"/>
      <c r="T171" s="88"/>
      <c r="U171" s="24"/>
      <c r="V171" s="88"/>
      <c r="W171" s="24"/>
      <c r="X171" s="88"/>
      <c r="Y171" s="24"/>
      <c r="Z171" s="88"/>
      <c r="AA171" s="24"/>
      <c r="AB171" s="88"/>
      <c r="AC171" s="24"/>
      <c r="AD171" s="97"/>
      <c r="AE171" s="24"/>
      <c r="AF171" s="97"/>
      <c r="AG171" s="24"/>
      <c r="AH171" s="97"/>
    </row>
    <row r="172" spans="1:34">
      <c r="A172" s="1"/>
      <c r="B172" s="2"/>
      <c r="C172" s="2"/>
      <c r="D172" s="1"/>
      <c r="E172" s="1"/>
      <c r="F172" s="20"/>
      <c r="G172" s="24"/>
      <c r="H172" s="88"/>
      <c r="I172" s="24"/>
      <c r="J172" s="88"/>
      <c r="K172" s="24"/>
      <c r="L172" s="88"/>
      <c r="M172" s="24"/>
      <c r="N172" s="88"/>
      <c r="O172" s="24"/>
      <c r="P172" s="88"/>
      <c r="Q172" s="24"/>
      <c r="R172" s="88"/>
      <c r="S172" s="24"/>
      <c r="T172" s="88"/>
      <c r="U172" s="24"/>
      <c r="V172" s="88"/>
      <c r="W172" s="24"/>
      <c r="X172" s="88"/>
      <c r="Y172" s="24"/>
      <c r="Z172" s="88"/>
      <c r="AA172" s="24"/>
      <c r="AB172" s="88"/>
      <c r="AC172" s="24"/>
      <c r="AD172" s="97"/>
      <c r="AE172" s="24"/>
      <c r="AF172" s="97"/>
      <c r="AG172" s="24"/>
      <c r="AH172" s="97"/>
    </row>
    <row r="173" spans="1:34">
      <c r="A173" s="1"/>
      <c r="B173" s="2"/>
      <c r="C173" s="2"/>
      <c r="D173" s="1"/>
      <c r="E173" s="1"/>
      <c r="F173" s="20"/>
      <c r="G173" s="24"/>
      <c r="H173" s="88"/>
      <c r="I173" s="24"/>
      <c r="J173" s="88"/>
      <c r="K173" s="24"/>
      <c r="L173" s="88"/>
      <c r="M173" s="24"/>
      <c r="N173" s="88"/>
      <c r="O173" s="24"/>
      <c r="P173" s="88"/>
      <c r="Q173" s="24"/>
      <c r="R173" s="88"/>
      <c r="S173" s="24"/>
      <c r="T173" s="88"/>
      <c r="U173" s="24"/>
      <c r="V173" s="88"/>
      <c r="W173" s="24"/>
      <c r="X173" s="88"/>
      <c r="Y173" s="24"/>
      <c r="Z173" s="88"/>
      <c r="AA173" s="24"/>
      <c r="AB173" s="88"/>
      <c r="AC173" s="24"/>
      <c r="AD173" s="97"/>
      <c r="AE173" s="24"/>
      <c r="AF173" s="97"/>
      <c r="AG173" s="24"/>
      <c r="AH173" s="97"/>
    </row>
    <row r="174" spans="1:34">
      <c r="A174" s="1"/>
      <c r="B174" s="2"/>
      <c r="C174" s="2"/>
      <c r="D174" s="1"/>
      <c r="E174" s="1"/>
      <c r="F174" s="20"/>
      <c r="G174" s="24"/>
      <c r="H174" s="88"/>
      <c r="I174" s="24"/>
      <c r="J174" s="88"/>
      <c r="K174" s="24"/>
      <c r="L174" s="88"/>
      <c r="M174" s="24"/>
      <c r="N174" s="88"/>
      <c r="O174" s="24"/>
      <c r="P174" s="88"/>
      <c r="Q174" s="24"/>
      <c r="R174" s="88"/>
      <c r="S174" s="24"/>
      <c r="T174" s="88"/>
      <c r="U174" s="24"/>
      <c r="V174" s="88"/>
      <c r="W174" s="24"/>
      <c r="X174" s="88"/>
      <c r="Y174" s="24"/>
      <c r="Z174" s="88"/>
      <c r="AA174" s="24"/>
      <c r="AB174" s="88"/>
      <c r="AC174" s="24"/>
      <c r="AD174" s="97"/>
      <c r="AE174" s="24"/>
      <c r="AF174" s="97"/>
      <c r="AG174" s="24"/>
      <c r="AH174" s="97"/>
    </row>
    <row r="175" spans="1:34">
      <c r="A175" s="1"/>
      <c r="B175" s="2"/>
      <c r="C175" s="2"/>
      <c r="D175" s="1"/>
      <c r="E175" s="1"/>
      <c r="F175" s="20"/>
      <c r="G175" s="24"/>
      <c r="H175" s="88"/>
      <c r="I175" s="24"/>
      <c r="J175" s="88"/>
      <c r="K175" s="24"/>
      <c r="L175" s="88"/>
      <c r="M175" s="24"/>
      <c r="N175" s="88"/>
      <c r="O175" s="24"/>
      <c r="P175" s="88"/>
      <c r="Q175" s="24"/>
      <c r="R175" s="88"/>
      <c r="S175" s="24"/>
      <c r="T175" s="88"/>
      <c r="U175" s="24"/>
      <c r="V175" s="88"/>
      <c r="W175" s="24"/>
      <c r="X175" s="88"/>
      <c r="Y175" s="24"/>
      <c r="Z175" s="88"/>
      <c r="AA175" s="24"/>
      <c r="AB175" s="88"/>
      <c r="AC175" s="24"/>
      <c r="AD175" s="97"/>
      <c r="AE175" s="24"/>
      <c r="AF175" s="97"/>
      <c r="AG175" s="24"/>
      <c r="AH175" s="97"/>
    </row>
    <row r="176" spans="1:34">
      <c r="A176" s="1"/>
      <c r="B176" s="2"/>
      <c r="C176" s="2"/>
      <c r="D176" s="1"/>
      <c r="E176" s="1"/>
      <c r="F176" s="20"/>
      <c r="G176" s="24"/>
      <c r="H176" s="88"/>
      <c r="I176" s="24"/>
      <c r="J176" s="88"/>
      <c r="K176" s="24"/>
      <c r="L176" s="88"/>
      <c r="M176" s="24"/>
      <c r="N176" s="88"/>
      <c r="O176" s="24"/>
      <c r="P176" s="88"/>
      <c r="Q176" s="24"/>
      <c r="R176" s="88"/>
      <c r="S176" s="24"/>
      <c r="T176" s="88"/>
      <c r="U176" s="24"/>
      <c r="V176" s="88"/>
      <c r="W176" s="24"/>
      <c r="X176" s="88"/>
      <c r="Y176" s="24"/>
      <c r="Z176" s="88"/>
      <c r="AA176" s="24"/>
      <c r="AB176" s="88"/>
      <c r="AC176" s="24"/>
      <c r="AD176" s="97"/>
      <c r="AE176" s="24"/>
      <c r="AF176" s="97"/>
      <c r="AG176" s="24"/>
      <c r="AH176" s="97"/>
    </row>
    <row r="177" spans="1:34">
      <c r="A177" s="1"/>
      <c r="B177" s="2"/>
      <c r="C177" s="2"/>
      <c r="D177" s="1"/>
      <c r="E177" s="1"/>
      <c r="F177" s="20"/>
      <c r="G177" s="24"/>
      <c r="H177" s="88"/>
      <c r="I177" s="24"/>
      <c r="J177" s="88"/>
      <c r="K177" s="24"/>
      <c r="L177" s="88"/>
      <c r="M177" s="24"/>
      <c r="N177" s="88"/>
      <c r="O177" s="24"/>
      <c r="P177" s="88"/>
      <c r="Q177" s="24"/>
      <c r="R177" s="88"/>
      <c r="S177" s="24"/>
      <c r="T177" s="88"/>
      <c r="U177" s="24"/>
      <c r="V177" s="88"/>
      <c r="W177" s="24"/>
      <c r="X177" s="88"/>
      <c r="Y177" s="24"/>
      <c r="Z177" s="88"/>
      <c r="AA177" s="24"/>
      <c r="AB177" s="88"/>
      <c r="AC177" s="24"/>
      <c r="AD177" s="97"/>
      <c r="AE177" s="24"/>
      <c r="AF177" s="97"/>
      <c r="AG177" s="24"/>
      <c r="AH177" s="97"/>
    </row>
    <row r="178" spans="1:34">
      <c r="A178" s="1"/>
      <c r="B178" s="2"/>
      <c r="C178" s="2"/>
      <c r="D178" s="1"/>
      <c r="E178" s="1"/>
      <c r="F178" s="20"/>
      <c r="G178" s="24"/>
      <c r="H178" s="88"/>
      <c r="I178" s="24"/>
      <c r="J178" s="88"/>
      <c r="K178" s="24"/>
      <c r="L178" s="88"/>
      <c r="M178" s="24"/>
      <c r="N178" s="88"/>
      <c r="O178" s="24"/>
      <c r="P178" s="88"/>
      <c r="Q178" s="24"/>
      <c r="R178" s="88"/>
      <c r="S178" s="24"/>
      <c r="T178" s="88"/>
      <c r="U178" s="24"/>
      <c r="V178" s="88"/>
      <c r="W178" s="24"/>
      <c r="X178" s="88"/>
      <c r="Y178" s="24"/>
      <c r="Z178" s="88"/>
      <c r="AA178" s="24"/>
      <c r="AB178" s="88"/>
      <c r="AC178" s="24"/>
      <c r="AD178" s="97"/>
      <c r="AE178" s="24"/>
      <c r="AF178" s="97"/>
      <c r="AG178" s="24"/>
      <c r="AH178" s="97"/>
    </row>
    <row r="179" spans="1:34">
      <c r="A179" s="1"/>
      <c r="B179" s="2"/>
      <c r="C179" s="2"/>
      <c r="D179" s="1"/>
      <c r="E179" s="1"/>
      <c r="F179" s="20"/>
      <c r="G179" s="24"/>
      <c r="H179" s="88"/>
      <c r="I179" s="24"/>
      <c r="J179" s="88"/>
      <c r="K179" s="24"/>
      <c r="L179" s="88"/>
      <c r="M179" s="24"/>
      <c r="N179" s="88"/>
      <c r="O179" s="24"/>
      <c r="P179" s="88"/>
      <c r="Q179" s="24"/>
      <c r="R179" s="88"/>
      <c r="S179" s="24"/>
      <c r="T179" s="88"/>
      <c r="U179" s="24"/>
      <c r="V179" s="88"/>
      <c r="W179" s="24"/>
      <c r="X179" s="88"/>
      <c r="Y179" s="24"/>
      <c r="Z179" s="88"/>
      <c r="AA179" s="24"/>
      <c r="AB179" s="88"/>
      <c r="AC179" s="24"/>
      <c r="AD179" s="97"/>
      <c r="AE179" s="24"/>
      <c r="AF179" s="97"/>
      <c r="AG179" s="24"/>
      <c r="AH179" s="97"/>
    </row>
    <row r="180" spans="1:34">
      <c r="A180" s="1"/>
      <c r="B180" s="2"/>
      <c r="C180" s="2"/>
      <c r="D180" s="1"/>
      <c r="E180" s="1"/>
      <c r="F180" s="20"/>
      <c r="G180" s="24"/>
      <c r="H180" s="88"/>
      <c r="I180" s="24"/>
      <c r="J180" s="88"/>
      <c r="K180" s="24"/>
      <c r="L180" s="88"/>
      <c r="M180" s="24"/>
      <c r="N180" s="88"/>
      <c r="O180" s="24"/>
      <c r="P180" s="88"/>
      <c r="Q180" s="24"/>
      <c r="R180" s="88"/>
      <c r="S180" s="24"/>
      <c r="T180" s="88"/>
      <c r="U180" s="24"/>
      <c r="V180" s="88"/>
      <c r="W180" s="24"/>
      <c r="X180" s="88"/>
      <c r="Y180" s="24"/>
      <c r="Z180" s="88"/>
      <c r="AA180" s="24"/>
      <c r="AB180" s="88"/>
      <c r="AC180" s="24"/>
      <c r="AD180" s="97"/>
      <c r="AE180" s="24"/>
      <c r="AF180" s="97"/>
      <c r="AG180" s="24"/>
      <c r="AH180" s="97"/>
    </row>
    <row r="181" spans="1:34">
      <c r="A181" s="1"/>
      <c r="B181" s="2"/>
      <c r="C181" s="2"/>
      <c r="D181" s="1"/>
      <c r="E181" s="1"/>
      <c r="F181" s="20"/>
      <c r="G181" s="24"/>
      <c r="H181" s="88"/>
      <c r="I181" s="24"/>
      <c r="J181" s="88"/>
      <c r="K181" s="24"/>
      <c r="L181" s="88"/>
      <c r="M181" s="24"/>
      <c r="N181" s="88"/>
      <c r="O181" s="24"/>
      <c r="P181" s="88"/>
      <c r="Q181" s="24"/>
      <c r="R181" s="88"/>
      <c r="S181" s="24"/>
      <c r="T181" s="88"/>
      <c r="U181" s="24"/>
      <c r="V181" s="88"/>
      <c r="W181" s="24"/>
      <c r="X181" s="88"/>
      <c r="Y181" s="24"/>
      <c r="Z181" s="88"/>
      <c r="AA181" s="24"/>
      <c r="AB181" s="88"/>
      <c r="AC181" s="24"/>
      <c r="AD181" s="97"/>
      <c r="AE181" s="24"/>
      <c r="AF181" s="97"/>
      <c r="AG181" s="24"/>
      <c r="AH181" s="97"/>
    </row>
    <row r="182" spans="1:34">
      <c r="A182" s="1"/>
      <c r="B182" s="2"/>
      <c r="C182" s="2"/>
      <c r="D182" s="1"/>
      <c r="E182" s="1"/>
      <c r="F182" s="20"/>
      <c r="G182" s="24"/>
      <c r="H182" s="88"/>
      <c r="I182" s="24"/>
      <c r="J182" s="88"/>
      <c r="K182" s="24"/>
      <c r="L182" s="88"/>
      <c r="M182" s="24"/>
      <c r="N182" s="88"/>
      <c r="O182" s="24"/>
      <c r="P182" s="88"/>
      <c r="Q182" s="24"/>
      <c r="R182" s="88"/>
      <c r="S182" s="24"/>
      <c r="T182" s="88"/>
      <c r="U182" s="24"/>
      <c r="V182" s="88"/>
      <c r="W182" s="24"/>
      <c r="X182" s="88"/>
      <c r="Y182" s="24"/>
      <c r="Z182" s="88"/>
      <c r="AA182" s="24"/>
      <c r="AB182" s="88"/>
      <c r="AC182" s="24"/>
      <c r="AD182" s="97"/>
      <c r="AE182" s="24"/>
      <c r="AF182" s="97"/>
      <c r="AG182" s="24"/>
      <c r="AH182" s="97"/>
    </row>
    <row r="183" spans="1:34">
      <c r="A183" s="1"/>
      <c r="B183" s="2"/>
      <c r="C183" s="2"/>
      <c r="D183" s="1"/>
      <c r="E183" s="1"/>
      <c r="F183" s="20"/>
      <c r="G183" s="24"/>
      <c r="H183" s="88"/>
      <c r="I183" s="24"/>
      <c r="J183" s="88"/>
      <c r="K183" s="24"/>
      <c r="L183" s="88"/>
      <c r="M183" s="24"/>
      <c r="N183" s="88"/>
      <c r="O183" s="24"/>
      <c r="P183" s="88"/>
      <c r="Q183" s="24"/>
      <c r="R183" s="88"/>
      <c r="S183" s="24"/>
      <c r="T183" s="88"/>
      <c r="U183" s="24"/>
      <c r="V183" s="88"/>
      <c r="W183" s="24"/>
      <c r="X183" s="88"/>
      <c r="Y183" s="24"/>
      <c r="Z183" s="88"/>
      <c r="AA183" s="24"/>
      <c r="AB183" s="88"/>
      <c r="AC183" s="24"/>
      <c r="AD183" s="97"/>
      <c r="AE183" s="24"/>
      <c r="AF183" s="97"/>
      <c r="AG183" s="24"/>
      <c r="AH183" s="97"/>
    </row>
    <row r="184" spans="1:34">
      <c r="A184" s="1"/>
      <c r="B184" s="2"/>
      <c r="C184" s="2"/>
      <c r="D184" s="1"/>
      <c r="E184" s="1"/>
      <c r="F184" s="20"/>
      <c r="G184" s="24"/>
      <c r="H184" s="88"/>
      <c r="I184" s="24"/>
      <c r="J184" s="88"/>
      <c r="K184" s="24"/>
      <c r="L184" s="88"/>
      <c r="M184" s="24"/>
      <c r="N184" s="88"/>
      <c r="O184" s="24"/>
      <c r="P184" s="88"/>
      <c r="Q184" s="24"/>
      <c r="R184" s="88"/>
      <c r="S184" s="24"/>
      <c r="T184" s="88"/>
      <c r="U184" s="24"/>
      <c r="V184" s="88"/>
      <c r="W184" s="24"/>
      <c r="X184" s="88"/>
      <c r="Y184" s="24"/>
      <c r="Z184" s="88"/>
      <c r="AA184" s="24"/>
      <c r="AB184" s="88"/>
      <c r="AC184" s="24"/>
      <c r="AD184" s="97"/>
      <c r="AE184" s="24"/>
      <c r="AF184" s="97"/>
      <c r="AG184" s="24"/>
      <c r="AH184" s="97"/>
    </row>
    <row r="185" spans="1:34">
      <c r="A185" s="1"/>
      <c r="B185" s="2"/>
      <c r="C185" s="2"/>
      <c r="D185" s="1"/>
      <c r="E185" s="1"/>
      <c r="F185" s="20"/>
      <c r="G185" s="24"/>
      <c r="H185" s="88"/>
      <c r="I185" s="24"/>
      <c r="J185" s="88"/>
      <c r="K185" s="24"/>
      <c r="L185" s="88"/>
      <c r="M185" s="24"/>
      <c r="N185" s="88"/>
      <c r="O185" s="24"/>
      <c r="P185" s="88"/>
      <c r="Q185" s="24"/>
      <c r="R185" s="88"/>
      <c r="S185" s="24"/>
      <c r="T185" s="88"/>
      <c r="U185" s="24"/>
      <c r="V185" s="88"/>
      <c r="W185" s="24"/>
      <c r="X185" s="88"/>
      <c r="Y185" s="24"/>
      <c r="Z185" s="88"/>
      <c r="AA185" s="24"/>
      <c r="AB185" s="88"/>
      <c r="AC185" s="24"/>
      <c r="AD185" s="97"/>
      <c r="AE185" s="24"/>
      <c r="AF185" s="97"/>
      <c r="AG185" s="24"/>
      <c r="AH185" s="97"/>
    </row>
    <row r="186" spans="1:34">
      <c r="A186" s="1"/>
      <c r="B186" s="2"/>
      <c r="C186" s="2"/>
      <c r="D186" s="1"/>
      <c r="E186" s="1"/>
      <c r="F186" s="20"/>
      <c r="G186" s="24"/>
      <c r="H186" s="88"/>
      <c r="I186" s="24"/>
      <c r="J186" s="88"/>
      <c r="K186" s="24"/>
      <c r="L186" s="88"/>
      <c r="M186" s="24"/>
      <c r="N186" s="88"/>
      <c r="O186" s="24"/>
      <c r="P186" s="88"/>
      <c r="Q186" s="24"/>
      <c r="R186" s="88"/>
      <c r="S186" s="24"/>
      <c r="T186" s="88"/>
      <c r="U186" s="24"/>
      <c r="V186" s="88"/>
      <c r="W186" s="24"/>
      <c r="X186" s="88"/>
      <c r="Y186" s="24"/>
      <c r="Z186" s="88"/>
      <c r="AA186" s="24"/>
      <c r="AB186" s="88"/>
      <c r="AC186" s="24"/>
      <c r="AD186" s="97"/>
      <c r="AE186" s="24"/>
      <c r="AF186" s="97"/>
      <c r="AG186" s="24"/>
      <c r="AH186" s="97"/>
    </row>
    <row r="187" spans="1:34">
      <c r="A187" s="1"/>
      <c r="B187" s="2"/>
      <c r="C187" s="2"/>
      <c r="D187" s="1"/>
      <c r="E187" s="1"/>
      <c r="F187" s="20"/>
      <c r="G187" s="24"/>
      <c r="H187" s="88"/>
      <c r="I187" s="24"/>
      <c r="J187" s="88"/>
      <c r="K187" s="24"/>
      <c r="L187" s="88"/>
      <c r="M187" s="24"/>
      <c r="N187" s="88"/>
      <c r="O187" s="24"/>
      <c r="P187" s="88"/>
      <c r="Q187" s="24"/>
      <c r="R187" s="88"/>
      <c r="S187" s="24"/>
      <c r="T187" s="88"/>
      <c r="U187" s="24"/>
      <c r="V187" s="88"/>
      <c r="W187" s="24"/>
      <c r="X187" s="88"/>
      <c r="Y187" s="24"/>
      <c r="Z187" s="88"/>
      <c r="AA187" s="24"/>
      <c r="AB187" s="88"/>
      <c r="AC187" s="24"/>
      <c r="AD187" s="97"/>
      <c r="AE187" s="24"/>
      <c r="AF187" s="97"/>
      <c r="AG187" s="24"/>
      <c r="AH187" s="97"/>
    </row>
    <row r="188" spans="1:34">
      <c r="A188" s="1"/>
      <c r="B188" s="2"/>
      <c r="C188" s="2"/>
      <c r="D188" s="1"/>
      <c r="E188" s="1"/>
      <c r="F188" s="20"/>
      <c r="G188" s="24"/>
      <c r="H188" s="88"/>
      <c r="I188" s="24"/>
      <c r="J188" s="88"/>
      <c r="K188" s="24"/>
      <c r="L188" s="88"/>
      <c r="M188" s="24"/>
      <c r="N188" s="88"/>
      <c r="O188" s="24"/>
      <c r="P188" s="88"/>
      <c r="Q188" s="24"/>
      <c r="R188" s="88"/>
      <c r="S188" s="24"/>
      <c r="T188" s="88"/>
      <c r="U188" s="24"/>
      <c r="V188" s="88"/>
      <c r="W188" s="24"/>
      <c r="X188" s="88"/>
      <c r="Y188" s="24"/>
      <c r="Z188" s="88"/>
      <c r="AA188" s="24"/>
      <c r="AB188" s="88"/>
      <c r="AC188" s="24"/>
      <c r="AD188" s="97"/>
      <c r="AE188" s="24"/>
      <c r="AF188" s="97"/>
      <c r="AG188" s="24"/>
      <c r="AH188" s="97"/>
    </row>
    <row r="189" spans="1:34">
      <c r="A189" s="1"/>
      <c r="B189" s="2"/>
      <c r="C189" s="2"/>
      <c r="D189" s="1"/>
      <c r="E189" s="1"/>
      <c r="F189" s="20"/>
      <c r="G189" s="24"/>
      <c r="H189" s="88"/>
      <c r="I189" s="24"/>
      <c r="J189" s="88"/>
      <c r="K189" s="24"/>
      <c r="L189" s="88"/>
      <c r="M189" s="24"/>
      <c r="N189" s="88"/>
      <c r="O189" s="24"/>
      <c r="P189" s="88"/>
      <c r="Q189" s="24"/>
      <c r="R189" s="88"/>
      <c r="S189" s="24"/>
      <c r="T189" s="88"/>
      <c r="U189" s="24"/>
      <c r="V189" s="88"/>
      <c r="W189" s="24"/>
      <c r="X189" s="88"/>
      <c r="Y189" s="24"/>
      <c r="Z189" s="88"/>
      <c r="AA189" s="24"/>
      <c r="AB189" s="88"/>
      <c r="AC189" s="24"/>
      <c r="AD189" s="97"/>
      <c r="AE189" s="24"/>
      <c r="AF189" s="97"/>
      <c r="AG189" s="24"/>
      <c r="AH189" s="97"/>
    </row>
    <row r="190" spans="1:34">
      <c r="A190" s="1"/>
      <c r="B190" s="2"/>
      <c r="C190" s="2"/>
      <c r="D190" s="1"/>
      <c r="E190" s="1"/>
      <c r="F190" s="20"/>
      <c r="G190" s="24"/>
      <c r="H190" s="88"/>
      <c r="I190" s="24"/>
      <c r="J190" s="88"/>
      <c r="K190" s="24"/>
      <c r="L190" s="88"/>
      <c r="M190" s="24"/>
      <c r="N190" s="88"/>
      <c r="O190" s="24"/>
      <c r="P190" s="88"/>
      <c r="Q190" s="24"/>
      <c r="R190" s="88"/>
      <c r="S190" s="24"/>
      <c r="T190" s="88"/>
      <c r="U190" s="24"/>
      <c r="V190" s="88"/>
      <c r="W190" s="24"/>
      <c r="X190" s="88"/>
      <c r="Y190" s="24"/>
      <c r="Z190" s="88"/>
      <c r="AA190" s="24"/>
      <c r="AB190" s="88"/>
      <c r="AC190" s="24"/>
      <c r="AD190" s="97"/>
      <c r="AE190" s="24"/>
      <c r="AF190" s="97"/>
      <c r="AG190" s="24"/>
      <c r="AH190" s="97"/>
    </row>
    <row r="191" spans="1:34">
      <c r="A191" s="1"/>
      <c r="B191" s="2"/>
      <c r="C191" s="2"/>
      <c r="D191" s="1"/>
      <c r="E191" s="1"/>
      <c r="F191" s="20"/>
      <c r="G191" s="24"/>
      <c r="H191" s="88"/>
      <c r="I191" s="24"/>
      <c r="J191" s="88"/>
      <c r="K191" s="24"/>
      <c r="L191" s="88"/>
      <c r="M191" s="24"/>
      <c r="N191" s="88"/>
      <c r="O191" s="24"/>
      <c r="P191" s="88"/>
      <c r="Q191" s="24"/>
      <c r="R191" s="88"/>
      <c r="S191" s="24"/>
      <c r="T191" s="88"/>
      <c r="U191" s="24"/>
      <c r="V191" s="88"/>
      <c r="W191" s="24"/>
      <c r="X191" s="88"/>
      <c r="Y191" s="24"/>
      <c r="Z191" s="88"/>
      <c r="AA191" s="24"/>
      <c r="AB191" s="88"/>
      <c r="AC191" s="24"/>
      <c r="AD191" s="97"/>
      <c r="AE191" s="24"/>
      <c r="AF191" s="97"/>
      <c r="AG191" s="24"/>
      <c r="AH191" s="97"/>
    </row>
    <row r="192" spans="1:34">
      <c r="A192" s="1"/>
      <c r="B192" s="2"/>
      <c r="C192" s="2"/>
      <c r="D192" s="1"/>
      <c r="E192" s="1"/>
      <c r="F192" s="20"/>
      <c r="G192" s="24"/>
      <c r="H192" s="88"/>
      <c r="I192" s="24"/>
      <c r="J192" s="88"/>
      <c r="K192" s="24"/>
      <c r="L192" s="88"/>
      <c r="M192" s="24"/>
      <c r="N192" s="88"/>
      <c r="O192" s="24"/>
      <c r="P192" s="88"/>
      <c r="Q192" s="24"/>
      <c r="R192" s="88"/>
      <c r="S192" s="24"/>
      <c r="T192" s="88"/>
      <c r="U192" s="24"/>
      <c r="V192" s="88"/>
      <c r="W192" s="24"/>
      <c r="X192" s="88"/>
      <c r="Y192" s="24"/>
      <c r="Z192" s="88"/>
      <c r="AA192" s="24"/>
      <c r="AB192" s="88"/>
      <c r="AC192" s="24"/>
      <c r="AD192" s="97"/>
      <c r="AE192" s="24"/>
      <c r="AF192" s="97"/>
      <c r="AG192" s="24"/>
      <c r="AH192" s="97"/>
    </row>
    <row r="193" spans="1:34">
      <c r="A193" s="1"/>
      <c r="B193" s="2"/>
      <c r="C193" s="2"/>
      <c r="D193" s="1"/>
      <c r="E193" s="1"/>
      <c r="F193" s="20"/>
      <c r="G193" s="24"/>
      <c r="H193" s="88"/>
      <c r="I193" s="24"/>
      <c r="J193" s="88"/>
      <c r="K193" s="24"/>
      <c r="L193" s="88"/>
      <c r="M193" s="24"/>
      <c r="N193" s="88"/>
      <c r="O193" s="24"/>
      <c r="P193" s="88"/>
      <c r="Q193" s="24"/>
      <c r="R193" s="88"/>
      <c r="S193" s="24"/>
      <c r="T193" s="88"/>
      <c r="U193" s="24"/>
      <c r="V193" s="88"/>
      <c r="W193" s="24"/>
      <c r="X193" s="88"/>
      <c r="Y193" s="24"/>
      <c r="Z193" s="88"/>
      <c r="AA193" s="24"/>
      <c r="AB193" s="88"/>
      <c r="AC193" s="24"/>
      <c r="AD193" s="97"/>
      <c r="AE193" s="24"/>
      <c r="AF193" s="97"/>
      <c r="AG193" s="24"/>
      <c r="AH193" s="97"/>
    </row>
    <row r="194" spans="1:34">
      <c r="A194" s="1"/>
      <c r="B194" s="2"/>
      <c r="C194" s="2"/>
      <c r="D194" s="1"/>
      <c r="E194" s="1"/>
      <c r="F194" s="20"/>
      <c r="G194" s="24"/>
      <c r="H194" s="88"/>
      <c r="I194" s="24"/>
      <c r="J194" s="88"/>
      <c r="K194" s="24"/>
      <c r="L194" s="88"/>
      <c r="M194" s="24"/>
      <c r="N194" s="88"/>
      <c r="O194" s="24"/>
      <c r="P194" s="88"/>
      <c r="Q194" s="24"/>
      <c r="R194" s="88"/>
      <c r="S194" s="24"/>
      <c r="T194" s="88"/>
      <c r="U194" s="24"/>
      <c r="V194" s="88"/>
      <c r="W194" s="24"/>
      <c r="X194" s="88"/>
      <c r="Y194" s="24"/>
      <c r="Z194" s="88"/>
      <c r="AA194" s="24"/>
      <c r="AB194" s="88"/>
      <c r="AC194" s="24"/>
      <c r="AD194" s="97"/>
      <c r="AE194" s="24"/>
      <c r="AF194" s="97"/>
      <c r="AG194" s="24"/>
      <c r="AH194" s="97"/>
    </row>
    <row r="195" spans="1:34">
      <c r="A195" s="1"/>
      <c r="B195" s="2"/>
      <c r="C195" s="2"/>
      <c r="D195" s="1"/>
      <c r="E195" s="1"/>
      <c r="F195" s="20"/>
      <c r="G195" s="24"/>
      <c r="H195" s="88"/>
      <c r="I195" s="24"/>
      <c r="J195" s="88"/>
      <c r="K195" s="24"/>
      <c r="L195" s="88"/>
      <c r="M195" s="24"/>
      <c r="N195" s="88"/>
      <c r="O195" s="24"/>
      <c r="P195" s="88"/>
      <c r="Q195" s="24"/>
      <c r="R195" s="88"/>
      <c r="S195" s="24"/>
      <c r="T195" s="88"/>
      <c r="U195" s="24"/>
      <c r="V195" s="88"/>
      <c r="W195" s="24"/>
      <c r="X195" s="88"/>
      <c r="Y195" s="24"/>
      <c r="Z195" s="88"/>
      <c r="AA195" s="24"/>
      <c r="AB195" s="88"/>
      <c r="AC195" s="24"/>
      <c r="AD195" s="97"/>
      <c r="AE195" s="24"/>
      <c r="AF195" s="97"/>
      <c r="AG195" s="24"/>
      <c r="AH195" s="97"/>
    </row>
    <row r="196" spans="1:34">
      <c r="A196" s="1"/>
      <c r="B196" s="2"/>
      <c r="C196" s="2"/>
      <c r="D196" s="1"/>
      <c r="E196" s="1"/>
      <c r="F196" s="20"/>
      <c r="G196" s="24"/>
      <c r="H196" s="88"/>
      <c r="I196" s="24"/>
      <c r="J196" s="88"/>
      <c r="K196" s="24"/>
      <c r="L196" s="88"/>
      <c r="M196" s="24"/>
      <c r="N196" s="88"/>
      <c r="O196" s="24"/>
      <c r="P196" s="88"/>
      <c r="Q196" s="24"/>
      <c r="R196" s="88"/>
      <c r="S196" s="24"/>
      <c r="T196" s="88"/>
      <c r="U196" s="24"/>
      <c r="V196" s="88"/>
      <c r="W196" s="24"/>
      <c r="X196" s="88"/>
      <c r="Y196" s="24"/>
      <c r="Z196" s="88"/>
      <c r="AA196" s="24"/>
      <c r="AB196" s="88"/>
      <c r="AC196" s="24"/>
      <c r="AD196" s="97"/>
      <c r="AE196" s="24"/>
      <c r="AF196" s="97"/>
      <c r="AG196" s="24"/>
      <c r="AH196" s="97"/>
    </row>
    <row r="197" spans="1:34">
      <c r="A197" s="1"/>
      <c r="B197" s="2"/>
      <c r="C197" s="2"/>
      <c r="D197" s="1"/>
      <c r="E197" s="1"/>
      <c r="F197" s="20"/>
      <c r="G197" s="24"/>
      <c r="H197" s="88"/>
      <c r="I197" s="24"/>
      <c r="J197" s="88"/>
      <c r="K197" s="24"/>
      <c r="L197" s="88"/>
      <c r="M197" s="24"/>
      <c r="N197" s="88"/>
      <c r="O197" s="24"/>
      <c r="P197" s="88"/>
      <c r="Q197" s="24"/>
      <c r="R197" s="88"/>
      <c r="S197" s="24"/>
      <c r="T197" s="88"/>
      <c r="U197" s="24"/>
      <c r="V197" s="88"/>
      <c r="W197" s="24"/>
      <c r="X197" s="88"/>
      <c r="Y197" s="24"/>
      <c r="Z197" s="88"/>
      <c r="AA197" s="24"/>
      <c r="AB197" s="88"/>
      <c r="AC197" s="24"/>
      <c r="AD197" s="97"/>
      <c r="AE197" s="24"/>
      <c r="AF197" s="97"/>
      <c r="AG197" s="24"/>
      <c r="AH197" s="97"/>
    </row>
    <row r="198" spans="1:34">
      <c r="A198" s="1"/>
      <c r="B198" s="2"/>
      <c r="C198" s="2"/>
      <c r="D198" s="1"/>
      <c r="E198" s="1"/>
      <c r="F198" s="20"/>
      <c r="G198" s="24"/>
      <c r="H198" s="88"/>
      <c r="I198" s="24"/>
      <c r="J198" s="88"/>
      <c r="K198" s="24"/>
      <c r="L198" s="88"/>
      <c r="M198" s="24"/>
      <c r="N198" s="88"/>
      <c r="O198" s="24"/>
      <c r="P198" s="88"/>
      <c r="Q198" s="24"/>
      <c r="R198" s="88"/>
      <c r="S198" s="24"/>
      <c r="T198" s="88"/>
      <c r="U198" s="24"/>
      <c r="V198" s="88"/>
      <c r="W198" s="24"/>
      <c r="X198" s="88"/>
      <c r="Y198" s="24"/>
      <c r="Z198" s="88"/>
      <c r="AA198" s="24"/>
      <c r="AB198" s="88"/>
      <c r="AC198" s="24"/>
      <c r="AD198" s="97"/>
      <c r="AE198" s="24"/>
      <c r="AF198" s="97"/>
      <c r="AG198" s="24"/>
      <c r="AH198" s="97"/>
    </row>
    <row r="199" spans="1:34">
      <c r="A199" s="1"/>
      <c r="B199" s="2"/>
      <c r="C199" s="2"/>
      <c r="D199" s="1"/>
      <c r="E199" s="1"/>
      <c r="F199" s="20"/>
      <c r="G199" s="24"/>
      <c r="H199" s="88"/>
      <c r="I199" s="24"/>
      <c r="J199" s="88"/>
      <c r="K199" s="24"/>
      <c r="L199" s="88"/>
      <c r="M199" s="24"/>
      <c r="N199" s="88"/>
      <c r="O199" s="24"/>
      <c r="P199" s="88"/>
      <c r="Q199" s="24"/>
      <c r="R199" s="88"/>
      <c r="S199" s="24"/>
      <c r="T199" s="88"/>
      <c r="U199" s="24"/>
      <c r="V199" s="88"/>
      <c r="W199" s="24"/>
      <c r="X199" s="88"/>
      <c r="Y199" s="24"/>
      <c r="Z199" s="88"/>
      <c r="AA199" s="24"/>
      <c r="AB199" s="88"/>
      <c r="AC199" s="24"/>
      <c r="AD199" s="97"/>
      <c r="AE199" s="24"/>
      <c r="AF199" s="97"/>
      <c r="AG199" s="24"/>
      <c r="AH199" s="97"/>
    </row>
    <row r="200" spans="1:34">
      <c r="A200" s="1"/>
      <c r="B200" s="2"/>
      <c r="C200" s="2"/>
      <c r="D200" s="1"/>
      <c r="E200" s="1"/>
      <c r="F200" s="20"/>
      <c r="G200" s="24"/>
      <c r="H200" s="88"/>
      <c r="I200" s="24"/>
      <c r="J200" s="88"/>
      <c r="K200" s="24"/>
      <c r="L200" s="88"/>
      <c r="M200" s="24"/>
      <c r="N200" s="88"/>
      <c r="O200" s="24"/>
      <c r="P200" s="88"/>
      <c r="Q200" s="24"/>
      <c r="R200" s="88"/>
      <c r="S200" s="24"/>
      <c r="T200" s="88"/>
      <c r="U200" s="24"/>
      <c r="V200" s="88"/>
      <c r="W200" s="24"/>
      <c r="X200" s="88"/>
      <c r="Y200" s="24"/>
      <c r="Z200" s="88"/>
      <c r="AA200" s="24"/>
      <c r="AB200" s="88"/>
      <c r="AC200" s="24"/>
      <c r="AD200" s="97"/>
      <c r="AE200" s="24"/>
      <c r="AF200" s="97"/>
      <c r="AG200" s="24"/>
      <c r="AH200" s="97"/>
    </row>
    <row r="201" spans="1:34">
      <c r="A201" s="1"/>
      <c r="B201" s="2"/>
      <c r="C201" s="2"/>
      <c r="D201" s="1"/>
      <c r="E201" s="1"/>
      <c r="F201" s="20"/>
      <c r="G201" s="24"/>
      <c r="H201" s="88"/>
      <c r="I201" s="24"/>
      <c r="J201" s="88"/>
      <c r="K201" s="24"/>
      <c r="L201" s="88"/>
      <c r="M201" s="24"/>
      <c r="N201" s="88"/>
      <c r="O201" s="24"/>
      <c r="P201" s="88"/>
      <c r="Q201" s="24"/>
      <c r="R201" s="88"/>
      <c r="S201" s="24"/>
      <c r="T201" s="88"/>
      <c r="U201" s="24"/>
      <c r="V201" s="88"/>
      <c r="W201" s="24"/>
      <c r="X201" s="88"/>
      <c r="Y201" s="24"/>
      <c r="Z201" s="88"/>
      <c r="AA201" s="24"/>
      <c r="AB201" s="88"/>
      <c r="AC201" s="24"/>
      <c r="AD201" s="97"/>
      <c r="AE201" s="24"/>
      <c r="AF201" s="97"/>
      <c r="AG201" s="24"/>
      <c r="AH201" s="97"/>
    </row>
    <row r="202" spans="1:34">
      <c r="A202" s="1"/>
      <c r="B202" s="2"/>
      <c r="C202" s="2"/>
      <c r="D202" s="1"/>
      <c r="E202" s="1"/>
      <c r="F202" s="20"/>
      <c r="G202" s="24"/>
      <c r="H202" s="88"/>
      <c r="I202" s="24"/>
      <c r="J202" s="88"/>
      <c r="K202" s="24"/>
      <c r="L202" s="88"/>
      <c r="M202" s="24"/>
      <c r="N202" s="88"/>
      <c r="O202" s="24"/>
      <c r="P202" s="88"/>
      <c r="Q202" s="24"/>
      <c r="R202" s="88"/>
      <c r="S202" s="24"/>
      <c r="T202" s="88"/>
      <c r="U202" s="24"/>
      <c r="V202" s="88"/>
      <c r="W202" s="24"/>
      <c r="X202" s="88"/>
      <c r="Y202" s="24"/>
      <c r="Z202" s="88"/>
      <c r="AA202" s="24"/>
      <c r="AB202" s="88"/>
      <c r="AC202" s="24"/>
      <c r="AD202" s="97"/>
      <c r="AE202" s="24"/>
      <c r="AF202" s="97"/>
      <c r="AG202" s="24"/>
      <c r="AH202" s="97"/>
    </row>
    <row r="203" spans="1:34">
      <c r="A203" s="1"/>
      <c r="B203" s="2"/>
      <c r="C203" s="2"/>
      <c r="D203" s="1"/>
      <c r="E203" s="1"/>
      <c r="F203" s="20"/>
      <c r="G203" s="24"/>
      <c r="H203" s="88"/>
      <c r="I203" s="24"/>
      <c r="J203" s="88"/>
      <c r="K203" s="24"/>
      <c r="L203" s="88"/>
      <c r="M203" s="24"/>
      <c r="N203" s="88"/>
      <c r="O203" s="24"/>
      <c r="P203" s="88"/>
      <c r="Q203" s="24"/>
      <c r="R203" s="88"/>
      <c r="S203" s="24"/>
      <c r="T203" s="88"/>
      <c r="U203" s="24"/>
      <c r="V203" s="88"/>
      <c r="W203" s="24"/>
      <c r="X203" s="88"/>
      <c r="Y203" s="24"/>
      <c r="Z203" s="88"/>
      <c r="AA203" s="24"/>
      <c r="AB203" s="88"/>
      <c r="AC203" s="24"/>
      <c r="AD203" s="97"/>
      <c r="AE203" s="24"/>
      <c r="AF203" s="97"/>
      <c r="AG203" s="24"/>
      <c r="AH203" s="97"/>
    </row>
    <row r="204" spans="1:34">
      <c r="A204" s="1"/>
      <c r="B204" s="2"/>
      <c r="C204" s="2"/>
      <c r="D204" s="1"/>
      <c r="E204" s="1"/>
      <c r="F204" s="20"/>
      <c r="G204" s="24"/>
      <c r="H204" s="88"/>
      <c r="I204" s="24"/>
      <c r="J204" s="88"/>
      <c r="K204" s="24"/>
      <c r="L204" s="88"/>
      <c r="M204" s="24"/>
      <c r="N204" s="88"/>
      <c r="O204" s="24"/>
      <c r="P204" s="88"/>
      <c r="Q204" s="24"/>
      <c r="R204" s="88"/>
      <c r="S204" s="24"/>
      <c r="T204" s="88"/>
      <c r="U204" s="24"/>
      <c r="V204" s="88"/>
      <c r="W204" s="24"/>
      <c r="X204" s="88"/>
      <c r="Y204" s="24"/>
      <c r="Z204" s="88"/>
      <c r="AA204" s="24"/>
      <c r="AB204" s="88"/>
      <c r="AC204" s="24"/>
      <c r="AD204" s="97"/>
      <c r="AE204" s="24"/>
      <c r="AF204" s="97"/>
      <c r="AG204" s="24"/>
      <c r="AH204" s="97"/>
    </row>
    <row r="205" spans="1:34">
      <c r="A205" s="1"/>
      <c r="B205" s="2"/>
      <c r="C205" s="2"/>
      <c r="D205" s="1"/>
      <c r="E205" s="1"/>
      <c r="F205" s="20"/>
      <c r="G205" s="24"/>
      <c r="H205" s="88"/>
      <c r="I205" s="24"/>
      <c r="J205" s="88"/>
      <c r="K205" s="24"/>
      <c r="L205" s="88"/>
      <c r="M205" s="24"/>
      <c r="N205" s="88"/>
      <c r="O205" s="24"/>
      <c r="P205" s="88"/>
      <c r="Q205" s="24"/>
      <c r="R205" s="88"/>
      <c r="S205" s="24"/>
      <c r="T205" s="88"/>
      <c r="U205" s="24"/>
      <c r="V205" s="88"/>
      <c r="W205" s="24"/>
      <c r="X205" s="88"/>
      <c r="Y205" s="24"/>
      <c r="Z205" s="88"/>
      <c r="AA205" s="24"/>
      <c r="AB205" s="88"/>
      <c r="AC205" s="24"/>
      <c r="AD205" s="97"/>
      <c r="AE205" s="24"/>
      <c r="AF205" s="97"/>
      <c r="AG205" s="24"/>
      <c r="AH205" s="97"/>
    </row>
    <row r="206" spans="1:34">
      <c r="A206" s="1"/>
      <c r="B206" s="2"/>
      <c r="C206" s="2"/>
      <c r="D206" s="1"/>
      <c r="E206" s="1"/>
      <c r="F206" s="20"/>
      <c r="G206" s="24"/>
      <c r="H206" s="88"/>
      <c r="I206" s="24"/>
      <c r="J206" s="88"/>
      <c r="K206" s="24"/>
      <c r="L206" s="88"/>
      <c r="M206" s="24"/>
      <c r="N206" s="88"/>
      <c r="O206" s="24"/>
      <c r="P206" s="88"/>
      <c r="Q206" s="24"/>
      <c r="R206" s="88"/>
      <c r="S206" s="24"/>
      <c r="T206" s="88"/>
      <c r="U206" s="24"/>
      <c r="V206" s="88"/>
      <c r="W206" s="24"/>
      <c r="X206" s="88"/>
      <c r="Y206" s="24"/>
      <c r="Z206" s="88"/>
      <c r="AA206" s="24"/>
      <c r="AB206" s="88"/>
      <c r="AC206" s="24"/>
      <c r="AD206" s="97"/>
      <c r="AE206" s="24"/>
      <c r="AF206" s="97"/>
      <c r="AG206" s="24"/>
      <c r="AH206" s="97"/>
    </row>
    <row r="207" spans="1:34">
      <c r="A207" s="1"/>
      <c r="B207" s="2"/>
      <c r="C207" s="2"/>
      <c r="D207" s="1"/>
      <c r="E207" s="1"/>
      <c r="F207" s="20"/>
      <c r="G207" s="24"/>
      <c r="H207" s="88"/>
      <c r="I207" s="24"/>
      <c r="J207" s="88"/>
      <c r="K207" s="24"/>
      <c r="L207" s="88"/>
      <c r="M207" s="24"/>
      <c r="N207" s="88"/>
      <c r="O207" s="24"/>
      <c r="P207" s="88"/>
      <c r="Q207" s="24"/>
      <c r="R207" s="88"/>
      <c r="S207" s="24"/>
      <c r="T207" s="88"/>
      <c r="U207" s="24"/>
      <c r="V207" s="88"/>
      <c r="W207" s="24"/>
      <c r="X207" s="88"/>
      <c r="Y207" s="24"/>
      <c r="Z207" s="88"/>
      <c r="AA207" s="24"/>
      <c r="AB207" s="88"/>
      <c r="AC207" s="24"/>
      <c r="AD207" s="97"/>
      <c r="AE207" s="24"/>
      <c r="AF207" s="97"/>
      <c r="AG207" s="24"/>
      <c r="AH207" s="97"/>
    </row>
    <row r="208" spans="1:34">
      <c r="A208" s="1"/>
      <c r="B208" s="2"/>
      <c r="C208" s="2"/>
      <c r="D208" s="1"/>
      <c r="E208" s="1"/>
      <c r="F208" s="20"/>
      <c r="G208" s="24"/>
      <c r="H208" s="88"/>
      <c r="I208" s="24"/>
      <c r="J208" s="88"/>
      <c r="K208" s="24"/>
      <c r="L208" s="88"/>
      <c r="M208" s="24"/>
      <c r="N208" s="88"/>
      <c r="O208" s="24"/>
      <c r="P208" s="88"/>
      <c r="Q208" s="24"/>
      <c r="R208" s="88"/>
      <c r="S208" s="24"/>
      <c r="T208" s="88"/>
      <c r="U208" s="24"/>
      <c r="V208" s="88"/>
      <c r="W208" s="24"/>
      <c r="X208" s="88"/>
      <c r="Y208" s="24"/>
      <c r="Z208" s="88"/>
      <c r="AA208" s="24"/>
      <c r="AB208" s="88"/>
      <c r="AC208" s="24"/>
      <c r="AD208" s="97"/>
      <c r="AE208" s="24"/>
      <c r="AF208" s="97"/>
      <c r="AG208" s="24"/>
      <c r="AH208" s="97"/>
    </row>
    <row r="209" spans="1:34">
      <c r="A209" s="1"/>
      <c r="B209" s="2"/>
      <c r="C209" s="2"/>
      <c r="D209" s="1"/>
      <c r="E209" s="1"/>
      <c r="F209" s="20"/>
      <c r="G209" s="24"/>
      <c r="H209" s="88"/>
      <c r="I209" s="24"/>
      <c r="J209" s="88"/>
      <c r="K209" s="24"/>
      <c r="L209" s="88"/>
      <c r="M209" s="24"/>
      <c r="N209" s="88"/>
      <c r="O209" s="24"/>
      <c r="P209" s="88"/>
      <c r="Q209" s="24"/>
      <c r="R209" s="88"/>
      <c r="S209" s="24"/>
      <c r="T209" s="88"/>
      <c r="U209" s="24"/>
      <c r="V209" s="88"/>
      <c r="W209" s="24"/>
      <c r="X209" s="88"/>
      <c r="Y209" s="24"/>
      <c r="Z209" s="88"/>
      <c r="AA209" s="24"/>
      <c r="AB209" s="88"/>
      <c r="AC209" s="24"/>
      <c r="AD209" s="97"/>
      <c r="AE209" s="24"/>
      <c r="AF209" s="97"/>
      <c r="AG209" s="24"/>
      <c r="AH209" s="97"/>
    </row>
    <row r="210" spans="1:34">
      <c r="A210" s="1"/>
      <c r="B210" s="2"/>
      <c r="C210" s="2"/>
      <c r="D210" s="1"/>
      <c r="E210" s="1"/>
      <c r="F210" s="20"/>
      <c r="G210" s="24"/>
      <c r="H210" s="88"/>
      <c r="I210" s="24"/>
      <c r="J210" s="88"/>
      <c r="K210" s="24"/>
      <c r="L210" s="88"/>
      <c r="M210" s="24"/>
      <c r="N210" s="88"/>
      <c r="O210" s="24"/>
      <c r="P210" s="88"/>
      <c r="Q210" s="24"/>
      <c r="R210" s="88"/>
      <c r="S210" s="24"/>
      <c r="T210" s="88"/>
      <c r="U210" s="24"/>
      <c r="V210" s="88"/>
      <c r="W210" s="24"/>
      <c r="X210" s="88"/>
      <c r="Y210" s="24"/>
      <c r="Z210" s="88"/>
      <c r="AA210" s="24"/>
      <c r="AB210" s="88"/>
      <c r="AC210" s="24"/>
      <c r="AD210" s="97"/>
      <c r="AE210" s="24"/>
      <c r="AF210" s="97"/>
      <c r="AG210" s="24"/>
      <c r="AH210" s="97"/>
    </row>
    <row r="211" spans="1:34">
      <c r="A211" s="1"/>
      <c r="B211" s="2"/>
      <c r="C211" s="2"/>
      <c r="D211" s="1"/>
      <c r="E211" s="1"/>
      <c r="F211" s="20"/>
      <c r="G211" s="24"/>
      <c r="H211" s="88"/>
      <c r="I211" s="24"/>
      <c r="J211" s="88"/>
      <c r="K211" s="24"/>
      <c r="L211" s="88"/>
      <c r="M211" s="24"/>
      <c r="N211" s="88"/>
      <c r="O211" s="24"/>
      <c r="P211" s="88"/>
      <c r="Q211" s="24"/>
      <c r="R211" s="88"/>
      <c r="S211" s="24"/>
      <c r="T211" s="88"/>
      <c r="U211" s="24"/>
      <c r="V211" s="88"/>
      <c r="W211" s="24"/>
      <c r="X211" s="88"/>
      <c r="Y211" s="24"/>
      <c r="Z211" s="88"/>
      <c r="AA211" s="24"/>
      <c r="AB211" s="88"/>
      <c r="AC211" s="24"/>
      <c r="AD211" s="97"/>
      <c r="AE211" s="24"/>
      <c r="AF211" s="97"/>
      <c r="AG211" s="24"/>
      <c r="AH211" s="97"/>
    </row>
    <row r="212" spans="1:34">
      <c r="A212" s="1"/>
      <c r="B212" s="2"/>
      <c r="C212" s="2"/>
      <c r="D212" s="1"/>
      <c r="E212" s="1"/>
      <c r="F212" s="20"/>
      <c r="G212" s="24"/>
      <c r="H212" s="88"/>
      <c r="I212" s="24"/>
      <c r="J212" s="88"/>
      <c r="K212" s="24"/>
      <c r="L212" s="88"/>
      <c r="M212" s="24"/>
      <c r="N212" s="88"/>
      <c r="O212" s="24"/>
      <c r="P212" s="88"/>
      <c r="Q212" s="24"/>
      <c r="R212" s="88"/>
      <c r="S212" s="24"/>
      <c r="T212" s="88"/>
      <c r="U212" s="24"/>
      <c r="V212" s="88"/>
      <c r="W212" s="24"/>
      <c r="X212" s="88"/>
      <c r="Y212" s="24"/>
      <c r="Z212" s="88"/>
      <c r="AA212" s="24"/>
      <c r="AB212" s="88"/>
      <c r="AC212" s="24"/>
      <c r="AD212" s="97"/>
      <c r="AE212" s="24"/>
      <c r="AF212" s="97"/>
      <c r="AG212" s="24"/>
      <c r="AH212" s="97"/>
    </row>
    <row r="213" spans="1:34">
      <c r="A213" s="1"/>
      <c r="B213" s="2"/>
      <c r="C213" s="2"/>
      <c r="D213" s="1"/>
      <c r="E213" s="1"/>
      <c r="F213" s="20"/>
      <c r="G213" s="24"/>
      <c r="H213" s="88"/>
      <c r="I213" s="24"/>
      <c r="J213" s="88"/>
      <c r="K213" s="24"/>
      <c r="L213" s="88"/>
      <c r="M213" s="24"/>
      <c r="N213" s="88"/>
      <c r="O213" s="24"/>
      <c r="P213" s="88"/>
      <c r="Q213" s="24"/>
      <c r="R213" s="88"/>
      <c r="S213" s="24"/>
      <c r="T213" s="88"/>
      <c r="U213" s="24"/>
      <c r="V213" s="88"/>
      <c r="W213" s="24"/>
      <c r="X213" s="88"/>
      <c r="Y213" s="24"/>
      <c r="Z213" s="88"/>
      <c r="AA213" s="24"/>
      <c r="AB213" s="88"/>
      <c r="AC213" s="24"/>
      <c r="AD213" s="97"/>
      <c r="AE213" s="24"/>
      <c r="AF213" s="97"/>
      <c r="AG213" s="24"/>
      <c r="AH213" s="97"/>
    </row>
    <row r="214" spans="1:34">
      <c r="A214" s="1"/>
      <c r="B214" s="2"/>
      <c r="C214" s="2"/>
      <c r="D214" s="1"/>
      <c r="E214" s="1"/>
      <c r="F214" s="20"/>
      <c r="G214" s="24"/>
      <c r="H214" s="88"/>
      <c r="I214" s="24"/>
      <c r="J214" s="88"/>
      <c r="K214" s="24"/>
      <c r="L214" s="88"/>
      <c r="M214" s="24"/>
      <c r="N214" s="88"/>
      <c r="O214" s="24"/>
      <c r="P214" s="88"/>
      <c r="Q214" s="24"/>
      <c r="R214" s="88"/>
      <c r="S214" s="24"/>
      <c r="T214" s="88"/>
      <c r="U214" s="24"/>
      <c r="V214" s="88"/>
      <c r="W214" s="24"/>
      <c r="X214" s="88"/>
      <c r="Y214" s="24"/>
      <c r="Z214" s="88"/>
      <c r="AA214" s="24"/>
      <c r="AB214" s="88"/>
      <c r="AC214" s="24"/>
      <c r="AD214" s="97"/>
      <c r="AE214" s="24"/>
      <c r="AF214" s="97"/>
      <c r="AG214" s="24"/>
      <c r="AH214" s="97"/>
    </row>
    <row r="215" spans="1:34">
      <c r="A215" s="1"/>
      <c r="B215" s="2"/>
      <c r="C215" s="2"/>
      <c r="D215" s="1"/>
      <c r="E215" s="1"/>
      <c r="F215" s="20"/>
      <c r="G215" s="24"/>
      <c r="H215" s="88"/>
      <c r="I215" s="24"/>
      <c r="J215" s="88"/>
      <c r="K215" s="24"/>
      <c r="L215" s="88"/>
      <c r="M215" s="24"/>
      <c r="N215" s="88"/>
      <c r="O215" s="24"/>
      <c r="P215" s="88"/>
      <c r="Q215" s="24"/>
      <c r="R215" s="88"/>
      <c r="S215" s="24"/>
      <c r="T215" s="88"/>
      <c r="U215" s="24"/>
      <c r="V215" s="88"/>
      <c r="W215" s="24"/>
      <c r="X215" s="88"/>
      <c r="Y215" s="24"/>
      <c r="Z215" s="88"/>
      <c r="AA215" s="24"/>
      <c r="AB215" s="88"/>
      <c r="AC215" s="24"/>
      <c r="AD215" s="97"/>
      <c r="AE215" s="24"/>
      <c r="AF215" s="97"/>
      <c r="AG215" s="24"/>
      <c r="AH215" s="97"/>
    </row>
    <row r="216" spans="1:34">
      <c r="A216" s="1"/>
      <c r="B216" s="2"/>
      <c r="C216" s="2"/>
      <c r="D216" s="1"/>
      <c r="E216" s="1"/>
      <c r="F216" s="20"/>
      <c r="G216" s="24"/>
      <c r="H216" s="88"/>
      <c r="I216" s="24"/>
      <c r="J216" s="88"/>
      <c r="K216" s="24"/>
      <c r="L216" s="88"/>
      <c r="M216" s="24"/>
      <c r="N216" s="88"/>
      <c r="O216" s="24"/>
      <c r="P216" s="88"/>
      <c r="Q216" s="24"/>
      <c r="R216" s="88"/>
      <c r="S216" s="24"/>
      <c r="T216" s="88"/>
      <c r="U216" s="24"/>
      <c r="V216" s="88"/>
      <c r="W216" s="24"/>
      <c r="X216" s="88"/>
      <c r="Y216" s="24"/>
      <c r="Z216" s="88"/>
      <c r="AA216" s="24"/>
      <c r="AB216" s="88"/>
      <c r="AC216" s="24"/>
      <c r="AD216" s="97"/>
      <c r="AE216" s="24"/>
      <c r="AF216" s="97"/>
      <c r="AG216" s="24"/>
      <c r="AH216" s="97"/>
    </row>
    <row r="217" spans="1:34">
      <c r="A217" s="1"/>
      <c r="B217" s="2"/>
      <c r="C217" s="2"/>
      <c r="D217" s="1"/>
      <c r="E217" s="1"/>
      <c r="F217" s="20"/>
      <c r="G217" s="24"/>
      <c r="H217" s="88"/>
      <c r="I217" s="24"/>
      <c r="J217" s="88"/>
      <c r="K217" s="24"/>
      <c r="L217" s="88"/>
      <c r="M217" s="24"/>
      <c r="N217" s="88"/>
      <c r="O217" s="24"/>
      <c r="P217" s="88"/>
      <c r="Q217" s="24"/>
      <c r="R217" s="88"/>
      <c r="S217" s="24"/>
      <c r="T217" s="88"/>
      <c r="U217" s="24"/>
      <c r="V217" s="88"/>
      <c r="W217" s="24"/>
      <c r="X217" s="88"/>
      <c r="Y217" s="24"/>
      <c r="Z217" s="88"/>
      <c r="AA217" s="24"/>
      <c r="AB217" s="88"/>
      <c r="AC217" s="24"/>
      <c r="AD217" s="97"/>
      <c r="AE217" s="24"/>
      <c r="AF217" s="97"/>
      <c r="AG217" s="24"/>
      <c r="AH217" s="97"/>
    </row>
    <row r="218" spans="1:34">
      <c r="A218" s="1"/>
      <c r="B218" s="2"/>
      <c r="C218" s="2"/>
      <c r="D218" s="1"/>
      <c r="E218" s="1"/>
      <c r="F218" s="20"/>
      <c r="G218" s="24"/>
      <c r="H218" s="88"/>
      <c r="I218" s="24"/>
      <c r="J218" s="88"/>
      <c r="K218" s="24"/>
      <c r="L218" s="88"/>
      <c r="M218" s="24"/>
      <c r="N218" s="88"/>
      <c r="O218" s="24"/>
      <c r="P218" s="88"/>
      <c r="Q218" s="24"/>
      <c r="R218" s="88"/>
      <c r="S218" s="24"/>
      <c r="T218" s="88"/>
      <c r="U218" s="24"/>
      <c r="V218" s="88"/>
      <c r="W218" s="24"/>
      <c r="X218" s="88"/>
      <c r="Y218" s="24"/>
      <c r="Z218" s="88"/>
      <c r="AA218" s="24"/>
      <c r="AB218" s="88"/>
      <c r="AC218" s="24"/>
      <c r="AD218" s="97"/>
      <c r="AE218" s="24"/>
      <c r="AF218" s="97"/>
      <c r="AG218" s="24"/>
      <c r="AH218" s="97"/>
    </row>
    <row r="219" spans="1:34">
      <c r="A219" s="1"/>
      <c r="B219" s="2"/>
      <c r="C219" s="2"/>
      <c r="D219" s="1"/>
      <c r="E219" s="1"/>
      <c r="F219" s="20"/>
      <c r="G219" s="24"/>
      <c r="H219" s="88"/>
      <c r="I219" s="24"/>
      <c r="J219" s="88"/>
      <c r="K219" s="24"/>
      <c r="L219" s="88"/>
      <c r="M219" s="24"/>
      <c r="N219" s="88"/>
      <c r="O219" s="24"/>
      <c r="P219" s="88"/>
      <c r="Q219" s="24"/>
      <c r="R219" s="88"/>
      <c r="S219" s="24"/>
      <c r="T219" s="88"/>
      <c r="U219" s="24"/>
      <c r="V219" s="88"/>
      <c r="W219" s="24"/>
      <c r="X219" s="88"/>
      <c r="Y219" s="24"/>
      <c r="Z219" s="88"/>
      <c r="AA219" s="24"/>
      <c r="AB219" s="88"/>
      <c r="AC219" s="24"/>
      <c r="AD219" s="97"/>
      <c r="AE219" s="24"/>
      <c r="AF219" s="97"/>
      <c r="AG219" s="24"/>
      <c r="AH219" s="97"/>
    </row>
    <row r="220" spans="1:34">
      <c r="A220" s="1"/>
      <c r="B220" s="2"/>
      <c r="C220" s="2"/>
      <c r="D220" s="1"/>
      <c r="E220" s="1"/>
      <c r="F220" s="20"/>
      <c r="G220" s="24"/>
      <c r="H220" s="88"/>
      <c r="I220" s="24"/>
      <c r="J220" s="88"/>
      <c r="K220" s="24"/>
      <c r="L220" s="88"/>
      <c r="M220" s="24"/>
      <c r="N220" s="88"/>
      <c r="O220" s="24"/>
      <c r="P220" s="88"/>
      <c r="Q220" s="24"/>
      <c r="R220" s="88"/>
      <c r="S220" s="24"/>
      <c r="T220" s="88"/>
      <c r="U220" s="24"/>
      <c r="V220" s="88"/>
      <c r="W220" s="24"/>
      <c r="X220" s="88"/>
      <c r="Y220" s="24"/>
      <c r="Z220" s="88"/>
      <c r="AA220" s="24"/>
      <c r="AB220" s="88"/>
      <c r="AC220" s="24"/>
      <c r="AD220" s="97"/>
      <c r="AE220" s="24"/>
      <c r="AF220" s="97"/>
      <c r="AG220" s="24"/>
      <c r="AH220" s="97"/>
    </row>
    <row r="221" spans="1:34">
      <c r="A221" s="1"/>
      <c r="B221" s="2"/>
      <c r="C221" s="2"/>
      <c r="D221" s="1"/>
      <c r="E221" s="1"/>
      <c r="F221" s="20"/>
      <c r="G221" s="24"/>
      <c r="H221" s="88"/>
      <c r="I221" s="24"/>
      <c r="J221" s="88"/>
      <c r="K221" s="24"/>
      <c r="L221" s="88"/>
      <c r="M221" s="24"/>
      <c r="N221" s="88"/>
      <c r="O221" s="24"/>
      <c r="P221" s="88"/>
      <c r="Q221" s="24"/>
      <c r="R221" s="88"/>
      <c r="S221" s="24"/>
      <c r="T221" s="88"/>
      <c r="U221" s="24"/>
      <c r="V221" s="88"/>
      <c r="W221" s="24"/>
      <c r="X221" s="88"/>
      <c r="Y221" s="24"/>
      <c r="Z221" s="88"/>
      <c r="AA221" s="24"/>
      <c r="AB221" s="88"/>
      <c r="AC221" s="24"/>
      <c r="AD221" s="97"/>
      <c r="AE221" s="24"/>
      <c r="AF221" s="97"/>
      <c r="AG221" s="24"/>
      <c r="AH221" s="97"/>
    </row>
    <row r="222" spans="1:34">
      <c r="A222" s="1"/>
      <c r="B222" s="2"/>
      <c r="C222" s="2"/>
      <c r="D222" s="1"/>
      <c r="E222" s="1"/>
      <c r="F222" s="20"/>
      <c r="G222" s="24"/>
      <c r="H222" s="88"/>
      <c r="I222" s="24"/>
      <c r="J222" s="88"/>
      <c r="K222" s="24"/>
      <c r="L222" s="88"/>
      <c r="M222" s="24"/>
      <c r="N222" s="88"/>
      <c r="O222" s="24"/>
      <c r="P222" s="88"/>
      <c r="Q222" s="24"/>
      <c r="R222" s="88"/>
      <c r="S222" s="24"/>
      <c r="T222" s="88"/>
      <c r="U222" s="24"/>
      <c r="V222" s="88"/>
      <c r="W222" s="24"/>
      <c r="X222" s="88"/>
      <c r="Y222" s="24"/>
      <c r="Z222" s="88"/>
      <c r="AA222" s="24"/>
      <c r="AB222" s="88"/>
      <c r="AC222" s="24"/>
      <c r="AD222" s="97"/>
      <c r="AE222" s="24"/>
      <c r="AF222" s="97"/>
      <c r="AG222" s="24"/>
      <c r="AH222" s="97"/>
    </row>
    <row r="223" spans="1:34">
      <c r="A223" s="1"/>
      <c r="B223" s="2"/>
      <c r="C223" s="2"/>
      <c r="D223" s="1"/>
      <c r="E223" s="1"/>
      <c r="F223" s="20"/>
      <c r="G223" s="24"/>
      <c r="H223" s="88"/>
      <c r="I223" s="24"/>
      <c r="J223" s="88"/>
      <c r="K223" s="24"/>
      <c r="L223" s="88"/>
      <c r="M223" s="24"/>
      <c r="N223" s="88"/>
      <c r="O223" s="24"/>
      <c r="P223" s="88"/>
      <c r="Q223" s="24"/>
      <c r="R223" s="88"/>
      <c r="S223" s="24"/>
      <c r="T223" s="88"/>
      <c r="U223" s="24"/>
      <c r="V223" s="88"/>
      <c r="W223" s="24"/>
      <c r="X223" s="88"/>
      <c r="Y223" s="24"/>
      <c r="Z223" s="88"/>
      <c r="AA223" s="24"/>
      <c r="AB223" s="88"/>
      <c r="AC223" s="24"/>
      <c r="AD223" s="97"/>
      <c r="AE223" s="24"/>
      <c r="AF223" s="97"/>
      <c r="AG223" s="24"/>
      <c r="AH223" s="97"/>
    </row>
    <row r="224" spans="1:34">
      <c r="A224" s="1"/>
      <c r="B224" s="2"/>
      <c r="C224" s="2"/>
      <c r="D224" s="1"/>
      <c r="E224" s="1"/>
      <c r="F224" s="20"/>
      <c r="G224" s="24"/>
      <c r="H224" s="88"/>
      <c r="I224" s="24"/>
      <c r="J224" s="88"/>
      <c r="K224" s="24"/>
      <c r="L224" s="88"/>
      <c r="M224" s="24"/>
      <c r="N224" s="88"/>
      <c r="O224" s="24"/>
      <c r="P224" s="88"/>
      <c r="Q224" s="24"/>
      <c r="R224" s="88"/>
      <c r="S224" s="24"/>
      <c r="T224" s="88"/>
      <c r="U224" s="24"/>
      <c r="V224" s="88"/>
      <c r="W224" s="24"/>
      <c r="X224" s="88"/>
      <c r="Y224" s="24"/>
      <c r="Z224" s="88"/>
      <c r="AA224" s="24"/>
      <c r="AB224" s="88"/>
      <c r="AC224" s="24"/>
      <c r="AD224" s="97"/>
      <c r="AE224" s="24"/>
      <c r="AF224" s="97"/>
      <c r="AG224" s="24"/>
      <c r="AH224" s="97"/>
    </row>
    <row r="225" spans="1:34">
      <c r="A225" s="1"/>
      <c r="B225" s="2"/>
      <c r="C225" s="2"/>
      <c r="D225" s="1"/>
      <c r="E225" s="1"/>
      <c r="F225" s="20"/>
      <c r="G225" s="24"/>
      <c r="H225" s="88"/>
      <c r="I225" s="24"/>
      <c r="J225" s="88"/>
      <c r="K225" s="24"/>
      <c r="L225" s="88"/>
      <c r="M225" s="24"/>
      <c r="N225" s="88"/>
      <c r="O225" s="24"/>
      <c r="P225" s="88"/>
      <c r="Q225" s="24"/>
      <c r="R225" s="88"/>
      <c r="S225" s="24"/>
      <c r="T225" s="88"/>
      <c r="U225" s="24"/>
      <c r="V225" s="88"/>
      <c r="W225" s="24"/>
      <c r="X225" s="88"/>
      <c r="Y225" s="24"/>
      <c r="Z225" s="88"/>
      <c r="AA225" s="24"/>
      <c r="AB225" s="88"/>
      <c r="AC225" s="24"/>
      <c r="AD225" s="97"/>
      <c r="AE225" s="24"/>
      <c r="AF225" s="97"/>
      <c r="AG225" s="24"/>
      <c r="AH225" s="97"/>
    </row>
    <row r="226" spans="1:34">
      <c r="A226" s="1"/>
      <c r="B226" s="2"/>
      <c r="C226" s="2"/>
      <c r="D226" s="1"/>
      <c r="E226" s="1"/>
      <c r="F226" s="20"/>
      <c r="G226" s="24"/>
      <c r="H226" s="88"/>
      <c r="I226" s="24"/>
      <c r="J226" s="88"/>
      <c r="K226" s="24"/>
      <c r="L226" s="88"/>
      <c r="M226" s="24"/>
      <c r="N226" s="88"/>
      <c r="O226" s="24"/>
      <c r="P226" s="88"/>
      <c r="Q226" s="24"/>
      <c r="R226" s="88"/>
      <c r="S226" s="24"/>
      <c r="T226" s="88"/>
      <c r="U226" s="24"/>
      <c r="V226" s="88"/>
      <c r="W226" s="24"/>
      <c r="X226" s="88"/>
      <c r="Y226" s="24"/>
      <c r="Z226" s="88"/>
      <c r="AA226" s="24"/>
      <c r="AB226" s="88"/>
      <c r="AC226" s="24"/>
      <c r="AD226" s="97"/>
      <c r="AE226" s="24"/>
      <c r="AF226" s="97"/>
      <c r="AG226" s="24"/>
      <c r="AH226" s="97"/>
    </row>
    <row r="227" spans="1:34">
      <c r="A227" s="1"/>
      <c r="B227" s="2"/>
      <c r="C227" s="2"/>
      <c r="D227" s="1"/>
      <c r="E227" s="1"/>
      <c r="F227" s="20"/>
      <c r="G227" s="24"/>
      <c r="H227" s="88"/>
      <c r="I227" s="24"/>
      <c r="J227" s="88"/>
      <c r="K227" s="24"/>
      <c r="L227" s="88"/>
      <c r="M227" s="24"/>
      <c r="N227" s="88"/>
      <c r="O227" s="24"/>
      <c r="P227" s="88"/>
      <c r="Q227" s="24"/>
      <c r="R227" s="88"/>
      <c r="S227" s="24"/>
      <c r="T227" s="88"/>
      <c r="U227" s="24"/>
      <c r="V227" s="88"/>
      <c r="W227" s="24"/>
      <c r="X227" s="88"/>
      <c r="Y227" s="24"/>
      <c r="Z227" s="88"/>
      <c r="AA227" s="24"/>
      <c r="AB227" s="88"/>
      <c r="AC227" s="24"/>
      <c r="AD227" s="97"/>
      <c r="AE227" s="24"/>
      <c r="AF227" s="97"/>
      <c r="AG227" s="24"/>
      <c r="AH227" s="97"/>
    </row>
    <row r="228" spans="1:34">
      <c r="A228" s="1"/>
      <c r="B228" s="2"/>
      <c r="C228" s="2"/>
      <c r="D228" s="1"/>
      <c r="E228" s="1"/>
      <c r="F228" s="21"/>
      <c r="G228" s="24"/>
      <c r="H228" s="88"/>
      <c r="I228" s="24"/>
      <c r="J228" s="88"/>
      <c r="K228" s="24"/>
      <c r="L228" s="88"/>
      <c r="M228" s="24"/>
      <c r="N228" s="88"/>
      <c r="O228" s="24"/>
      <c r="P228" s="88"/>
      <c r="Q228" s="24"/>
      <c r="R228" s="88"/>
      <c r="S228" s="24"/>
      <c r="T228" s="88"/>
      <c r="U228" s="24"/>
      <c r="V228" s="88"/>
      <c r="W228" s="24"/>
      <c r="X228" s="88"/>
      <c r="Y228" s="24"/>
      <c r="Z228" s="88"/>
      <c r="AA228" s="24"/>
      <c r="AB228" s="88"/>
      <c r="AC228" s="24"/>
      <c r="AD228" s="98"/>
      <c r="AE228" s="274"/>
      <c r="AF228" s="98"/>
      <c r="AG228" s="274"/>
      <c r="AH228" s="98"/>
    </row>
    <row r="229" spans="1:34" ht="63.75" hidden="1">
      <c r="A229" s="90" t="s">
        <v>91</v>
      </c>
      <c r="B229" s="91"/>
      <c r="C229" s="72"/>
      <c r="D229" s="73"/>
      <c r="E229" s="92"/>
      <c r="F229" s="93"/>
      <c r="G229" s="94">
        <f t="shared" ref="G229" si="7">SUM(G169:G228)</f>
        <v>0</v>
      </c>
      <c r="H229" s="95"/>
      <c r="I229" s="94">
        <f t="shared" ref="I229" si="8">SUM(I169:I228)</f>
        <v>0</v>
      </c>
      <c r="J229" s="95"/>
      <c r="K229" s="94">
        <f>SUM(K169:K228)</f>
        <v>0</v>
      </c>
      <c r="L229" s="95"/>
      <c r="M229" s="94">
        <f>SUM(M169:M228)</f>
        <v>0</v>
      </c>
      <c r="N229" s="95"/>
      <c r="O229" s="94">
        <f>SUM(O169:O228)</f>
        <v>0</v>
      </c>
      <c r="P229" s="95"/>
      <c r="Q229" s="94">
        <f>SUM(Q169:Q228)</f>
        <v>0</v>
      </c>
      <c r="R229" s="95"/>
      <c r="S229" s="94">
        <f>SUM(S169:S228)</f>
        <v>0</v>
      </c>
      <c r="T229" s="95"/>
      <c r="U229" s="94">
        <f>SUM(U169:U228)</f>
        <v>0</v>
      </c>
      <c r="V229" s="95"/>
      <c r="W229" s="94">
        <f>SUM(W169:W228)</f>
        <v>0</v>
      </c>
      <c r="X229" s="95"/>
      <c r="Y229" s="94">
        <f>SUM(Y169:Y228)</f>
        <v>0</v>
      </c>
      <c r="Z229" s="95"/>
      <c r="AA229" s="94">
        <f>SUM(AA169:AA228)</f>
        <v>0</v>
      </c>
      <c r="AB229" s="95"/>
      <c r="AC229" s="94">
        <f>SUM(AC169:AC228)</f>
        <v>0</v>
      </c>
      <c r="AD229" s="96"/>
      <c r="AE229" s="94">
        <f>SUM(AE169:AE228)</f>
        <v>0</v>
      </c>
      <c r="AF229" s="96"/>
      <c r="AG229" s="94">
        <f>SUM(AG169:AG228)</f>
        <v>0</v>
      </c>
      <c r="AH229" s="96"/>
    </row>
    <row r="230" spans="1:34">
      <c r="A230" s="99"/>
      <c r="B230" s="100"/>
      <c r="C230" s="100"/>
      <c r="D230" s="99"/>
      <c r="E230" s="99"/>
      <c r="F230" s="101"/>
      <c r="G230" s="111"/>
      <c r="H230" s="111"/>
      <c r="I230" s="111"/>
      <c r="J230" s="111"/>
      <c r="K230" s="111"/>
      <c r="L230" s="111"/>
      <c r="M230" s="141"/>
      <c r="N230" s="141"/>
      <c r="O230" s="111"/>
      <c r="P230" s="111"/>
      <c r="Q230" s="141"/>
      <c r="R230" s="14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</row>
    <row r="231" spans="1:34">
      <c r="A231" s="57"/>
      <c r="B231" s="64"/>
      <c r="C231" s="64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</row>
    <row r="232" spans="1:34" s="43" customFormat="1" ht="36" customHeight="1">
      <c r="A232" s="367" t="s">
        <v>127</v>
      </c>
      <c r="B232" s="44"/>
      <c r="C232" s="45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844">
        <f>P1</f>
        <v>0</v>
      </c>
      <c r="Q232" s="844"/>
      <c r="R232" s="844"/>
      <c r="S232" s="844"/>
      <c r="T232" s="844"/>
      <c r="U232" s="844"/>
      <c r="V232" s="844"/>
      <c r="W232" s="844"/>
      <c r="X232" s="844"/>
      <c r="Y232" s="41"/>
      <c r="Z232" s="41"/>
      <c r="AA232" s="41"/>
      <c r="AB232" s="41"/>
      <c r="AC232" s="41"/>
      <c r="AD232" s="41"/>
    </row>
    <row r="233" spans="1:34" s="52" customFormat="1" ht="15.75">
      <c r="A233" s="41" t="s">
        <v>35</v>
      </c>
      <c r="B233" s="44"/>
      <c r="C233" s="45"/>
      <c r="D233" s="41"/>
      <c r="E233" s="41"/>
      <c r="F233" s="41"/>
      <c r="G233" s="41"/>
      <c r="H233" s="41"/>
      <c r="I233" s="41"/>
      <c r="J233" s="41"/>
      <c r="K233" s="858"/>
      <c r="L233" s="858"/>
      <c r="M233" s="344"/>
      <c r="N233" s="344"/>
      <c r="O233" s="41"/>
      <c r="P233" s="859"/>
      <c r="Q233" s="859"/>
      <c r="R233" s="859"/>
      <c r="S233" s="859"/>
      <c r="T233" s="859"/>
      <c r="U233" s="859"/>
      <c r="V233" s="859"/>
      <c r="W233" s="859"/>
      <c r="X233" s="859"/>
      <c r="Y233" s="41"/>
      <c r="Z233" s="41"/>
      <c r="AA233" s="41"/>
      <c r="AB233" s="41"/>
      <c r="AC233" s="41"/>
      <c r="AD233" s="41"/>
    </row>
    <row r="234" spans="1:34" s="52" customFormat="1" ht="15.75">
      <c r="A234" s="42"/>
      <c r="B234" s="44"/>
      <c r="C234" s="45"/>
      <c r="D234" s="41"/>
      <c r="E234" s="41"/>
      <c r="F234" s="41"/>
      <c r="G234" s="41"/>
      <c r="H234" s="41"/>
      <c r="I234" s="41"/>
      <c r="J234" s="41"/>
      <c r="K234" s="266"/>
      <c r="L234" s="266"/>
      <c r="M234" s="344"/>
      <c r="N234" s="344"/>
      <c r="O234" s="41"/>
      <c r="P234" s="41"/>
      <c r="Q234" s="420"/>
      <c r="R234" s="420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4" ht="20.25">
      <c r="A235" s="48" t="s">
        <v>9</v>
      </c>
      <c r="B235" s="49"/>
      <c r="C235" s="50"/>
      <c r="D235" s="51"/>
      <c r="E235" s="51"/>
      <c r="F235" s="51"/>
      <c r="G235" s="48" t="s">
        <v>245</v>
      </c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1:34" ht="23.25" customHeight="1">
      <c r="A236" s="51"/>
      <c r="B236" s="50"/>
      <c r="C236" s="50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1:34" ht="19.5" customHeight="1">
      <c r="A237" s="7" t="s">
        <v>36</v>
      </c>
      <c r="B237" s="844">
        <f>G6</f>
        <v>2021</v>
      </c>
      <c r="C237" s="845"/>
      <c r="D237" s="845"/>
      <c r="E237" s="52"/>
      <c r="F237" s="52"/>
      <c r="G237" s="108">
        <f>G6</f>
        <v>2021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4" ht="19.5" customHeight="1">
      <c r="A238" s="56" t="s">
        <v>46</v>
      </c>
      <c r="B238" s="844" t="str">
        <f>G7</f>
        <v>2. Quartal (Monate April, Mai, Juni und Juli)</v>
      </c>
      <c r="C238" s="845"/>
      <c r="D238" s="845"/>
      <c r="E238" s="54"/>
      <c r="F238" s="54"/>
      <c r="G238" s="42" t="str">
        <f>G7</f>
        <v>2. Quartal (Monate April, Mai, Juni und Juli)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4" ht="19.5" customHeight="1">
      <c r="A239" s="7"/>
      <c r="B239" s="264"/>
      <c r="C239" s="265"/>
      <c r="D239" s="265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4" ht="26.25" customHeight="1">
      <c r="A240" s="849" t="s">
        <v>0</v>
      </c>
      <c r="B240" s="850"/>
      <c r="C240" s="850"/>
      <c r="D240" s="850"/>
      <c r="E240" s="850"/>
      <c r="F240" s="851"/>
      <c r="G240" s="860" t="s">
        <v>1</v>
      </c>
      <c r="H240" s="861"/>
      <c r="I240" s="860" t="s">
        <v>2</v>
      </c>
      <c r="J240" s="861"/>
      <c r="K240" s="830" t="s">
        <v>85</v>
      </c>
      <c r="L240" s="831"/>
      <c r="M240" s="830">
        <f>M8</f>
        <v>0</v>
      </c>
      <c r="N240" s="831"/>
      <c r="O240" s="830">
        <f>O8</f>
        <v>0</v>
      </c>
      <c r="P240" s="831"/>
      <c r="Q240" s="830">
        <f>Q8</f>
        <v>0</v>
      </c>
      <c r="R240" s="831"/>
      <c r="S240" s="830">
        <f>S8</f>
        <v>0</v>
      </c>
      <c r="T240" s="831"/>
      <c r="U240" s="830">
        <f>U8</f>
        <v>0</v>
      </c>
      <c r="V240" s="831"/>
      <c r="W240" s="830">
        <f>W8</f>
        <v>0</v>
      </c>
      <c r="X240" s="831"/>
      <c r="Y240" s="830">
        <f>Y8</f>
        <v>0</v>
      </c>
      <c r="Z240" s="831"/>
      <c r="AA240" s="830">
        <f>AA8</f>
        <v>0</v>
      </c>
      <c r="AB240" s="831"/>
      <c r="AC240" s="830">
        <f>AC8</f>
        <v>0</v>
      </c>
      <c r="AD240" s="831"/>
      <c r="AE240" s="830">
        <f>AE8</f>
        <v>0</v>
      </c>
      <c r="AF240" s="831"/>
      <c r="AG240" s="830">
        <f>AG8</f>
        <v>0</v>
      </c>
      <c r="AH240" s="831"/>
    </row>
    <row r="241" spans="1:34" ht="37.5" customHeight="1">
      <c r="A241" s="852"/>
      <c r="B241" s="853"/>
      <c r="C241" s="853"/>
      <c r="D241" s="853"/>
      <c r="E241" s="853"/>
      <c r="F241" s="854"/>
      <c r="G241" s="832" t="s">
        <v>17</v>
      </c>
      <c r="H241" s="832" t="s">
        <v>12</v>
      </c>
      <c r="I241" s="832" t="s">
        <v>17</v>
      </c>
      <c r="J241" s="832" t="s">
        <v>12</v>
      </c>
      <c r="K241" s="832" t="s">
        <v>17</v>
      </c>
      <c r="L241" s="832" t="s">
        <v>12</v>
      </c>
      <c r="M241" s="832" t="s">
        <v>17</v>
      </c>
      <c r="N241" s="832" t="s">
        <v>12</v>
      </c>
      <c r="O241" s="832" t="s">
        <v>17</v>
      </c>
      <c r="P241" s="832" t="s">
        <v>12</v>
      </c>
      <c r="Q241" s="832" t="s">
        <v>17</v>
      </c>
      <c r="R241" s="832" t="s">
        <v>12</v>
      </c>
      <c r="S241" s="832" t="s">
        <v>17</v>
      </c>
      <c r="T241" s="832" t="s">
        <v>12</v>
      </c>
      <c r="U241" s="832" t="s">
        <v>17</v>
      </c>
      <c r="V241" s="832" t="s">
        <v>12</v>
      </c>
      <c r="W241" s="832" t="s">
        <v>17</v>
      </c>
      <c r="X241" s="832" t="s">
        <v>12</v>
      </c>
      <c r="Y241" s="832" t="s">
        <v>17</v>
      </c>
      <c r="Z241" s="832" t="s">
        <v>12</v>
      </c>
      <c r="AA241" s="832" t="s">
        <v>17</v>
      </c>
      <c r="AB241" s="832" t="s">
        <v>12</v>
      </c>
      <c r="AC241" s="832" t="s">
        <v>17</v>
      </c>
      <c r="AD241" s="832" t="s">
        <v>12</v>
      </c>
      <c r="AE241" s="832" t="s">
        <v>17</v>
      </c>
      <c r="AF241" s="832" t="s">
        <v>12</v>
      </c>
      <c r="AG241" s="832" t="s">
        <v>17</v>
      </c>
      <c r="AH241" s="832" t="s">
        <v>12</v>
      </c>
    </row>
    <row r="242" spans="1:34" ht="27" customHeight="1">
      <c r="A242" s="852"/>
      <c r="B242" s="853"/>
      <c r="C242" s="853"/>
      <c r="D242" s="853"/>
      <c r="E242" s="853"/>
      <c r="F242" s="854"/>
      <c r="G242" s="836"/>
      <c r="H242" s="836"/>
      <c r="I242" s="836"/>
      <c r="J242" s="836"/>
      <c r="K242" s="836"/>
      <c r="L242" s="836"/>
      <c r="M242" s="836"/>
      <c r="N242" s="836"/>
      <c r="O242" s="836"/>
      <c r="P242" s="836"/>
      <c r="Q242" s="836"/>
      <c r="R242" s="836"/>
      <c r="S242" s="836"/>
      <c r="T242" s="836"/>
      <c r="U242" s="836"/>
      <c r="V242" s="836"/>
      <c r="W242" s="836"/>
      <c r="X242" s="836"/>
      <c r="Y242" s="836"/>
      <c r="Z242" s="836"/>
      <c r="AA242" s="836"/>
      <c r="AB242" s="836"/>
      <c r="AC242" s="836"/>
      <c r="AD242" s="836"/>
      <c r="AE242" s="836"/>
      <c r="AF242" s="836"/>
      <c r="AG242" s="836"/>
      <c r="AH242" s="836"/>
    </row>
    <row r="243" spans="1:34" ht="40.5" customHeight="1">
      <c r="A243" s="855"/>
      <c r="B243" s="856"/>
      <c r="C243" s="856"/>
      <c r="D243" s="856"/>
      <c r="E243" s="856"/>
      <c r="F243" s="857"/>
      <c r="G243" s="68" t="s">
        <v>135</v>
      </c>
      <c r="H243" s="68" t="s">
        <v>18</v>
      </c>
      <c r="I243" s="68" t="s">
        <v>135</v>
      </c>
      <c r="J243" s="68" t="s">
        <v>18</v>
      </c>
      <c r="K243" s="68" t="s">
        <v>86</v>
      </c>
      <c r="L243" s="68" t="s">
        <v>18</v>
      </c>
      <c r="M243" s="69">
        <f>M11</f>
        <v>0</v>
      </c>
      <c r="N243" s="68" t="s">
        <v>18</v>
      </c>
      <c r="O243" s="69">
        <f>O11</f>
        <v>0</v>
      </c>
      <c r="P243" s="68" t="s">
        <v>18</v>
      </c>
      <c r="Q243" s="69">
        <f>Q11</f>
        <v>0</v>
      </c>
      <c r="R243" s="68" t="s">
        <v>18</v>
      </c>
      <c r="S243" s="69">
        <f>S11</f>
        <v>0</v>
      </c>
      <c r="T243" s="68" t="s">
        <v>18</v>
      </c>
      <c r="U243" s="69">
        <f>U11</f>
        <v>0</v>
      </c>
      <c r="V243" s="68" t="s">
        <v>18</v>
      </c>
      <c r="W243" s="69">
        <f>W11</f>
        <v>0</v>
      </c>
      <c r="X243" s="68" t="s">
        <v>18</v>
      </c>
      <c r="Y243" s="69">
        <f>Y11</f>
        <v>0</v>
      </c>
      <c r="Z243" s="68" t="s">
        <v>18</v>
      </c>
      <c r="AA243" s="69">
        <f>AA11</f>
        <v>0</v>
      </c>
      <c r="AB243" s="68" t="s">
        <v>18</v>
      </c>
      <c r="AC243" s="69">
        <f>AC11</f>
        <v>0</v>
      </c>
      <c r="AD243" s="68" t="s">
        <v>18</v>
      </c>
      <c r="AE243" s="69">
        <f>AE11</f>
        <v>0</v>
      </c>
      <c r="AF243" s="68" t="s">
        <v>18</v>
      </c>
      <c r="AG243" s="69">
        <f>AG11</f>
        <v>0</v>
      </c>
      <c r="AH243" s="68" t="s">
        <v>18</v>
      </c>
    </row>
    <row r="244" spans="1:34" s="306" customFormat="1" ht="24" customHeight="1">
      <c r="A244" s="862" t="s">
        <v>103</v>
      </c>
      <c r="B244" s="863"/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3"/>
      <c r="R244" s="863"/>
      <c r="S244" s="863"/>
      <c r="T244" s="863"/>
      <c r="U244" s="863"/>
      <c r="V244" s="863"/>
      <c r="W244" s="863"/>
      <c r="X244" s="863"/>
      <c r="Y244" s="863"/>
      <c r="Z244" s="863"/>
      <c r="AA244" s="863"/>
      <c r="AB244" s="863"/>
      <c r="AC244" s="863"/>
      <c r="AD244" s="863"/>
      <c r="AE244" s="864"/>
      <c r="AF244" s="864"/>
      <c r="AG244" s="864"/>
      <c r="AH244" s="865"/>
    </row>
    <row r="245" spans="1:34">
      <c r="A245" s="1"/>
      <c r="B245" s="2"/>
      <c r="C245" s="2"/>
      <c r="D245" s="1"/>
      <c r="E245" s="1"/>
      <c r="F245" s="20"/>
      <c r="G245" s="24"/>
      <c r="H245" s="25"/>
      <c r="I245" s="24"/>
      <c r="J245" s="25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26"/>
      <c r="W245" s="27"/>
      <c r="X245" s="26"/>
      <c r="Y245" s="27"/>
      <c r="Z245" s="26"/>
      <c r="AA245" s="27"/>
      <c r="AB245" s="26"/>
      <c r="AC245" s="27"/>
      <c r="AD245" s="26"/>
      <c r="AE245" s="27"/>
      <c r="AF245" s="26"/>
      <c r="AG245" s="27"/>
      <c r="AH245" s="26"/>
    </row>
    <row r="246" spans="1:34">
      <c r="A246" s="1"/>
      <c r="B246" s="2"/>
      <c r="C246" s="2"/>
      <c r="D246" s="1"/>
      <c r="E246" s="1"/>
      <c r="F246" s="20"/>
      <c r="G246" s="24"/>
      <c r="H246" s="25"/>
      <c r="I246" s="24"/>
      <c r="J246" s="25"/>
      <c r="K246" s="27"/>
      <c r="L246" s="26"/>
      <c r="M246" s="27"/>
      <c r="N246" s="26"/>
      <c r="O246" s="27"/>
      <c r="P246" s="26"/>
      <c r="Q246" s="27"/>
      <c r="R246" s="26"/>
      <c r="S246" s="27"/>
      <c r="T246" s="26"/>
      <c r="U246" s="27"/>
      <c r="V246" s="26"/>
      <c r="W246" s="27"/>
      <c r="X246" s="26"/>
      <c r="Y246" s="27"/>
      <c r="Z246" s="26"/>
      <c r="AA246" s="27"/>
      <c r="AB246" s="26"/>
      <c r="AC246" s="27"/>
      <c r="AD246" s="26"/>
      <c r="AE246" s="27"/>
      <c r="AF246" s="26"/>
      <c r="AG246" s="27"/>
      <c r="AH246" s="26"/>
    </row>
    <row r="247" spans="1:34">
      <c r="A247" s="1"/>
      <c r="B247" s="2"/>
      <c r="C247" s="2"/>
      <c r="D247" s="1"/>
      <c r="E247" s="1"/>
      <c r="F247" s="20"/>
      <c r="G247" s="24"/>
      <c r="H247" s="25"/>
      <c r="I247" s="24"/>
      <c r="J247" s="25"/>
      <c r="K247" s="27"/>
      <c r="L247" s="26"/>
      <c r="M247" s="27"/>
      <c r="N247" s="26"/>
      <c r="O247" s="27"/>
      <c r="P247" s="26"/>
      <c r="Q247" s="27"/>
      <c r="R247" s="26"/>
      <c r="S247" s="27"/>
      <c r="T247" s="26"/>
      <c r="U247" s="27"/>
      <c r="V247" s="26"/>
      <c r="W247" s="27"/>
      <c r="X247" s="26"/>
      <c r="Y247" s="27"/>
      <c r="Z247" s="26"/>
      <c r="AA247" s="27"/>
      <c r="AB247" s="26"/>
      <c r="AC247" s="27"/>
      <c r="AD247" s="26"/>
      <c r="AE247" s="27"/>
      <c r="AF247" s="26"/>
      <c r="AG247" s="27"/>
      <c r="AH247" s="26"/>
    </row>
    <row r="248" spans="1:34">
      <c r="A248" s="1"/>
      <c r="B248" s="2"/>
      <c r="C248" s="2"/>
      <c r="D248" s="1"/>
      <c r="E248" s="1"/>
      <c r="F248" s="20"/>
      <c r="G248" s="24"/>
      <c r="H248" s="25"/>
      <c r="I248" s="24"/>
      <c r="J248" s="25"/>
      <c r="K248" s="27"/>
      <c r="L248" s="26"/>
      <c r="M248" s="27"/>
      <c r="N248" s="26"/>
      <c r="O248" s="27"/>
      <c r="P248" s="26"/>
      <c r="Q248" s="27"/>
      <c r="R248" s="26"/>
      <c r="S248" s="27"/>
      <c r="T248" s="26"/>
      <c r="U248" s="27"/>
      <c r="V248" s="26"/>
      <c r="W248" s="27"/>
      <c r="X248" s="26"/>
      <c r="Y248" s="27"/>
      <c r="Z248" s="26"/>
      <c r="AA248" s="27"/>
      <c r="AB248" s="26"/>
      <c r="AC248" s="27"/>
      <c r="AD248" s="26"/>
      <c r="AE248" s="27"/>
      <c r="AF248" s="26"/>
      <c r="AG248" s="27"/>
      <c r="AH248" s="26"/>
    </row>
    <row r="249" spans="1:34">
      <c r="A249" s="1"/>
      <c r="B249" s="2"/>
      <c r="C249" s="2"/>
      <c r="D249" s="1"/>
      <c r="E249" s="1"/>
      <c r="F249" s="20"/>
      <c r="G249" s="24"/>
      <c r="H249" s="25"/>
      <c r="I249" s="24"/>
      <c r="J249" s="25"/>
      <c r="K249" s="27"/>
      <c r="L249" s="26"/>
      <c r="M249" s="27"/>
      <c r="N249" s="26"/>
      <c r="O249" s="27"/>
      <c r="P249" s="26"/>
      <c r="Q249" s="27"/>
      <c r="R249" s="26"/>
      <c r="S249" s="27"/>
      <c r="T249" s="26"/>
      <c r="U249" s="27"/>
      <c r="V249" s="26"/>
      <c r="W249" s="27"/>
      <c r="X249" s="26"/>
      <c r="Y249" s="27"/>
      <c r="Z249" s="26"/>
      <c r="AA249" s="27"/>
      <c r="AB249" s="26"/>
      <c r="AC249" s="27"/>
      <c r="AD249" s="26"/>
      <c r="AE249" s="27"/>
      <c r="AF249" s="26"/>
      <c r="AG249" s="27"/>
      <c r="AH249" s="26"/>
    </row>
    <row r="250" spans="1:34">
      <c r="A250" s="1"/>
      <c r="B250" s="2"/>
      <c r="C250" s="2"/>
      <c r="D250" s="1"/>
      <c r="E250" s="1"/>
      <c r="F250" s="20"/>
      <c r="G250" s="24"/>
      <c r="H250" s="25"/>
      <c r="I250" s="24"/>
      <c r="J250" s="25"/>
      <c r="K250" s="27"/>
      <c r="L250" s="26"/>
      <c r="M250" s="27"/>
      <c r="N250" s="26"/>
      <c r="O250" s="27"/>
      <c r="P250" s="26"/>
      <c r="Q250" s="27"/>
      <c r="R250" s="26"/>
      <c r="S250" s="27"/>
      <c r="T250" s="26"/>
      <c r="U250" s="27"/>
      <c r="V250" s="26"/>
      <c r="W250" s="27"/>
      <c r="X250" s="26"/>
      <c r="Y250" s="27"/>
      <c r="Z250" s="26"/>
      <c r="AA250" s="27"/>
      <c r="AB250" s="26"/>
      <c r="AC250" s="27"/>
      <c r="AD250" s="26"/>
      <c r="AE250" s="27"/>
      <c r="AF250" s="26"/>
      <c r="AG250" s="27"/>
      <c r="AH250" s="26"/>
    </row>
    <row r="251" spans="1:34">
      <c r="A251" s="1"/>
      <c r="B251" s="2"/>
      <c r="C251" s="2"/>
      <c r="D251" s="1"/>
      <c r="E251" s="1"/>
      <c r="F251" s="20"/>
      <c r="G251" s="24"/>
      <c r="H251" s="25"/>
      <c r="I251" s="24"/>
      <c r="J251" s="25"/>
      <c r="K251" s="27"/>
      <c r="L251" s="26"/>
      <c r="M251" s="27"/>
      <c r="N251" s="26"/>
      <c r="O251" s="27"/>
      <c r="P251" s="26"/>
      <c r="Q251" s="27"/>
      <c r="R251" s="26"/>
      <c r="S251" s="27"/>
      <c r="T251" s="26"/>
      <c r="U251" s="27"/>
      <c r="V251" s="26"/>
      <c r="W251" s="27"/>
      <c r="X251" s="26"/>
      <c r="Y251" s="27"/>
      <c r="Z251" s="26"/>
      <c r="AA251" s="27"/>
      <c r="AB251" s="26"/>
      <c r="AC251" s="27"/>
      <c r="AD251" s="26"/>
      <c r="AE251" s="27"/>
      <c r="AF251" s="26"/>
      <c r="AG251" s="27"/>
      <c r="AH251" s="26"/>
    </row>
    <row r="252" spans="1:34">
      <c r="A252" s="1"/>
      <c r="B252" s="2"/>
      <c r="C252" s="2"/>
      <c r="D252" s="1"/>
      <c r="E252" s="1"/>
      <c r="F252" s="20"/>
      <c r="G252" s="24"/>
      <c r="H252" s="25"/>
      <c r="I252" s="24"/>
      <c r="J252" s="25"/>
      <c r="K252" s="27"/>
      <c r="L252" s="26"/>
      <c r="M252" s="27"/>
      <c r="N252" s="26"/>
      <c r="O252" s="27"/>
      <c r="P252" s="26"/>
      <c r="Q252" s="27"/>
      <c r="R252" s="26"/>
      <c r="S252" s="27"/>
      <c r="T252" s="26"/>
      <c r="U252" s="27"/>
      <c r="V252" s="26"/>
      <c r="W252" s="27"/>
      <c r="X252" s="26"/>
      <c r="Y252" s="27"/>
      <c r="Z252" s="26"/>
      <c r="AA252" s="27"/>
      <c r="AB252" s="26"/>
      <c r="AC252" s="27"/>
      <c r="AD252" s="26"/>
      <c r="AE252" s="27"/>
      <c r="AF252" s="26"/>
      <c r="AG252" s="27"/>
      <c r="AH252" s="26"/>
    </row>
    <row r="253" spans="1:34">
      <c r="A253" s="1"/>
      <c r="B253" s="2"/>
      <c r="C253" s="2"/>
      <c r="D253" s="1"/>
      <c r="E253" s="1"/>
      <c r="F253" s="20"/>
      <c r="G253" s="24"/>
      <c r="H253" s="25"/>
      <c r="I253" s="24"/>
      <c r="J253" s="25"/>
      <c r="K253" s="27"/>
      <c r="L253" s="26"/>
      <c r="M253" s="27"/>
      <c r="N253" s="26"/>
      <c r="O253" s="27"/>
      <c r="P253" s="26"/>
      <c r="Q253" s="27"/>
      <c r="R253" s="26"/>
      <c r="S253" s="27"/>
      <c r="T253" s="26"/>
      <c r="U253" s="27"/>
      <c r="V253" s="26"/>
      <c r="W253" s="27"/>
      <c r="X253" s="26"/>
      <c r="Y253" s="27"/>
      <c r="Z253" s="26"/>
      <c r="AA253" s="27"/>
      <c r="AB253" s="26"/>
      <c r="AC253" s="27"/>
      <c r="AD253" s="26"/>
      <c r="AE253" s="27"/>
      <c r="AF253" s="26"/>
      <c r="AG253" s="27"/>
      <c r="AH253" s="26"/>
    </row>
    <row r="254" spans="1:34">
      <c r="A254" s="1"/>
      <c r="B254" s="2"/>
      <c r="C254" s="2"/>
      <c r="D254" s="1"/>
      <c r="E254" s="1"/>
      <c r="F254" s="20"/>
      <c r="G254" s="24"/>
      <c r="H254" s="25"/>
      <c r="I254" s="24"/>
      <c r="J254" s="25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26"/>
      <c r="W254" s="27"/>
      <c r="X254" s="26"/>
      <c r="Y254" s="27"/>
      <c r="Z254" s="26"/>
      <c r="AA254" s="27"/>
      <c r="AB254" s="26"/>
      <c r="AC254" s="27"/>
      <c r="AD254" s="26"/>
      <c r="AE254" s="27"/>
      <c r="AF254" s="26"/>
      <c r="AG254" s="27"/>
      <c r="AH254" s="26"/>
    </row>
    <row r="255" spans="1:34">
      <c r="A255" s="1"/>
      <c r="B255" s="2"/>
      <c r="C255" s="2"/>
      <c r="D255" s="1"/>
      <c r="E255" s="1"/>
      <c r="F255" s="20"/>
      <c r="G255" s="24"/>
      <c r="H255" s="25"/>
      <c r="I255" s="24"/>
      <c r="J255" s="25"/>
      <c r="K255" s="27"/>
      <c r="L255" s="26"/>
      <c r="M255" s="27"/>
      <c r="N255" s="26"/>
      <c r="O255" s="27"/>
      <c r="P255" s="26"/>
      <c r="Q255" s="27"/>
      <c r="R255" s="26"/>
      <c r="S255" s="27"/>
      <c r="T255" s="26"/>
      <c r="U255" s="27"/>
      <c r="V255" s="26"/>
      <c r="W255" s="27"/>
      <c r="X255" s="26"/>
      <c r="Y255" s="27"/>
      <c r="Z255" s="26"/>
      <c r="AA255" s="27"/>
      <c r="AB255" s="26"/>
      <c r="AC255" s="27"/>
      <c r="AD255" s="26"/>
      <c r="AE255" s="27"/>
      <c r="AF255" s="26"/>
      <c r="AG255" s="27"/>
      <c r="AH255" s="26"/>
    </row>
    <row r="256" spans="1:34">
      <c r="A256" s="1"/>
      <c r="B256" s="2"/>
      <c r="C256" s="2"/>
      <c r="D256" s="1"/>
      <c r="E256" s="1"/>
      <c r="F256" s="20"/>
      <c r="G256" s="24"/>
      <c r="H256" s="25"/>
      <c r="I256" s="24"/>
      <c r="J256" s="25"/>
      <c r="K256" s="27"/>
      <c r="L256" s="26"/>
      <c r="M256" s="27"/>
      <c r="N256" s="26"/>
      <c r="O256" s="27"/>
      <c r="P256" s="26"/>
      <c r="Q256" s="27"/>
      <c r="R256" s="26"/>
      <c r="S256" s="27"/>
      <c r="T256" s="26"/>
      <c r="U256" s="27"/>
      <c r="V256" s="26"/>
      <c r="W256" s="27"/>
      <c r="X256" s="26"/>
      <c r="Y256" s="27"/>
      <c r="Z256" s="26"/>
      <c r="AA256" s="27"/>
      <c r="AB256" s="26"/>
      <c r="AC256" s="27"/>
      <c r="AD256" s="26"/>
      <c r="AE256" s="27"/>
      <c r="AF256" s="26"/>
      <c r="AG256" s="27"/>
      <c r="AH256" s="26"/>
    </row>
    <row r="257" spans="1:34">
      <c r="A257" s="1"/>
      <c r="B257" s="2"/>
      <c r="C257" s="2"/>
      <c r="D257" s="1"/>
      <c r="E257" s="1"/>
      <c r="F257" s="20"/>
      <c r="G257" s="24"/>
      <c r="H257" s="25"/>
      <c r="I257" s="24"/>
      <c r="J257" s="25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26"/>
      <c r="W257" s="27"/>
      <c r="X257" s="26"/>
      <c r="Y257" s="27"/>
      <c r="Z257" s="26"/>
      <c r="AA257" s="27"/>
      <c r="AB257" s="26"/>
      <c r="AC257" s="27"/>
      <c r="AD257" s="26"/>
      <c r="AE257" s="27"/>
      <c r="AF257" s="26"/>
      <c r="AG257" s="27"/>
      <c r="AH257" s="26"/>
    </row>
    <row r="258" spans="1:34">
      <c r="A258" s="1"/>
      <c r="B258" s="2"/>
      <c r="C258" s="2"/>
      <c r="D258" s="1"/>
      <c r="E258" s="1"/>
      <c r="F258" s="20"/>
      <c r="G258" s="24"/>
      <c r="H258" s="25"/>
      <c r="I258" s="24"/>
      <c r="J258" s="25"/>
      <c r="K258" s="27"/>
      <c r="L258" s="26"/>
      <c r="M258" s="27"/>
      <c r="N258" s="26"/>
      <c r="O258" s="27"/>
      <c r="P258" s="26"/>
      <c r="Q258" s="27"/>
      <c r="R258" s="26"/>
      <c r="S258" s="27"/>
      <c r="T258" s="26"/>
      <c r="U258" s="27"/>
      <c r="V258" s="26"/>
      <c r="W258" s="27"/>
      <c r="X258" s="26"/>
      <c r="Y258" s="27"/>
      <c r="Z258" s="26"/>
      <c r="AA258" s="27"/>
      <c r="AB258" s="26"/>
      <c r="AC258" s="27"/>
      <c r="AD258" s="26"/>
      <c r="AE258" s="27"/>
      <c r="AF258" s="26"/>
      <c r="AG258" s="27"/>
      <c r="AH258" s="26"/>
    </row>
    <row r="259" spans="1:34">
      <c r="A259" s="1"/>
      <c r="B259" s="2"/>
      <c r="C259" s="2"/>
      <c r="D259" s="1"/>
      <c r="E259" s="1"/>
      <c r="F259" s="20"/>
      <c r="G259" s="24"/>
      <c r="H259" s="25"/>
      <c r="I259" s="24"/>
      <c r="J259" s="25"/>
      <c r="K259" s="27"/>
      <c r="L259" s="26"/>
      <c r="M259" s="27"/>
      <c r="N259" s="26"/>
      <c r="O259" s="27"/>
      <c r="P259" s="26"/>
      <c r="Q259" s="27"/>
      <c r="R259" s="26"/>
      <c r="S259" s="27"/>
      <c r="T259" s="26"/>
      <c r="U259" s="27"/>
      <c r="V259" s="26"/>
      <c r="W259" s="27"/>
      <c r="X259" s="26"/>
      <c r="Y259" s="27"/>
      <c r="Z259" s="26"/>
      <c r="AA259" s="27"/>
      <c r="AB259" s="26"/>
      <c r="AC259" s="27"/>
      <c r="AD259" s="26"/>
      <c r="AE259" s="27"/>
      <c r="AF259" s="26"/>
      <c r="AG259" s="27"/>
      <c r="AH259" s="26"/>
    </row>
    <row r="260" spans="1:34">
      <c r="A260" s="1"/>
      <c r="B260" s="2"/>
      <c r="C260" s="2"/>
      <c r="D260" s="1"/>
      <c r="E260" s="1"/>
      <c r="F260" s="20"/>
      <c r="G260" s="24"/>
      <c r="H260" s="25"/>
      <c r="I260" s="24"/>
      <c r="J260" s="25"/>
      <c r="K260" s="27"/>
      <c r="L260" s="26"/>
      <c r="M260" s="27"/>
      <c r="N260" s="26"/>
      <c r="O260" s="27"/>
      <c r="P260" s="26"/>
      <c r="Q260" s="27"/>
      <c r="R260" s="26"/>
      <c r="S260" s="27"/>
      <c r="T260" s="26"/>
      <c r="U260" s="27"/>
      <c r="V260" s="26"/>
      <c r="W260" s="27"/>
      <c r="X260" s="26"/>
      <c r="Y260" s="27"/>
      <c r="Z260" s="26"/>
      <c r="AA260" s="27"/>
      <c r="AB260" s="26"/>
      <c r="AC260" s="27"/>
      <c r="AD260" s="26"/>
      <c r="AE260" s="27"/>
      <c r="AF260" s="26"/>
      <c r="AG260" s="27"/>
      <c r="AH260" s="26"/>
    </row>
    <row r="261" spans="1:34">
      <c r="A261" s="1"/>
      <c r="B261" s="2"/>
      <c r="C261" s="2"/>
      <c r="D261" s="1"/>
      <c r="E261" s="1"/>
      <c r="F261" s="20"/>
      <c r="G261" s="24"/>
      <c r="H261" s="25"/>
      <c r="I261" s="24"/>
      <c r="J261" s="25"/>
      <c r="K261" s="27"/>
      <c r="L261" s="26"/>
      <c r="M261" s="27"/>
      <c r="N261" s="26"/>
      <c r="O261" s="27"/>
      <c r="P261" s="26"/>
      <c r="Q261" s="27"/>
      <c r="R261" s="26"/>
      <c r="S261" s="27"/>
      <c r="T261" s="26"/>
      <c r="U261" s="27"/>
      <c r="V261" s="26"/>
      <c r="W261" s="27"/>
      <c r="X261" s="26"/>
      <c r="Y261" s="27"/>
      <c r="Z261" s="26"/>
      <c r="AA261" s="27"/>
      <c r="AB261" s="26"/>
      <c r="AC261" s="27"/>
      <c r="AD261" s="26"/>
      <c r="AE261" s="27"/>
      <c r="AF261" s="26"/>
      <c r="AG261" s="27"/>
      <c r="AH261" s="26"/>
    </row>
    <row r="262" spans="1:34">
      <c r="A262" s="1"/>
      <c r="B262" s="2"/>
      <c r="C262" s="2"/>
      <c r="D262" s="1"/>
      <c r="E262" s="1"/>
      <c r="F262" s="20"/>
      <c r="G262" s="24"/>
      <c r="H262" s="25"/>
      <c r="I262" s="24"/>
      <c r="J262" s="25"/>
      <c r="K262" s="27"/>
      <c r="L262" s="26"/>
      <c r="M262" s="27"/>
      <c r="N262" s="26"/>
      <c r="O262" s="27"/>
      <c r="P262" s="26"/>
      <c r="Q262" s="27"/>
      <c r="R262" s="26"/>
      <c r="S262" s="27"/>
      <c r="T262" s="26"/>
      <c r="U262" s="27"/>
      <c r="V262" s="26"/>
      <c r="W262" s="27"/>
      <c r="X262" s="26"/>
      <c r="Y262" s="27"/>
      <c r="Z262" s="26"/>
      <c r="AA262" s="27"/>
      <c r="AB262" s="26"/>
      <c r="AC262" s="27"/>
      <c r="AD262" s="26"/>
      <c r="AE262" s="27"/>
      <c r="AF262" s="26"/>
      <c r="AG262" s="27"/>
      <c r="AH262" s="26"/>
    </row>
    <row r="263" spans="1:34">
      <c r="A263" s="1"/>
      <c r="B263" s="2"/>
      <c r="C263" s="2"/>
      <c r="D263" s="1"/>
      <c r="E263" s="1"/>
      <c r="F263" s="20"/>
      <c r="G263" s="24"/>
      <c r="H263" s="25"/>
      <c r="I263" s="24"/>
      <c r="J263" s="25"/>
      <c r="K263" s="27"/>
      <c r="L263" s="26"/>
      <c r="M263" s="27"/>
      <c r="N263" s="26"/>
      <c r="O263" s="27"/>
      <c r="P263" s="26"/>
      <c r="Q263" s="27"/>
      <c r="R263" s="26"/>
      <c r="S263" s="27"/>
      <c r="T263" s="26"/>
      <c r="U263" s="27"/>
      <c r="V263" s="26"/>
      <c r="W263" s="27"/>
      <c r="X263" s="26"/>
      <c r="Y263" s="27"/>
      <c r="Z263" s="26"/>
      <c r="AA263" s="27"/>
      <c r="AB263" s="26"/>
      <c r="AC263" s="27"/>
      <c r="AD263" s="26"/>
      <c r="AE263" s="27"/>
      <c r="AF263" s="26"/>
      <c r="AG263" s="27"/>
      <c r="AH263" s="26"/>
    </row>
    <row r="264" spans="1:34">
      <c r="A264" s="1"/>
      <c r="B264" s="2"/>
      <c r="C264" s="2"/>
      <c r="D264" s="1"/>
      <c r="E264" s="1"/>
      <c r="F264" s="20"/>
      <c r="G264" s="24"/>
      <c r="H264" s="25"/>
      <c r="I264" s="24"/>
      <c r="J264" s="25"/>
      <c r="K264" s="27"/>
      <c r="L264" s="26"/>
      <c r="M264" s="27"/>
      <c r="N264" s="26"/>
      <c r="O264" s="27"/>
      <c r="P264" s="26"/>
      <c r="Q264" s="27"/>
      <c r="R264" s="26"/>
      <c r="S264" s="27"/>
      <c r="T264" s="26"/>
      <c r="U264" s="27"/>
      <c r="V264" s="26"/>
      <c r="W264" s="27"/>
      <c r="X264" s="26"/>
      <c r="Y264" s="27"/>
      <c r="Z264" s="26"/>
      <c r="AA264" s="27"/>
      <c r="AB264" s="26"/>
      <c r="AC264" s="27"/>
      <c r="AD264" s="26"/>
      <c r="AE264" s="27"/>
      <c r="AF264" s="26"/>
      <c r="AG264" s="27"/>
      <c r="AH264" s="26"/>
    </row>
    <row r="265" spans="1:34">
      <c r="A265" s="1"/>
      <c r="B265" s="2"/>
      <c r="C265" s="2"/>
      <c r="D265" s="1"/>
      <c r="E265" s="1"/>
      <c r="F265" s="20"/>
      <c r="G265" s="24"/>
      <c r="H265" s="25"/>
      <c r="I265" s="24"/>
      <c r="J265" s="25"/>
      <c r="K265" s="27"/>
      <c r="L265" s="26"/>
      <c r="M265" s="27"/>
      <c r="N265" s="26"/>
      <c r="O265" s="27"/>
      <c r="P265" s="26"/>
      <c r="Q265" s="27"/>
      <c r="R265" s="26"/>
      <c r="S265" s="27"/>
      <c r="T265" s="26"/>
      <c r="U265" s="27"/>
      <c r="V265" s="26"/>
      <c r="W265" s="27"/>
      <c r="X265" s="26"/>
      <c r="Y265" s="27"/>
      <c r="Z265" s="26"/>
      <c r="AA265" s="27"/>
      <c r="AB265" s="26"/>
      <c r="AC265" s="27"/>
      <c r="AD265" s="26"/>
      <c r="AE265" s="27"/>
      <c r="AF265" s="26"/>
      <c r="AG265" s="27"/>
      <c r="AH265" s="26"/>
    </row>
    <row r="266" spans="1:34">
      <c r="A266" s="1"/>
      <c r="B266" s="2"/>
      <c r="C266" s="2"/>
      <c r="D266" s="1"/>
      <c r="E266" s="1"/>
      <c r="F266" s="20"/>
      <c r="G266" s="24"/>
      <c r="H266" s="25"/>
      <c r="I266" s="24"/>
      <c r="J266" s="25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26"/>
      <c r="W266" s="27"/>
      <c r="X266" s="26"/>
      <c r="Y266" s="27"/>
      <c r="Z266" s="26"/>
      <c r="AA266" s="27"/>
      <c r="AB266" s="26"/>
      <c r="AC266" s="27"/>
      <c r="AD266" s="26"/>
      <c r="AE266" s="27"/>
      <c r="AF266" s="26"/>
      <c r="AG266" s="27"/>
      <c r="AH266" s="26"/>
    </row>
    <row r="267" spans="1:34">
      <c r="A267" s="1"/>
      <c r="B267" s="2"/>
      <c r="C267" s="2"/>
      <c r="D267" s="1"/>
      <c r="E267" s="1"/>
      <c r="F267" s="20"/>
      <c r="G267" s="24"/>
      <c r="H267" s="25"/>
      <c r="I267" s="24"/>
      <c r="J267" s="25"/>
      <c r="K267" s="27"/>
      <c r="L267" s="26"/>
      <c r="M267" s="27"/>
      <c r="N267" s="26"/>
      <c r="O267" s="27"/>
      <c r="P267" s="26"/>
      <c r="Q267" s="27"/>
      <c r="R267" s="26"/>
      <c r="S267" s="27"/>
      <c r="T267" s="26"/>
      <c r="U267" s="27"/>
      <c r="V267" s="26"/>
      <c r="W267" s="27"/>
      <c r="X267" s="26"/>
      <c r="Y267" s="27"/>
      <c r="Z267" s="26"/>
      <c r="AA267" s="27"/>
      <c r="AB267" s="26"/>
      <c r="AC267" s="27"/>
      <c r="AD267" s="26"/>
      <c r="AE267" s="27"/>
      <c r="AF267" s="26"/>
      <c r="AG267" s="27"/>
      <c r="AH267" s="26"/>
    </row>
    <row r="268" spans="1:34">
      <c r="A268" s="1"/>
      <c r="B268" s="2"/>
      <c r="C268" s="2"/>
      <c r="D268" s="1"/>
      <c r="E268" s="1"/>
      <c r="F268" s="20"/>
      <c r="G268" s="24"/>
      <c r="H268" s="25"/>
      <c r="I268" s="24"/>
      <c r="J268" s="25"/>
      <c r="K268" s="27"/>
      <c r="L268" s="26"/>
      <c r="M268" s="27"/>
      <c r="N268" s="26"/>
      <c r="O268" s="27"/>
      <c r="P268" s="26"/>
      <c r="Q268" s="27"/>
      <c r="R268" s="26"/>
      <c r="S268" s="27"/>
      <c r="T268" s="26"/>
      <c r="U268" s="27"/>
      <c r="V268" s="26"/>
      <c r="W268" s="27"/>
      <c r="X268" s="26"/>
      <c r="Y268" s="27"/>
      <c r="Z268" s="26"/>
      <c r="AA268" s="27"/>
      <c r="AB268" s="26"/>
      <c r="AC268" s="27"/>
      <c r="AD268" s="26"/>
      <c r="AE268" s="27"/>
      <c r="AF268" s="26"/>
      <c r="AG268" s="27"/>
      <c r="AH268" s="26"/>
    </row>
    <row r="269" spans="1:34">
      <c r="A269" s="1"/>
      <c r="B269" s="2"/>
      <c r="C269" s="2"/>
      <c r="D269" s="1"/>
      <c r="E269" s="1"/>
      <c r="F269" s="20"/>
      <c r="G269" s="24"/>
      <c r="H269" s="25"/>
      <c r="I269" s="24"/>
      <c r="J269" s="25"/>
      <c r="K269" s="27"/>
      <c r="L269" s="26"/>
      <c r="M269" s="27"/>
      <c r="N269" s="26"/>
      <c r="O269" s="27"/>
      <c r="P269" s="26"/>
      <c r="Q269" s="27"/>
      <c r="R269" s="26"/>
      <c r="S269" s="27"/>
      <c r="T269" s="26"/>
      <c r="U269" s="27"/>
      <c r="V269" s="26"/>
      <c r="W269" s="27"/>
      <c r="X269" s="26"/>
      <c r="Y269" s="27"/>
      <c r="Z269" s="26"/>
      <c r="AA269" s="27"/>
      <c r="AB269" s="26"/>
      <c r="AC269" s="27"/>
      <c r="AD269" s="26"/>
      <c r="AE269" s="27"/>
      <c r="AF269" s="26"/>
      <c r="AG269" s="27"/>
      <c r="AH269" s="26"/>
    </row>
    <row r="270" spans="1:34">
      <c r="A270" s="1"/>
      <c r="B270" s="2"/>
      <c r="C270" s="2"/>
      <c r="D270" s="1"/>
      <c r="E270" s="1"/>
      <c r="F270" s="20"/>
      <c r="G270" s="24"/>
      <c r="H270" s="25"/>
      <c r="I270" s="24"/>
      <c r="J270" s="25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26"/>
      <c r="W270" s="27"/>
      <c r="X270" s="26"/>
      <c r="Y270" s="27"/>
      <c r="Z270" s="26"/>
      <c r="AA270" s="27"/>
      <c r="AB270" s="26"/>
      <c r="AC270" s="27"/>
      <c r="AD270" s="26"/>
      <c r="AE270" s="27"/>
      <c r="AF270" s="26"/>
      <c r="AG270" s="27"/>
      <c r="AH270" s="26"/>
    </row>
    <row r="271" spans="1:34">
      <c r="A271" s="1"/>
      <c r="B271" s="2"/>
      <c r="C271" s="2"/>
      <c r="D271" s="1"/>
      <c r="E271" s="1"/>
      <c r="F271" s="20"/>
      <c r="G271" s="24"/>
      <c r="H271" s="25"/>
      <c r="I271" s="24"/>
      <c r="J271" s="25"/>
      <c r="K271" s="27"/>
      <c r="L271" s="26"/>
      <c r="M271" s="27"/>
      <c r="N271" s="26"/>
      <c r="O271" s="27"/>
      <c r="P271" s="26"/>
      <c r="Q271" s="27"/>
      <c r="R271" s="26"/>
      <c r="S271" s="27"/>
      <c r="T271" s="26"/>
      <c r="U271" s="27"/>
      <c r="V271" s="26"/>
      <c r="W271" s="27"/>
      <c r="X271" s="26"/>
      <c r="Y271" s="27"/>
      <c r="Z271" s="26"/>
      <c r="AA271" s="27"/>
      <c r="AB271" s="26"/>
      <c r="AC271" s="27"/>
      <c r="AD271" s="26"/>
      <c r="AE271" s="27"/>
      <c r="AF271" s="26"/>
      <c r="AG271" s="27"/>
      <c r="AH271" s="26"/>
    </row>
    <row r="272" spans="1:34">
      <c r="A272" s="1"/>
      <c r="B272" s="2"/>
      <c r="C272" s="2"/>
      <c r="D272" s="1"/>
      <c r="E272" s="1"/>
      <c r="F272" s="20"/>
      <c r="G272" s="24"/>
      <c r="H272" s="25"/>
      <c r="I272" s="24"/>
      <c r="J272" s="25"/>
      <c r="K272" s="27"/>
      <c r="L272" s="26"/>
      <c r="M272" s="27"/>
      <c r="N272" s="26"/>
      <c r="O272" s="27"/>
      <c r="P272" s="26"/>
      <c r="Q272" s="27"/>
      <c r="R272" s="26"/>
      <c r="S272" s="27"/>
      <c r="T272" s="26"/>
      <c r="U272" s="27"/>
      <c r="V272" s="26"/>
      <c r="W272" s="27"/>
      <c r="X272" s="26"/>
      <c r="Y272" s="27"/>
      <c r="Z272" s="26"/>
      <c r="AA272" s="27"/>
      <c r="AB272" s="26"/>
      <c r="AC272" s="27"/>
      <c r="AD272" s="26"/>
      <c r="AE272" s="27"/>
      <c r="AF272" s="26"/>
      <c r="AG272" s="27"/>
      <c r="AH272" s="26"/>
    </row>
    <row r="273" spans="1:34">
      <c r="A273" s="1"/>
      <c r="B273" s="2"/>
      <c r="C273" s="2"/>
      <c r="D273" s="1"/>
      <c r="E273" s="1"/>
      <c r="F273" s="20"/>
      <c r="G273" s="24"/>
      <c r="H273" s="25"/>
      <c r="I273" s="24"/>
      <c r="J273" s="25"/>
      <c r="K273" s="27"/>
      <c r="L273" s="26"/>
      <c r="M273" s="27"/>
      <c r="N273" s="26"/>
      <c r="O273" s="27"/>
      <c r="P273" s="26"/>
      <c r="Q273" s="27"/>
      <c r="R273" s="26"/>
      <c r="S273" s="27"/>
      <c r="T273" s="26"/>
      <c r="U273" s="27"/>
      <c r="V273" s="26"/>
      <c r="W273" s="27"/>
      <c r="X273" s="26"/>
      <c r="Y273" s="27"/>
      <c r="Z273" s="26"/>
      <c r="AA273" s="27"/>
      <c r="AB273" s="26"/>
      <c r="AC273" s="27"/>
      <c r="AD273" s="26"/>
      <c r="AE273" s="27"/>
      <c r="AF273" s="26"/>
      <c r="AG273" s="27"/>
      <c r="AH273" s="26"/>
    </row>
    <row r="274" spans="1:34">
      <c r="A274" s="1"/>
      <c r="B274" s="2"/>
      <c r="C274" s="2"/>
      <c r="D274" s="1"/>
      <c r="E274" s="1"/>
      <c r="F274" s="20"/>
      <c r="G274" s="24"/>
      <c r="H274" s="25"/>
      <c r="I274" s="24"/>
      <c r="J274" s="25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26"/>
      <c r="W274" s="27"/>
      <c r="X274" s="26"/>
      <c r="Y274" s="27"/>
      <c r="Z274" s="26"/>
      <c r="AA274" s="27"/>
      <c r="AB274" s="26"/>
      <c r="AC274" s="27"/>
      <c r="AD274" s="26"/>
      <c r="AE274" s="27"/>
      <c r="AF274" s="26"/>
      <c r="AG274" s="27"/>
      <c r="AH274" s="26"/>
    </row>
    <row r="275" spans="1:34">
      <c r="A275" s="1"/>
      <c r="B275" s="2"/>
      <c r="C275" s="2"/>
      <c r="D275" s="1"/>
      <c r="E275" s="1"/>
      <c r="F275" s="20"/>
      <c r="G275" s="24"/>
      <c r="H275" s="25"/>
      <c r="I275" s="24"/>
      <c r="J275" s="25"/>
      <c r="K275" s="27"/>
      <c r="L275" s="26"/>
      <c r="M275" s="27"/>
      <c r="N275" s="26"/>
      <c r="O275" s="27"/>
      <c r="P275" s="26"/>
      <c r="Q275" s="27"/>
      <c r="R275" s="26"/>
      <c r="S275" s="27"/>
      <c r="T275" s="26"/>
      <c r="U275" s="27"/>
      <c r="V275" s="26"/>
      <c r="W275" s="27"/>
      <c r="X275" s="26"/>
      <c r="Y275" s="27"/>
      <c r="Z275" s="26"/>
      <c r="AA275" s="27"/>
      <c r="AB275" s="26"/>
      <c r="AC275" s="27"/>
      <c r="AD275" s="26"/>
      <c r="AE275" s="27"/>
      <c r="AF275" s="26"/>
      <c r="AG275" s="27"/>
      <c r="AH275" s="26"/>
    </row>
    <row r="276" spans="1:34">
      <c r="A276" s="1"/>
      <c r="B276" s="2"/>
      <c r="C276" s="2"/>
      <c r="D276" s="1"/>
      <c r="E276" s="1"/>
      <c r="F276" s="20"/>
      <c r="G276" s="24"/>
      <c r="H276" s="25"/>
      <c r="I276" s="24"/>
      <c r="J276" s="25"/>
      <c r="K276" s="27"/>
      <c r="L276" s="26"/>
      <c r="M276" s="27"/>
      <c r="N276" s="26"/>
      <c r="O276" s="27"/>
      <c r="P276" s="26"/>
      <c r="Q276" s="27"/>
      <c r="R276" s="26"/>
      <c r="S276" s="27"/>
      <c r="T276" s="26"/>
      <c r="U276" s="27"/>
      <c r="V276" s="26"/>
      <c r="W276" s="27"/>
      <c r="X276" s="26"/>
      <c r="Y276" s="27"/>
      <c r="Z276" s="26"/>
      <c r="AA276" s="27"/>
      <c r="AB276" s="26"/>
      <c r="AC276" s="27"/>
      <c r="AD276" s="26"/>
      <c r="AE276" s="27"/>
      <c r="AF276" s="26"/>
      <c r="AG276" s="27"/>
      <c r="AH276" s="26"/>
    </row>
    <row r="277" spans="1:34">
      <c r="A277" s="1"/>
      <c r="B277" s="2"/>
      <c r="C277" s="2"/>
      <c r="D277" s="1"/>
      <c r="E277" s="1"/>
      <c r="F277" s="20"/>
      <c r="G277" s="24"/>
      <c r="H277" s="25"/>
      <c r="I277" s="24"/>
      <c r="J277" s="25"/>
      <c r="K277" s="27"/>
      <c r="L277" s="26"/>
      <c r="M277" s="27"/>
      <c r="N277" s="26"/>
      <c r="O277" s="27"/>
      <c r="P277" s="26"/>
      <c r="Q277" s="27"/>
      <c r="R277" s="26"/>
      <c r="S277" s="27"/>
      <c r="T277" s="26"/>
      <c r="U277" s="27"/>
      <c r="V277" s="26"/>
      <c r="W277" s="27"/>
      <c r="X277" s="26"/>
      <c r="Y277" s="27"/>
      <c r="Z277" s="26"/>
      <c r="AA277" s="27"/>
      <c r="AB277" s="26"/>
      <c r="AC277" s="27"/>
      <c r="AD277" s="26"/>
      <c r="AE277" s="27"/>
      <c r="AF277" s="26"/>
      <c r="AG277" s="27"/>
      <c r="AH277" s="26"/>
    </row>
    <row r="278" spans="1:34">
      <c r="A278" s="1"/>
      <c r="B278" s="2"/>
      <c r="C278" s="2"/>
      <c r="D278" s="1"/>
      <c r="E278" s="1"/>
      <c r="F278" s="20"/>
      <c r="G278" s="24"/>
      <c r="H278" s="25"/>
      <c r="I278" s="24"/>
      <c r="J278" s="25"/>
      <c r="K278" s="27"/>
      <c r="L278" s="26"/>
      <c r="M278" s="27"/>
      <c r="N278" s="26"/>
      <c r="O278" s="27"/>
      <c r="P278" s="26"/>
      <c r="Q278" s="27"/>
      <c r="R278" s="26"/>
      <c r="S278" s="27"/>
      <c r="T278" s="26"/>
      <c r="U278" s="27"/>
      <c r="V278" s="26"/>
      <c r="W278" s="27"/>
      <c r="X278" s="26"/>
      <c r="Y278" s="27"/>
      <c r="Z278" s="26"/>
      <c r="AA278" s="27"/>
      <c r="AB278" s="26"/>
      <c r="AC278" s="27"/>
      <c r="AD278" s="26"/>
      <c r="AE278" s="27"/>
      <c r="AF278" s="26"/>
      <c r="AG278" s="27"/>
      <c r="AH278" s="26"/>
    </row>
    <row r="279" spans="1:34">
      <c r="A279" s="1"/>
      <c r="B279" s="2"/>
      <c r="C279" s="2"/>
      <c r="D279" s="1"/>
      <c r="E279" s="1"/>
      <c r="F279" s="20"/>
      <c r="G279" s="24"/>
      <c r="H279" s="25"/>
      <c r="I279" s="24"/>
      <c r="J279" s="25"/>
      <c r="K279" s="27"/>
      <c r="L279" s="26"/>
      <c r="M279" s="27"/>
      <c r="N279" s="26"/>
      <c r="O279" s="27"/>
      <c r="P279" s="26"/>
      <c r="Q279" s="27"/>
      <c r="R279" s="26"/>
      <c r="S279" s="27"/>
      <c r="T279" s="26"/>
      <c r="U279" s="27"/>
      <c r="V279" s="26"/>
      <c r="W279" s="27"/>
      <c r="X279" s="26"/>
      <c r="Y279" s="27"/>
      <c r="Z279" s="26"/>
      <c r="AA279" s="27"/>
      <c r="AB279" s="26"/>
      <c r="AC279" s="27"/>
      <c r="AD279" s="26"/>
      <c r="AE279" s="27"/>
      <c r="AF279" s="26"/>
      <c r="AG279" s="27"/>
      <c r="AH279" s="26"/>
    </row>
    <row r="280" spans="1:34">
      <c r="A280" s="1"/>
      <c r="B280" s="2"/>
      <c r="C280" s="2"/>
      <c r="D280" s="1"/>
      <c r="E280" s="1"/>
      <c r="F280" s="20"/>
      <c r="G280" s="24"/>
      <c r="H280" s="25"/>
      <c r="I280" s="24"/>
      <c r="J280" s="25"/>
      <c r="K280" s="27"/>
      <c r="L280" s="26"/>
      <c r="M280" s="27"/>
      <c r="N280" s="26"/>
      <c r="O280" s="27"/>
      <c r="P280" s="26"/>
      <c r="Q280" s="27"/>
      <c r="R280" s="26"/>
      <c r="S280" s="27"/>
      <c r="T280" s="26"/>
      <c r="U280" s="27"/>
      <c r="V280" s="26"/>
      <c r="W280" s="27"/>
      <c r="X280" s="26"/>
      <c r="Y280" s="27"/>
      <c r="Z280" s="26"/>
      <c r="AA280" s="27"/>
      <c r="AB280" s="26"/>
      <c r="AC280" s="27"/>
      <c r="AD280" s="26"/>
      <c r="AE280" s="27"/>
      <c r="AF280" s="26"/>
      <c r="AG280" s="27"/>
      <c r="AH280" s="26"/>
    </row>
    <row r="281" spans="1:34">
      <c r="A281" s="1"/>
      <c r="B281" s="2"/>
      <c r="C281" s="2"/>
      <c r="D281" s="1"/>
      <c r="E281" s="1"/>
      <c r="F281" s="20"/>
      <c r="G281" s="24"/>
      <c r="H281" s="25"/>
      <c r="I281" s="24"/>
      <c r="J281" s="25"/>
      <c r="K281" s="27"/>
      <c r="L281" s="26"/>
      <c r="M281" s="27"/>
      <c r="N281" s="26"/>
      <c r="O281" s="27"/>
      <c r="P281" s="26"/>
      <c r="Q281" s="27"/>
      <c r="R281" s="26"/>
      <c r="S281" s="27"/>
      <c r="T281" s="26"/>
      <c r="U281" s="27"/>
      <c r="V281" s="26"/>
      <c r="W281" s="27"/>
      <c r="X281" s="26"/>
      <c r="Y281" s="27"/>
      <c r="Z281" s="26"/>
      <c r="AA281" s="27"/>
      <c r="AB281" s="26"/>
      <c r="AC281" s="27"/>
      <c r="AD281" s="26"/>
      <c r="AE281" s="27"/>
      <c r="AF281" s="26"/>
      <c r="AG281" s="27"/>
      <c r="AH281" s="26"/>
    </row>
    <row r="282" spans="1:34">
      <c r="A282" s="1"/>
      <c r="B282" s="2"/>
      <c r="C282" s="2"/>
      <c r="D282" s="1"/>
      <c r="E282" s="1"/>
      <c r="F282" s="20"/>
      <c r="G282" s="24"/>
      <c r="H282" s="25"/>
      <c r="I282" s="24"/>
      <c r="J282" s="25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26"/>
      <c r="W282" s="27"/>
      <c r="X282" s="26"/>
      <c r="Y282" s="27"/>
      <c r="Z282" s="26"/>
      <c r="AA282" s="27"/>
      <c r="AB282" s="26"/>
      <c r="AC282" s="27"/>
      <c r="AD282" s="26"/>
      <c r="AE282" s="27"/>
      <c r="AF282" s="26"/>
      <c r="AG282" s="27"/>
      <c r="AH282" s="26"/>
    </row>
    <row r="283" spans="1:34">
      <c r="A283" s="1"/>
      <c r="B283" s="2"/>
      <c r="C283" s="2"/>
      <c r="D283" s="1"/>
      <c r="E283" s="1"/>
      <c r="F283" s="20"/>
      <c r="G283" s="24"/>
      <c r="H283" s="25"/>
      <c r="I283" s="24"/>
      <c r="J283" s="25"/>
      <c r="K283" s="27"/>
      <c r="L283" s="26"/>
      <c r="M283" s="27"/>
      <c r="N283" s="26"/>
      <c r="O283" s="27"/>
      <c r="P283" s="26"/>
      <c r="Q283" s="27"/>
      <c r="R283" s="26"/>
      <c r="S283" s="27"/>
      <c r="T283" s="26"/>
      <c r="U283" s="27"/>
      <c r="V283" s="26"/>
      <c r="W283" s="27"/>
      <c r="X283" s="26"/>
      <c r="Y283" s="27"/>
      <c r="Z283" s="26"/>
      <c r="AA283" s="27"/>
      <c r="AB283" s="26"/>
      <c r="AC283" s="27"/>
      <c r="AD283" s="26"/>
      <c r="AE283" s="27"/>
      <c r="AF283" s="26"/>
      <c r="AG283" s="27"/>
      <c r="AH283" s="26"/>
    </row>
    <row r="284" spans="1:34">
      <c r="A284" s="1"/>
      <c r="B284" s="2"/>
      <c r="C284" s="2"/>
      <c r="D284" s="1"/>
      <c r="E284" s="1"/>
      <c r="F284" s="20"/>
      <c r="G284" s="24"/>
      <c r="H284" s="25"/>
      <c r="I284" s="24"/>
      <c r="J284" s="25"/>
      <c r="K284" s="27"/>
      <c r="L284" s="26"/>
      <c r="M284" s="27"/>
      <c r="N284" s="26"/>
      <c r="O284" s="27"/>
      <c r="P284" s="26"/>
      <c r="Q284" s="27"/>
      <c r="R284" s="26"/>
      <c r="S284" s="27"/>
      <c r="T284" s="26"/>
      <c r="U284" s="27"/>
      <c r="V284" s="26"/>
      <c r="W284" s="27"/>
      <c r="X284" s="26"/>
      <c r="Y284" s="27"/>
      <c r="Z284" s="26"/>
      <c r="AA284" s="27"/>
      <c r="AB284" s="26"/>
      <c r="AC284" s="27"/>
      <c r="AD284" s="26"/>
      <c r="AE284" s="27"/>
      <c r="AF284" s="26"/>
      <c r="AG284" s="27"/>
      <c r="AH284" s="26"/>
    </row>
    <row r="285" spans="1:34">
      <c r="A285" s="1"/>
      <c r="B285" s="2"/>
      <c r="C285" s="2"/>
      <c r="D285" s="1"/>
      <c r="E285" s="1"/>
      <c r="F285" s="20"/>
      <c r="G285" s="24"/>
      <c r="H285" s="25"/>
      <c r="I285" s="24"/>
      <c r="J285" s="25"/>
      <c r="K285" s="27"/>
      <c r="L285" s="26"/>
      <c r="M285" s="27"/>
      <c r="N285" s="26"/>
      <c r="O285" s="27"/>
      <c r="P285" s="26"/>
      <c r="Q285" s="27"/>
      <c r="R285" s="26"/>
      <c r="S285" s="27"/>
      <c r="T285" s="26"/>
      <c r="U285" s="27"/>
      <c r="V285" s="26"/>
      <c r="W285" s="27"/>
      <c r="X285" s="26"/>
      <c r="Y285" s="27"/>
      <c r="Z285" s="26"/>
      <c r="AA285" s="27"/>
      <c r="AB285" s="26"/>
      <c r="AC285" s="27"/>
      <c r="AD285" s="26"/>
      <c r="AE285" s="27"/>
      <c r="AF285" s="26"/>
      <c r="AG285" s="27"/>
      <c r="AH285" s="26"/>
    </row>
    <row r="286" spans="1:34">
      <c r="A286" s="1"/>
      <c r="B286" s="2"/>
      <c r="C286" s="2"/>
      <c r="D286" s="1"/>
      <c r="E286" s="1"/>
      <c r="F286" s="20"/>
      <c r="G286" s="24"/>
      <c r="H286" s="25"/>
      <c r="I286" s="24"/>
      <c r="J286" s="25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26"/>
      <c r="W286" s="27"/>
      <c r="X286" s="26"/>
      <c r="Y286" s="27"/>
      <c r="Z286" s="26"/>
      <c r="AA286" s="27"/>
      <c r="AB286" s="26"/>
      <c r="AC286" s="27"/>
      <c r="AD286" s="26"/>
      <c r="AE286" s="27"/>
      <c r="AF286" s="26"/>
      <c r="AG286" s="27"/>
      <c r="AH286" s="26"/>
    </row>
    <row r="287" spans="1:34">
      <c r="A287" s="1"/>
      <c r="B287" s="2"/>
      <c r="C287" s="2"/>
      <c r="D287" s="1"/>
      <c r="E287" s="1"/>
      <c r="F287" s="20"/>
      <c r="G287" s="24"/>
      <c r="H287" s="25"/>
      <c r="I287" s="24"/>
      <c r="J287" s="25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26"/>
      <c r="W287" s="27"/>
      <c r="X287" s="26"/>
      <c r="Y287" s="27"/>
      <c r="Z287" s="26"/>
      <c r="AA287" s="27"/>
      <c r="AB287" s="26"/>
      <c r="AC287" s="27"/>
      <c r="AD287" s="26"/>
      <c r="AE287" s="27"/>
      <c r="AF287" s="26"/>
      <c r="AG287" s="27"/>
      <c r="AH287" s="26"/>
    </row>
    <row r="288" spans="1:34">
      <c r="A288" s="1"/>
      <c r="B288" s="2"/>
      <c r="C288" s="2"/>
      <c r="D288" s="1"/>
      <c r="E288" s="1"/>
      <c r="F288" s="20"/>
      <c r="G288" s="24"/>
      <c r="H288" s="25"/>
      <c r="I288" s="24"/>
      <c r="J288" s="25"/>
      <c r="K288" s="27"/>
      <c r="L288" s="26"/>
      <c r="M288" s="27"/>
      <c r="N288" s="26"/>
      <c r="O288" s="27"/>
      <c r="P288" s="26"/>
      <c r="Q288" s="27"/>
      <c r="R288" s="26"/>
      <c r="S288" s="27"/>
      <c r="T288" s="26"/>
      <c r="U288" s="27"/>
      <c r="V288" s="26"/>
      <c r="W288" s="27"/>
      <c r="X288" s="26"/>
      <c r="Y288" s="27"/>
      <c r="Z288" s="26"/>
      <c r="AA288" s="27"/>
      <c r="AB288" s="26"/>
      <c r="AC288" s="27"/>
      <c r="AD288" s="26"/>
      <c r="AE288" s="27"/>
      <c r="AF288" s="26"/>
      <c r="AG288" s="27"/>
      <c r="AH288" s="26"/>
    </row>
    <row r="289" spans="1:34">
      <c r="A289" s="1"/>
      <c r="B289" s="2"/>
      <c r="C289" s="2"/>
      <c r="D289" s="1"/>
      <c r="E289" s="1"/>
      <c r="F289" s="20"/>
      <c r="G289" s="24"/>
      <c r="H289" s="25"/>
      <c r="I289" s="24"/>
      <c r="J289" s="25"/>
      <c r="K289" s="27"/>
      <c r="L289" s="26"/>
      <c r="M289" s="27"/>
      <c r="N289" s="26"/>
      <c r="O289" s="27"/>
      <c r="P289" s="26"/>
      <c r="Q289" s="27"/>
      <c r="R289" s="26"/>
      <c r="S289" s="27"/>
      <c r="T289" s="26"/>
      <c r="U289" s="27"/>
      <c r="V289" s="26"/>
      <c r="W289" s="27"/>
      <c r="X289" s="26"/>
      <c r="Y289" s="27"/>
      <c r="Z289" s="26"/>
      <c r="AA289" s="27"/>
      <c r="AB289" s="26"/>
      <c r="AC289" s="27"/>
      <c r="AD289" s="26"/>
      <c r="AE289" s="27"/>
      <c r="AF289" s="26"/>
      <c r="AG289" s="27"/>
      <c r="AH289" s="26"/>
    </row>
    <row r="290" spans="1:34">
      <c r="A290" s="1"/>
      <c r="B290" s="2"/>
      <c r="C290" s="2"/>
      <c r="D290" s="1"/>
      <c r="E290" s="1"/>
      <c r="F290" s="20"/>
      <c r="G290" s="24"/>
      <c r="H290" s="25"/>
      <c r="I290" s="24"/>
      <c r="J290" s="25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26"/>
      <c r="W290" s="27"/>
      <c r="X290" s="26"/>
      <c r="Y290" s="27"/>
      <c r="Z290" s="26"/>
      <c r="AA290" s="27"/>
      <c r="AB290" s="26"/>
      <c r="AC290" s="27"/>
      <c r="AD290" s="26"/>
      <c r="AE290" s="27"/>
      <c r="AF290" s="26"/>
      <c r="AG290" s="27"/>
      <c r="AH290" s="26"/>
    </row>
    <row r="291" spans="1:34">
      <c r="A291" s="1"/>
      <c r="B291" s="2"/>
      <c r="C291" s="2"/>
      <c r="D291" s="1"/>
      <c r="E291" s="1"/>
      <c r="F291" s="20"/>
      <c r="G291" s="24"/>
      <c r="H291" s="25"/>
      <c r="I291" s="24"/>
      <c r="J291" s="25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26"/>
      <c r="W291" s="27"/>
      <c r="X291" s="26"/>
      <c r="Y291" s="27"/>
      <c r="Z291" s="26"/>
      <c r="AA291" s="27"/>
      <c r="AB291" s="26"/>
      <c r="AC291" s="27"/>
      <c r="AD291" s="26"/>
      <c r="AE291" s="27"/>
      <c r="AF291" s="26"/>
      <c r="AG291" s="27"/>
      <c r="AH291" s="26"/>
    </row>
    <row r="292" spans="1:34">
      <c r="A292" s="1"/>
      <c r="B292" s="2"/>
      <c r="C292" s="2"/>
      <c r="D292" s="1"/>
      <c r="E292" s="1"/>
      <c r="F292" s="20"/>
      <c r="G292" s="24"/>
      <c r="H292" s="25"/>
      <c r="I292" s="24"/>
      <c r="J292" s="25"/>
      <c r="K292" s="27"/>
      <c r="L292" s="26"/>
      <c r="M292" s="27"/>
      <c r="N292" s="26"/>
      <c r="O292" s="27"/>
      <c r="P292" s="26"/>
      <c r="Q292" s="27"/>
      <c r="R292" s="26"/>
      <c r="S292" s="27"/>
      <c r="T292" s="26"/>
      <c r="U292" s="27"/>
      <c r="V292" s="26"/>
      <c r="W292" s="27"/>
      <c r="X292" s="26"/>
      <c r="Y292" s="27"/>
      <c r="Z292" s="26"/>
      <c r="AA292" s="27"/>
      <c r="AB292" s="26"/>
      <c r="AC292" s="27"/>
      <c r="AD292" s="26"/>
      <c r="AE292" s="27"/>
      <c r="AF292" s="26"/>
      <c r="AG292" s="27"/>
      <c r="AH292" s="26"/>
    </row>
    <row r="293" spans="1:34">
      <c r="A293" s="1"/>
      <c r="B293" s="2"/>
      <c r="C293" s="2"/>
      <c r="D293" s="1"/>
      <c r="E293" s="1"/>
      <c r="F293" s="20"/>
      <c r="G293" s="24"/>
      <c r="H293" s="25"/>
      <c r="I293" s="24"/>
      <c r="J293" s="25"/>
      <c r="K293" s="27"/>
      <c r="L293" s="26"/>
      <c r="M293" s="27"/>
      <c r="N293" s="26"/>
      <c r="O293" s="27"/>
      <c r="P293" s="26"/>
      <c r="Q293" s="27"/>
      <c r="R293" s="26"/>
      <c r="S293" s="27"/>
      <c r="T293" s="26"/>
      <c r="U293" s="27"/>
      <c r="V293" s="26"/>
      <c r="W293" s="27"/>
      <c r="X293" s="26"/>
      <c r="Y293" s="27"/>
      <c r="Z293" s="26"/>
      <c r="AA293" s="27"/>
      <c r="AB293" s="26"/>
      <c r="AC293" s="27"/>
      <c r="AD293" s="26"/>
      <c r="AE293" s="27"/>
      <c r="AF293" s="26"/>
      <c r="AG293" s="27"/>
      <c r="AH293" s="26"/>
    </row>
    <row r="294" spans="1:34">
      <c r="A294" s="1"/>
      <c r="B294" s="2"/>
      <c r="C294" s="2"/>
      <c r="D294" s="1"/>
      <c r="E294" s="1"/>
      <c r="F294" s="20"/>
      <c r="G294" s="24"/>
      <c r="H294" s="25"/>
      <c r="I294" s="24"/>
      <c r="J294" s="25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26"/>
      <c r="W294" s="27"/>
      <c r="X294" s="26"/>
      <c r="Y294" s="27"/>
      <c r="Z294" s="26"/>
      <c r="AA294" s="27"/>
      <c r="AB294" s="26"/>
      <c r="AC294" s="27"/>
      <c r="AD294" s="26"/>
      <c r="AE294" s="27"/>
      <c r="AF294" s="26"/>
      <c r="AG294" s="27"/>
      <c r="AH294" s="26"/>
    </row>
    <row r="295" spans="1:34">
      <c r="A295" s="1"/>
      <c r="B295" s="2"/>
      <c r="C295" s="2"/>
      <c r="D295" s="1"/>
      <c r="E295" s="1"/>
      <c r="F295" s="20"/>
      <c r="G295" s="24"/>
      <c r="H295" s="25"/>
      <c r="I295" s="24"/>
      <c r="J295" s="25"/>
      <c r="K295" s="27"/>
      <c r="L295" s="26"/>
      <c r="M295" s="27"/>
      <c r="N295" s="26"/>
      <c r="O295" s="27"/>
      <c r="P295" s="26"/>
      <c r="Q295" s="27"/>
      <c r="R295" s="26"/>
      <c r="S295" s="27"/>
      <c r="T295" s="26"/>
      <c r="U295" s="27"/>
      <c r="V295" s="26"/>
      <c r="W295" s="27"/>
      <c r="X295" s="26"/>
      <c r="Y295" s="27"/>
      <c r="Z295" s="26"/>
      <c r="AA295" s="27"/>
      <c r="AB295" s="26"/>
      <c r="AC295" s="27"/>
      <c r="AD295" s="26"/>
      <c r="AE295" s="27"/>
      <c r="AF295" s="26"/>
      <c r="AG295" s="27"/>
      <c r="AH295" s="26"/>
    </row>
    <row r="296" spans="1:34">
      <c r="A296" s="1"/>
      <c r="B296" s="2"/>
      <c r="C296" s="2"/>
      <c r="D296" s="1"/>
      <c r="E296" s="1"/>
      <c r="F296" s="20"/>
      <c r="G296" s="24"/>
      <c r="H296" s="25"/>
      <c r="I296" s="24"/>
      <c r="J296" s="25"/>
      <c r="K296" s="27"/>
      <c r="L296" s="26"/>
      <c r="M296" s="27"/>
      <c r="N296" s="26"/>
      <c r="O296" s="27"/>
      <c r="P296" s="26"/>
      <c r="Q296" s="27"/>
      <c r="R296" s="26"/>
      <c r="S296" s="27"/>
      <c r="T296" s="26"/>
      <c r="U296" s="27"/>
      <c r="V296" s="26"/>
      <c r="W296" s="27"/>
      <c r="X296" s="26"/>
      <c r="Y296" s="27"/>
      <c r="Z296" s="26"/>
      <c r="AA296" s="27"/>
      <c r="AB296" s="26"/>
      <c r="AC296" s="27"/>
      <c r="AD296" s="26"/>
      <c r="AE296" s="27"/>
      <c r="AF296" s="26"/>
      <c r="AG296" s="27"/>
      <c r="AH296" s="26"/>
    </row>
    <row r="297" spans="1:34">
      <c r="A297" s="1"/>
      <c r="B297" s="2"/>
      <c r="C297" s="2"/>
      <c r="D297" s="1"/>
      <c r="E297" s="1"/>
      <c r="F297" s="20"/>
      <c r="G297" s="24"/>
      <c r="H297" s="25"/>
      <c r="I297" s="24"/>
      <c r="J297" s="25"/>
      <c r="K297" s="27"/>
      <c r="L297" s="26"/>
      <c r="M297" s="27"/>
      <c r="N297" s="26"/>
      <c r="O297" s="27"/>
      <c r="P297" s="26"/>
      <c r="Q297" s="27"/>
      <c r="R297" s="26"/>
      <c r="S297" s="27"/>
      <c r="T297" s="26"/>
      <c r="U297" s="27"/>
      <c r="V297" s="26"/>
      <c r="W297" s="27"/>
      <c r="X297" s="26"/>
      <c r="Y297" s="27"/>
      <c r="Z297" s="26"/>
      <c r="AA297" s="27"/>
      <c r="AB297" s="26"/>
      <c r="AC297" s="27"/>
      <c r="AD297" s="26"/>
      <c r="AE297" s="27"/>
      <c r="AF297" s="26"/>
      <c r="AG297" s="27"/>
      <c r="AH297" s="26"/>
    </row>
    <row r="298" spans="1:34">
      <c r="A298" s="1"/>
      <c r="B298" s="2"/>
      <c r="C298" s="2"/>
      <c r="D298" s="1"/>
      <c r="E298" s="1"/>
      <c r="F298" s="20"/>
      <c r="G298" s="24"/>
      <c r="H298" s="25"/>
      <c r="I298" s="24"/>
      <c r="J298" s="25"/>
      <c r="K298" s="27"/>
      <c r="L298" s="26"/>
      <c r="M298" s="27"/>
      <c r="N298" s="26"/>
      <c r="O298" s="27"/>
      <c r="P298" s="26"/>
      <c r="Q298" s="27"/>
      <c r="R298" s="26"/>
      <c r="S298" s="27"/>
      <c r="T298" s="26"/>
      <c r="U298" s="27"/>
      <c r="V298" s="26"/>
      <c r="W298" s="27"/>
      <c r="X298" s="26"/>
      <c r="Y298" s="27"/>
      <c r="Z298" s="26"/>
      <c r="AA298" s="27"/>
      <c r="AB298" s="26"/>
      <c r="AC298" s="27"/>
      <c r="AD298" s="26"/>
      <c r="AE298" s="27"/>
      <c r="AF298" s="26"/>
      <c r="AG298" s="27"/>
      <c r="AH298" s="26"/>
    </row>
    <row r="299" spans="1:34">
      <c r="A299" s="1"/>
      <c r="B299" s="2"/>
      <c r="C299" s="2"/>
      <c r="D299" s="1"/>
      <c r="E299" s="1"/>
      <c r="F299" s="20"/>
      <c r="G299" s="24"/>
      <c r="H299" s="25"/>
      <c r="I299" s="24"/>
      <c r="J299" s="25"/>
      <c r="K299" s="27"/>
      <c r="L299" s="26"/>
      <c r="M299" s="27"/>
      <c r="N299" s="26"/>
      <c r="O299" s="27"/>
      <c r="P299" s="26"/>
      <c r="Q299" s="27"/>
      <c r="R299" s="26"/>
      <c r="S299" s="27"/>
      <c r="T299" s="26"/>
      <c r="U299" s="27"/>
      <c r="V299" s="26"/>
      <c r="W299" s="27"/>
      <c r="X299" s="26"/>
      <c r="Y299" s="27"/>
      <c r="Z299" s="26"/>
      <c r="AA299" s="27"/>
      <c r="AB299" s="26"/>
      <c r="AC299" s="27"/>
      <c r="AD299" s="26"/>
      <c r="AE299" s="27"/>
      <c r="AF299" s="26"/>
      <c r="AG299" s="27"/>
      <c r="AH299" s="26"/>
    </row>
    <row r="300" spans="1:34">
      <c r="A300" s="1"/>
      <c r="B300" s="2"/>
      <c r="C300" s="2"/>
      <c r="D300" s="1"/>
      <c r="E300" s="1"/>
      <c r="F300" s="20"/>
      <c r="G300" s="24"/>
      <c r="H300" s="25"/>
      <c r="I300" s="24"/>
      <c r="J300" s="25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26"/>
      <c r="W300" s="27"/>
      <c r="X300" s="26"/>
      <c r="Y300" s="27"/>
      <c r="Z300" s="26"/>
      <c r="AA300" s="27"/>
      <c r="AB300" s="26"/>
      <c r="AC300" s="27"/>
      <c r="AD300" s="26"/>
      <c r="AE300" s="27"/>
      <c r="AF300" s="26"/>
      <c r="AG300" s="27"/>
      <c r="AH300" s="26"/>
    </row>
    <row r="301" spans="1:34">
      <c r="A301" s="1"/>
      <c r="B301" s="2"/>
      <c r="C301" s="2"/>
      <c r="D301" s="1"/>
      <c r="E301" s="1"/>
      <c r="F301" s="20"/>
      <c r="G301" s="24"/>
      <c r="H301" s="25"/>
      <c r="I301" s="24"/>
      <c r="J301" s="25"/>
      <c r="K301" s="27"/>
      <c r="L301" s="26"/>
      <c r="M301" s="27"/>
      <c r="N301" s="26"/>
      <c r="O301" s="27"/>
      <c r="P301" s="26"/>
      <c r="Q301" s="27"/>
      <c r="R301" s="26"/>
      <c r="S301" s="27"/>
      <c r="T301" s="26"/>
      <c r="U301" s="27"/>
      <c r="V301" s="26"/>
      <c r="W301" s="27"/>
      <c r="X301" s="26"/>
      <c r="Y301" s="27"/>
      <c r="Z301" s="26"/>
      <c r="AA301" s="27"/>
      <c r="AB301" s="26"/>
      <c r="AC301" s="27"/>
      <c r="AD301" s="26"/>
      <c r="AE301" s="27"/>
      <c r="AF301" s="26"/>
      <c r="AG301" s="27"/>
      <c r="AH301" s="26"/>
    </row>
    <row r="302" spans="1:34">
      <c r="A302" s="1"/>
      <c r="B302" s="2"/>
      <c r="C302" s="2"/>
      <c r="D302" s="1"/>
      <c r="E302" s="1"/>
      <c r="F302" s="20"/>
      <c r="G302" s="24"/>
      <c r="H302" s="25"/>
      <c r="I302" s="24"/>
      <c r="J302" s="25"/>
      <c r="K302" s="27"/>
      <c r="L302" s="26"/>
      <c r="M302" s="27"/>
      <c r="N302" s="26"/>
      <c r="O302" s="27"/>
      <c r="P302" s="26"/>
      <c r="Q302" s="27"/>
      <c r="R302" s="26"/>
      <c r="S302" s="27"/>
      <c r="T302" s="26"/>
      <c r="U302" s="27"/>
      <c r="V302" s="26"/>
      <c r="W302" s="27"/>
      <c r="X302" s="26"/>
      <c r="Y302" s="27"/>
      <c r="Z302" s="26"/>
      <c r="AA302" s="27"/>
      <c r="AB302" s="26"/>
      <c r="AC302" s="27"/>
      <c r="AD302" s="26"/>
      <c r="AE302" s="27"/>
      <c r="AF302" s="26"/>
      <c r="AG302" s="27"/>
      <c r="AH302" s="26"/>
    </row>
    <row r="303" spans="1:34">
      <c r="A303" s="1"/>
      <c r="B303" s="2"/>
      <c r="C303" s="2"/>
      <c r="D303" s="1"/>
      <c r="E303" s="1"/>
      <c r="F303" s="20"/>
      <c r="G303" s="24"/>
      <c r="H303" s="25"/>
      <c r="I303" s="24"/>
      <c r="J303" s="25"/>
      <c r="K303" s="27"/>
      <c r="L303" s="26"/>
      <c r="M303" s="27"/>
      <c r="N303" s="26"/>
      <c r="O303" s="27"/>
      <c r="P303" s="26"/>
      <c r="Q303" s="27"/>
      <c r="R303" s="26"/>
      <c r="S303" s="27"/>
      <c r="T303" s="26"/>
      <c r="U303" s="27"/>
      <c r="V303" s="26"/>
      <c r="W303" s="27"/>
      <c r="X303" s="26"/>
      <c r="Y303" s="27"/>
      <c r="Z303" s="26"/>
      <c r="AA303" s="27"/>
      <c r="AB303" s="26"/>
      <c r="AC303" s="27"/>
      <c r="AD303" s="26"/>
      <c r="AE303" s="27"/>
      <c r="AF303" s="26"/>
      <c r="AG303" s="27"/>
      <c r="AH303" s="26"/>
    </row>
    <row r="304" spans="1:34">
      <c r="A304" s="1"/>
      <c r="B304" s="2"/>
      <c r="C304" s="2"/>
      <c r="D304" s="1"/>
      <c r="E304" s="1"/>
      <c r="F304" s="20"/>
      <c r="G304" s="24"/>
      <c r="H304" s="25"/>
      <c r="I304" s="24"/>
      <c r="J304" s="25"/>
      <c r="K304" s="27"/>
      <c r="L304" s="26"/>
      <c r="M304" s="27"/>
      <c r="N304" s="26"/>
      <c r="O304" s="27"/>
      <c r="P304" s="26"/>
      <c r="Q304" s="27"/>
      <c r="R304" s="26"/>
      <c r="S304" s="27"/>
      <c r="T304" s="26"/>
      <c r="U304" s="27"/>
      <c r="V304" s="26"/>
      <c r="W304" s="27"/>
      <c r="X304" s="26"/>
      <c r="Y304" s="27"/>
      <c r="Z304" s="26"/>
      <c r="AA304" s="27"/>
      <c r="AB304" s="26"/>
      <c r="AC304" s="27"/>
      <c r="AD304" s="26"/>
      <c r="AE304" s="27"/>
      <c r="AF304" s="26"/>
      <c r="AG304" s="27"/>
      <c r="AH304" s="26"/>
    </row>
    <row r="305" spans="1:34">
      <c r="A305" s="1"/>
      <c r="B305" s="2"/>
      <c r="C305" s="2"/>
      <c r="D305" s="1"/>
      <c r="E305" s="1"/>
      <c r="F305" s="20"/>
      <c r="G305" s="24"/>
      <c r="H305" s="25"/>
      <c r="I305" s="24"/>
      <c r="J305" s="25"/>
      <c r="K305" s="27"/>
      <c r="L305" s="26"/>
      <c r="M305" s="27"/>
      <c r="N305" s="26"/>
      <c r="O305" s="27"/>
      <c r="P305" s="26"/>
      <c r="Q305" s="27"/>
      <c r="R305" s="26"/>
      <c r="S305" s="27"/>
      <c r="T305" s="26"/>
      <c r="U305" s="27"/>
      <c r="V305" s="26"/>
      <c r="W305" s="27"/>
      <c r="X305" s="26"/>
      <c r="Y305" s="27"/>
      <c r="Z305" s="26"/>
      <c r="AA305" s="27"/>
      <c r="AB305" s="26"/>
      <c r="AC305" s="27"/>
      <c r="AD305" s="26"/>
      <c r="AE305" s="27"/>
      <c r="AF305" s="26"/>
      <c r="AG305" s="27"/>
      <c r="AH305" s="26"/>
    </row>
    <row r="306" spans="1:34">
      <c r="A306" s="1"/>
      <c r="B306" s="2"/>
      <c r="C306" s="2"/>
      <c r="D306" s="1"/>
      <c r="E306" s="1"/>
      <c r="F306" s="20"/>
      <c r="G306" s="24"/>
      <c r="H306" s="25"/>
      <c r="I306" s="24"/>
      <c r="J306" s="25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26"/>
      <c r="W306" s="27"/>
      <c r="X306" s="26"/>
      <c r="Y306" s="27"/>
      <c r="Z306" s="26"/>
      <c r="AA306" s="27"/>
      <c r="AB306" s="26"/>
      <c r="AC306" s="27"/>
      <c r="AD306" s="26"/>
      <c r="AE306" s="27"/>
      <c r="AF306" s="26"/>
      <c r="AG306" s="27"/>
      <c r="AH306" s="26"/>
    </row>
    <row r="307" spans="1:34">
      <c r="A307" s="1"/>
      <c r="B307" s="2"/>
      <c r="C307" s="2"/>
      <c r="D307" s="1"/>
      <c r="E307" s="1"/>
      <c r="F307" s="20"/>
      <c r="G307" s="24"/>
      <c r="H307" s="25"/>
      <c r="I307" s="24"/>
      <c r="J307" s="25"/>
      <c r="K307" s="27"/>
      <c r="L307" s="26"/>
      <c r="M307" s="27"/>
      <c r="N307" s="26"/>
      <c r="O307" s="27"/>
      <c r="P307" s="26"/>
      <c r="Q307" s="27"/>
      <c r="R307" s="26"/>
      <c r="S307" s="27"/>
      <c r="T307" s="26"/>
      <c r="U307" s="27"/>
      <c r="V307" s="26"/>
      <c r="W307" s="27"/>
      <c r="X307" s="26"/>
      <c r="Y307" s="27"/>
      <c r="Z307" s="26"/>
      <c r="AA307" s="27"/>
      <c r="AB307" s="26"/>
      <c r="AC307" s="27"/>
      <c r="AD307" s="26"/>
      <c r="AE307" s="27"/>
      <c r="AF307" s="26"/>
      <c r="AG307" s="27"/>
      <c r="AH307" s="26"/>
    </row>
    <row r="308" spans="1:34">
      <c r="A308" s="1"/>
      <c r="B308" s="2"/>
      <c r="C308" s="2"/>
      <c r="D308" s="1"/>
      <c r="E308" s="1"/>
      <c r="F308" s="20"/>
      <c r="G308" s="24"/>
      <c r="H308" s="25"/>
      <c r="I308" s="24"/>
      <c r="J308" s="25"/>
      <c r="K308" s="27"/>
      <c r="L308" s="26"/>
      <c r="M308" s="27"/>
      <c r="N308" s="26"/>
      <c r="O308" s="27"/>
      <c r="P308" s="26"/>
      <c r="Q308" s="27"/>
      <c r="R308" s="26"/>
      <c r="S308" s="27"/>
      <c r="T308" s="26"/>
      <c r="U308" s="27"/>
      <c r="V308" s="26"/>
      <c r="W308" s="27"/>
      <c r="X308" s="26"/>
      <c r="Y308" s="27"/>
      <c r="Z308" s="26"/>
      <c r="AA308" s="27"/>
      <c r="AB308" s="26"/>
      <c r="AC308" s="27"/>
      <c r="AD308" s="26"/>
      <c r="AE308" s="27"/>
      <c r="AF308" s="26"/>
      <c r="AG308" s="27"/>
      <c r="AH308" s="26"/>
    </row>
    <row r="309" spans="1:34">
      <c r="A309" s="1"/>
      <c r="B309" s="2"/>
      <c r="C309" s="2"/>
      <c r="D309" s="1"/>
      <c r="E309" s="1"/>
      <c r="F309" s="20"/>
      <c r="G309" s="24"/>
      <c r="H309" s="25"/>
      <c r="I309" s="24"/>
      <c r="J309" s="25"/>
      <c r="K309" s="27"/>
      <c r="L309" s="26"/>
      <c r="M309" s="27"/>
      <c r="N309" s="26"/>
      <c r="O309" s="27"/>
      <c r="P309" s="26"/>
      <c r="Q309" s="27"/>
      <c r="R309" s="26"/>
      <c r="S309" s="27"/>
      <c r="T309" s="26"/>
      <c r="U309" s="27"/>
      <c r="V309" s="26"/>
      <c r="W309" s="27"/>
      <c r="X309" s="26"/>
      <c r="Y309" s="27"/>
      <c r="Z309" s="26"/>
      <c r="AA309" s="27"/>
      <c r="AB309" s="26"/>
      <c r="AC309" s="27"/>
      <c r="AD309" s="26"/>
      <c r="AE309" s="27"/>
      <c r="AF309" s="26"/>
      <c r="AG309" s="27"/>
      <c r="AH309" s="26"/>
    </row>
    <row r="310" spans="1:34">
      <c r="A310" s="1"/>
      <c r="B310" s="2"/>
      <c r="C310" s="2"/>
      <c r="D310" s="1"/>
      <c r="E310" s="1"/>
      <c r="F310" s="20"/>
      <c r="G310" s="24"/>
      <c r="H310" s="25"/>
      <c r="I310" s="24"/>
      <c r="J310" s="25"/>
      <c r="K310" s="27"/>
      <c r="L310" s="26"/>
      <c r="M310" s="27"/>
      <c r="N310" s="26"/>
      <c r="O310" s="27"/>
      <c r="P310" s="26"/>
      <c r="Q310" s="27"/>
      <c r="R310" s="26"/>
      <c r="S310" s="27"/>
      <c r="T310" s="26"/>
      <c r="U310" s="27"/>
      <c r="V310" s="26"/>
      <c r="W310" s="27"/>
      <c r="X310" s="26"/>
      <c r="Y310" s="27"/>
      <c r="Z310" s="26"/>
      <c r="AA310" s="27"/>
      <c r="AB310" s="26"/>
      <c r="AC310" s="27"/>
      <c r="AD310" s="26"/>
      <c r="AE310" s="27"/>
      <c r="AF310" s="26"/>
      <c r="AG310" s="27"/>
      <c r="AH310" s="26"/>
    </row>
    <row r="311" spans="1:34">
      <c r="A311" s="1"/>
      <c r="B311" s="2"/>
      <c r="C311" s="2"/>
      <c r="D311" s="1"/>
      <c r="E311" s="1"/>
      <c r="F311" s="20"/>
      <c r="G311" s="24"/>
      <c r="H311" s="25"/>
      <c r="I311" s="24"/>
      <c r="J311" s="25"/>
      <c r="K311" s="27"/>
      <c r="L311" s="26"/>
      <c r="M311" s="27"/>
      <c r="N311" s="26"/>
      <c r="O311" s="27"/>
      <c r="P311" s="26"/>
      <c r="Q311" s="27"/>
      <c r="R311" s="26"/>
      <c r="S311" s="27"/>
      <c r="T311" s="26"/>
      <c r="U311" s="27"/>
      <c r="V311" s="26"/>
      <c r="W311" s="27"/>
      <c r="X311" s="26"/>
      <c r="Y311" s="27"/>
      <c r="Z311" s="26"/>
      <c r="AA311" s="27"/>
      <c r="AB311" s="26"/>
      <c r="AC311" s="27"/>
      <c r="AD311" s="26"/>
      <c r="AE311" s="27"/>
      <c r="AF311" s="26"/>
      <c r="AG311" s="27"/>
      <c r="AH311" s="26"/>
    </row>
    <row r="312" spans="1:34">
      <c r="A312" s="1"/>
      <c r="B312" s="2"/>
      <c r="C312" s="2"/>
      <c r="D312" s="1"/>
      <c r="E312" s="1"/>
      <c r="F312" s="20"/>
      <c r="G312" s="24"/>
      <c r="H312" s="25"/>
      <c r="I312" s="24"/>
      <c r="J312" s="25"/>
      <c r="K312" s="27"/>
      <c r="L312" s="26"/>
      <c r="M312" s="27"/>
      <c r="N312" s="26"/>
      <c r="O312" s="27"/>
      <c r="P312" s="26"/>
      <c r="Q312" s="27"/>
      <c r="R312" s="26"/>
      <c r="S312" s="27"/>
      <c r="T312" s="26"/>
      <c r="U312" s="27"/>
      <c r="V312" s="26"/>
      <c r="W312" s="27"/>
      <c r="X312" s="26"/>
      <c r="Y312" s="27"/>
      <c r="Z312" s="26"/>
      <c r="AA312" s="27"/>
      <c r="AB312" s="26"/>
      <c r="AC312" s="27"/>
      <c r="AD312" s="26"/>
      <c r="AE312" s="27"/>
      <c r="AF312" s="26"/>
      <c r="AG312" s="27"/>
      <c r="AH312" s="26"/>
    </row>
    <row r="313" spans="1:34">
      <c r="A313" s="1"/>
      <c r="B313" s="2"/>
      <c r="C313" s="2"/>
      <c r="D313" s="1"/>
      <c r="E313" s="1"/>
      <c r="F313" s="21"/>
      <c r="G313" s="24"/>
      <c r="H313" s="25"/>
      <c r="I313" s="24"/>
      <c r="J313" s="25"/>
      <c r="K313" s="27"/>
      <c r="L313" s="26"/>
      <c r="M313" s="27"/>
      <c r="N313" s="26"/>
      <c r="O313" s="27"/>
      <c r="P313" s="26"/>
      <c r="Q313" s="27"/>
      <c r="R313" s="26"/>
      <c r="S313" s="27"/>
      <c r="T313" s="26"/>
      <c r="U313" s="27"/>
      <c r="V313" s="26"/>
      <c r="W313" s="27"/>
      <c r="X313" s="26"/>
      <c r="Y313" s="27"/>
      <c r="Z313" s="26"/>
      <c r="AA313" s="27"/>
      <c r="AB313" s="26"/>
      <c r="AC313" s="27"/>
      <c r="AD313" s="26"/>
      <c r="AE313" s="276"/>
      <c r="AF313" s="279"/>
      <c r="AG313" s="276"/>
      <c r="AH313" s="279"/>
    </row>
    <row r="314" spans="1:34" ht="51" hidden="1">
      <c r="A314" s="370" t="s">
        <v>90</v>
      </c>
      <c r="B314" s="371"/>
      <c r="C314" s="372"/>
      <c r="D314" s="373"/>
      <c r="E314" s="374"/>
      <c r="F314" s="373"/>
      <c r="G314" s="375">
        <f t="shared" ref="G314" si="9">SUM(G245:G313)</f>
        <v>0</v>
      </c>
      <c r="H314" s="376">
        <f t="shared" ref="H314:I314" si="10">SUM(H245:H313)</f>
        <v>0</v>
      </c>
      <c r="I314" s="375">
        <f t="shared" si="10"/>
        <v>0</v>
      </c>
      <c r="J314" s="376">
        <f t="shared" ref="J314:K314" si="11">SUM(J245:J313)</f>
        <v>0</v>
      </c>
      <c r="K314" s="377">
        <f t="shared" si="11"/>
        <v>0</v>
      </c>
      <c r="L314" s="376">
        <f t="shared" ref="L314:O314" si="12">SUM(L245:L313)</f>
        <v>0</v>
      </c>
      <c r="M314" s="375">
        <f t="shared" si="12"/>
        <v>0</v>
      </c>
      <c r="N314" s="376">
        <f t="shared" ref="N314" si="13">SUM(N245:N313)</f>
        <v>0</v>
      </c>
      <c r="O314" s="375">
        <f t="shared" si="12"/>
        <v>0</v>
      </c>
      <c r="P314" s="376">
        <f t="shared" ref="P314:U314" si="14">SUM(P245:P313)</f>
        <v>0</v>
      </c>
      <c r="Q314" s="375">
        <f t="shared" si="14"/>
        <v>0</v>
      </c>
      <c r="R314" s="376">
        <f t="shared" si="14"/>
        <v>0</v>
      </c>
      <c r="S314" s="375">
        <f t="shared" si="14"/>
        <v>0</v>
      </c>
      <c r="T314" s="376">
        <f t="shared" ref="T314" si="15">SUM(T245:T313)</f>
        <v>0</v>
      </c>
      <c r="U314" s="375">
        <f t="shared" si="14"/>
        <v>0</v>
      </c>
      <c r="V314" s="376">
        <f t="shared" ref="V314:W314" si="16">SUM(V245:V313)</f>
        <v>0</v>
      </c>
      <c r="W314" s="375">
        <f t="shared" si="16"/>
        <v>0</v>
      </c>
      <c r="X314" s="376">
        <f t="shared" ref="X314:Y314" si="17">SUM(X245:X313)</f>
        <v>0</v>
      </c>
      <c r="Y314" s="375">
        <f t="shared" si="17"/>
        <v>0</v>
      </c>
      <c r="Z314" s="376">
        <f t="shared" ref="Z314:AA314" si="18">SUM(Z245:Z313)</f>
        <v>0</v>
      </c>
      <c r="AA314" s="375">
        <f t="shared" si="18"/>
        <v>0</v>
      </c>
      <c r="AB314" s="376">
        <f t="shared" ref="AB314:AC314" si="19">SUM(AB245:AB313)</f>
        <v>0</v>
      </c>
      <c r="AC314" s="375">
        <f t="shared" si="19"/>
        <v>0</v>
      </c>
      <c r="AD314" s="378">
        <f t="shared" ref="AD314:AH314" si="20">SUM(AD245:AD313)</f>
        <v>0</v>
      </c>
      <c r="AE314" s="375">
        <f t="shared" si="20"/>
        <v>0</v>
      </c>
      <c r="AF314" s="378">
        <f t="shared" si="20"/>
        <v>0</v>
      </c>
      <c r="AG314" s="375">
        <f t="shared" si="20"/>
        <v>0</v>
      </c>
      <c r="AH314" s="378">
        <f t="shared" si="20"/>
        <v>0</v>
      </c>
    </row>
    <row r="315" spans="1:34" s="306" customFormat="1" ht="24.75" customHeight="1">
      <c r="A315" s="886" t="s">
        <v>118</v>
      </c>
      <c r="B315" s="887"/>
      <c r="C315" s="887"/>
      <c r="D315" s="887"/>
      <c r="E315" s="887"/>
      <c r="F315" s="887"/>
      <c r="G315" s="887"/>
      <c r="H315" s="887"/>
      <c r="I315" s="887"/>
      <c r="J315" s="887"/>
      <c r="K315" s="887"/>
      <c r="L315" s="887"/>
      <c r="M315" s="887"/>
      <c r="N315" s="887"/>
      <c r="O315" s="887"/>
      <c r="P315" s="887"/>
      <c r="Q315" s="887"/>
      <c r="R315" s="887"/>
      <c r="S315" s="887"/>
      <c r="T315" s="887"/>
      <c r="U315" s="887"/>
      <c r="V315" s="887"/>
      <c r="W315" s="887"/>
      <c r="X315" s="887"/>
      <c r="Y315" s="887"/>
      <c r="Z315" s="887"/>
      <c r="AA315" s="887"/>
      <c r="AB315" s="887"/>
      <c r="AC315" s="887"/>
      <c r="AD315" s="887"/>
      <c r="AE315" s="864"/>
      <c r="AF315" s="864"/>
      <c r="AG315" s="864"/>
      <c r="AH315" s="865"/>
    </row>
    <row r="316" spans="1:34">
      <c r="A316" s="1"/>
      <c r="B316" s="2"/>
      <c r="C316" s="2"/>
      <c r="D316" s="1"/>
      <c r="E316" s="1"/>
      <c r="F316" s="20"/>
      <c r="G316" s="24"/>
      <c r="H316" s="88"/>
      <c r="I316" s="24"/>
      <c r="J316" s="88"/>
      <c r="K316" s="27"/>
      <c r="L316" s="88"/>
      <c r="M316" s="27"/>
      <c r="N316" s="89"/>
      <c r="O316" s="27"/>
      <c r="P316" s="89"/>
      <c r="Q316" s="27"/>
      <c r="R316" s="89"/>
      <c r="S316" s="27"/>
      <c r="T316" s="89"/>
      <c r="U316" s="27"/>
      <c r="V316" s="89"/>
      <c r="W316" s="27"/>
      <c r="X316" s="89"/>
      <c r="Y316" s="27"/>
      <c r="Z316" s="89"/>
      <c r="AA316" s="27"/>
      <c r="AB316" s="89"/>
      <c r="AC316" s="27"/>
      <c r="AD316" s="272"/>
      <c r="AE316" s="27"/>
      <c r="AF316" s="272"/>
      <c r="AG316" s="27"/>
      <c r="AH316" s="272"/>
    </row>
    <row r="317" spans="1:34">
      <c r="A317" s="1"/>
      <c r="B317" s="2"/>
      <c r="C317" s="2"/>
      <c r="D317" s="1"/>
      <c r="E317" s="1"/>
      <c r="F317" s="20"/>
      <c r="G317" s="24"/>
      <c r="H317" s="88"/>
      <c r="I317" s="24"/>
      <c r="J317" s="88"/>
      <c r="K317" s="27"/>
      <c r="L317" s="88"/>
      <c r="M317" s="27"/>
      <c r="N317" s="89"/>
      <c r="O317" s="27"/>
      <c r="P317" s="89"/>
      <c r="Q317" s="27"/>
      <c r="R317" s="89"/>
      <c r="S317" s="27"/>
      <c r="T317" s="89"/>
      <c r="U317" s="27"/>
      <c r="V317" s="89"/>
      <c r="W317" s="27"/>
      <c r="X317" s="89"/>
      <c r="Y317" s="27"/>
      <c r="Z317" s="89"/>
      <c r="AA317" s="27"/>
      <c r="AB317" s="89"/>
      <c r="AC317" s="27"/>
      <c r="AD317" s="272"/>
      <c r="AE317" s="27"/>
      <c r="AF317" s="272"/>
      <c r="AG317" s="27"/>
      <c r="AH317" s="272"/>
    </row>
    <row r="318" spans="1:34">
      <c r="A318" s="1"/>
      <c r="B318" s="2"/>
      <c r="C318" s="2"/>
      <c r="D318" s="1"/>
      <c r="E318" s="1"/>
      <c r="F318" s="20"/>
      <c r="G318" s="24"/>
      <c r="H318" s="88"/>
      <c r="I318" s="24"/>
      <c r="J318" s="88"/>
      <c r="K318" s="27"/>
      <c r="L318" s="88"/>
      <c r="M318" s="27"/>
      <c r="N318" s="89"/>
      <c r="O318" s="27"/>
      <c r="P318" s="89"/>
      <c r="Q318" s="27"/>
      <c r="R318" s="89"/>
      <c r="S318" s="27"/>
      <c r="T318" s="89"/>
      <c r="U318" s="27"/>
      <c r="V318" s="89"/>
      <c r="W318" s="27"/>
      <c r="X318" s="89"/>
      <c r="Y318" s="27"/>
      <c r="Z318" s="89"/>
      <c r="AA318" s="27"/>
      <c r="AB318" s="89"/>
      <c r="AC318" s="27"/>
      <c r="AD318" s="272"/>
      <c r="AE318" s="27"/>
      <c r="AF318" s="272"/>
      <c r="AG318" s="27"/>
      <c r="AH318" s="272"/>
    </row>
    <row r="319" spans="1:34">
      <c r="A319" s="1"/>
      <c r="B319" s="2"/>
      <c r="C319" s="2"/>
      <c r="D319" s="1"/>
      <c r="E319" s="1"/>
      <c r="F319" s="20"/>
      <c r="G319" s="24"/>
      <c r="H319" s="88"/>
      <c r="I319" s="24"/>
      <c r="J319" s="88"/>
      <c r="K319" s="27"/>
      <c r="L319" s="88"/>
      <c r="M319" s="27"/>
      <c r="N319" s="89"/>
      <c r="O319" s="27"/>
      <c r="P319" s="89"/>
      <c r="Q319" s="27"/>
      <c r="R319" s="89"/>
      <c r="S319" s="27"/>
      <c r="T319" s="89"/>
      <c r="U319" s="27"/>
      <c r="V319" s="89"/>
      <c r="W319" s="27"/>
      <c r="X319" s="89"/>
      <c r="Y319" s="27"/>
      <c r="Z319" s="89"/>
      <c r="AA319" s="27"/>
      <c r="AB319" s="89"/>
      <c r="AC319" s="27"/>
      <c r="AD319" s="272"/>
      <c r="AE319" s="27"/>
      <c r="AF319" s="272"/>
      <c r="AG319" s="27"/>
      <c r="AH319" s="272"/>
    </row>
    <row r="320" spans="1:34">
      <c r="A320" s="1"/>
      <c r="B320" s="2"/>
      <c r="C320" s="2"/>
      <c r="D320" s="1"/>
      <c r="E320" s="1"/>
      <c r="F320" s="20"/>
      <c r="G320" s="24"/>
      <c r="H320" s="88"/>
      <c r="I320" s="24"/>
      <c r="J320" s="88"/>
      <c r="K320" s="27"/>
      <c r="L320" s="88"/>
      <c r="M320" s="27"/>
      <c r="N320" s="89"/>
      <c r="O320" s="27"/>
      <c r="P320" s="89"/>
      <c r="Q320" s="27"/>
      <c r="R320" s="89"/>
      <c r="S320" s="27"/>
      <c r="T320" s="89"/>
      <c r="U320" s="27"/>
      <c r="V320" s="89"/>
      <c r="W320" s="27"/>
      <c r="X320" s="89"/>
      <c r="Y320" s="27"/>
      <c r="Z320" s="89"/>
      <c r="AA320" s="27"/>
      <c r="AB320" s="89"/>
      <c r="AC320" s="27"/>
      <c r="AD320" s="272"/>
      <c r="AE320" s="27"/>
      <c r="AF320" s="272"/>
      <c r="AG320" s="27"/>
      <c r="AH320" s="272"/>
    </row>
    <row r="321" spans="1:34">
      <c r="A321" s="1"/>
      <c r="B321" s="2"/>
      <c r="C321" s="2"/>
      <c r="D321" s="1"/>
      <c r="E321" s="1"/>
      <c r="F321" s="20"/>
      <c r="G321" s="24"/>
      <c r="H321" s="88"/>
      <c r="I321" s="24"/>
      <c r="J321" s="88"/>
      <c r="K321" s="27"/>
      <c r="L321" s="88"/>
      <c r="M321" s="27"/>
      <c r="N321" s="89"/>
      <c r="O321" s="27"/>
      <c r="P321" s="89"/>
      <c r="Q321" s="27"/>
      <c r="R321" s="89"/>
      <c r="S321" s="27"/>
      <c r="T321" s="89"/>
      <c r="U321" s="27"/>
      <c r="V321" s="89"/>
      <c r="W321" s="27"/>
      <c r="X321" s="89"/>
      <c r="Y321" s="27"/>
      <c r="Z321" s="89"/>
      <c r="AA321" s="27"/>
      <c r="AB321" s="89"/>
      <c r="AC321" s="27"/>
      <c r="AD321" s="272"/>
      <c r="AE321" s="27"/>
      <c r="AF321" s="272"/>
      <c r="AG321" s="27"/>
      <c r="AH321" s="272"/>
    </row>
    <row r="322" spans="1:34">
      <c r="A322" s="1"/>
      <c r="B322" s="2"/>
      <c r="C322" s="2"/>
      <c r="D322" s="1"/>
      <c r="E322" s="1"/>
      <c r="F322" s="20"/>
      <c r="G322" s="24"/>
      <c r="H322" s="88"/>
      <c r="I322" s="24"/>
      <c r="J322" s="88"/>
      <c r="K322" s="27"/>
      <c r="L322" s="88"/>
      <c r="M322" s="27"/>
      <c r="N322" s="89"/>
      <c r="O322" s="27"/>
      <c r="P322" s="89"/>
      <c r="Q322" s="27"/>
      <c r="R322" s="89"/>
      <c r="S322" s="27"/>
      <c r="T322" s="89"/>
      <c r="U322" s="27"/>
      <c r="V322" s="89"/>
      <c r="W322" s="27"/>
      <c r="X322" s="89"/>
      <c r="Y322" s="27"/>
      <c r="Z322" s="89"/>
      <c r="AA322" s="27"/>
      <c r="AB322" s="89"/>
      <c r="AC322" s="27"/>
      <c r="AD322" s="272"/>
      <c r="AE322" s="27"/>
      <c r="AF322" s="272"/>
      <c r="AG322" s="27"/>
      <c r="AH322" s="272"/>
    </row>
    <row r="323" spans="1:34">
      <c r="A323" s="1"/>
      <c r="B323" s="2"/>
      <c r="C323" s="2"/>
      <c r="D323" s="1"/>
      <c r="E323" s="1"/>
      <c r="F323" s="20"/>
      <c r="G323" s="24"/>
      <c r="H323" s="88"/>
      <c r="I323" s="24"/>
      <c r="J323" s="88"/>
      <c r="K323" s="27"/>
      <c r="L323" s="88"/>
      <c r="M323" s="27"/>
      <c r="N323" s="89"/>
      <c r="O323" s="27"/>
      <c r="P323" s="89"/>
      <c r="Q323" s="27"/>
      <c r="R323" s="89"/>
      <c r="S323" s="27"/>
      <c r="T323" s="89"/>
      <c r="U323" s="27"/>
      <c r="V323" s="89"/>
      <c r="W323" s="27"/>
      <c r="X323" s="89"/>
      <c r="Y323" s="27"/>
      <c r="Z323" s="89"/>
      <c r="AA323" s="27"/>
      <c r="AB323" s="89"/>
      <c r="AC323" s="27"/>
      <c r="AD323" s="272"/>
      <c r="AE323" s="27"/>
      <c r="AF323" s="272"/>
      <c r="AG323" s="27"/>
      <c r="AH323" s="272"/>
    </row>
    <row r="324" spans="1:34">
      <c r="A324" s="1"/>
      <c r="B324" s="2"/>
      <c r="C324" s="2"/>
      <c r="D324" s="1"/>
      <c r="E324" s="1"/>
      <c r="F324" s="20"/>
      <c r="G324" s="24"/>
      <c r="H324" s="88"/>
      <c r="I324" s="24"/>
      <c r="J324" s="88"/>
      <c r="K324" s="27"/>
      <c r="L324" s="88"/>
      <c r="M324" s="27"/>
      <c r="N324" s="89"/>
      <c r="O324" s="27"/>
      <c r="P324" s="89"/>
      <c r="Q324" s="27"/>
      <c r="R324" s="89"/>
      <c r="S324" s="27"/>
      <c r="T324" s="89"/>
      <c r="U324" s="27"/>
      <c r="V324" s="89"/>
      <c r="W324" s="27"/>
      <c r="X324" s="89"/>
      <c r="Y324" s="27"/>
      <c r="Z324" s="89"/>
      <c r="AA324" s="27"/>
      <c r="AB324" s="89"/>
      <c r="AC324" s="27"/>
      <c r="AD324" s="272"/>
      <c r="AE324" s="27"/>
      <c r="AF324" s="272"/>
      <c r="AG324" s="27"/>
      <c r="AH324" s="272"/>
    </row>
    <row r="325" spans="1:34">
      <c r="A325" s="1"/>
      <c r="B325" s="2"/>
      <c r="C325" s="2"/>
      <c r="D325" s="1"/>
      <c r="E325" s="1"/>
      <c r="F325" s="20"/>
      <c r="G325" s="24"/>
      <c r="H325" s="88"/>
      <c r="I325" s="24"/>
      <c r="J325" s="88"/>
      <c r="K325" s="27"/>
      <c r="L325" s="88"/>
      <c r="M325" s="27"/>
      <c r="N325" s="89"/>
      <c r="O325" s="27"/>
      <c r="P325" s="89"/>
      <c r="Q325" s="27"/>
      <c r="R325" s="89"/>
      <c r="S325" s="27"/>
      <c r="T325" s="89"/>
      <c r="U325" s="27"/>
      <c r="V325" s="89"/>
      <c r="W325" s="27"/>
      <c r="X325" s="89"/>
      <c r="Y325" s="27"/>
      <c r="Z325" s="89"/>
      <c r="AA325" s="27"/>
      <c r="AB325" s="89"/>
      <c r="AC325" s="27"/>
      <c r="AD325" s="272"/>
      <c r="AE325" s="27"/>
      <c r="AF325" s="272"/>
      <c r="AG325" s="27"/>
      <c r="AH325" s="272"/>
    </row>
    <row r="326" spans="1:34">
      <c r="A326" s="1"/>
      <c r="B326" s="2"/>
      <c r="C326" s="2"/>
      <c r="D326" s="1"/>
      <c r="E326" s="1"/>
      <c r="F326" s="20"/>
      <c r="G326" s="24"/>
      <c r="H326" s="88"/>
      <c r="I326" s="24"/>
      <c r="J326" s="88"/>
      <c r="K326" s="27"/>
      <c r="L326" s="88"/>
      <c r="M326" s="27"/>
      <c r="N326" s="89"/>
      <c r="O326" s="27"/>
      <c r="P326" s="89"/>
      <c r="Q326" s="27"/>
      <c r="R326" s="89"/>
      <c r="S326" s="27"/>
      <c r="T326" s="89"/>
      <c r="U326" s="27"/>
      <c r="V326" s="89"/>
      <c r="W326" s="27"/>
      <c r="X326" s="89"/>
      <c r="Y326" s="27"/>
      <c r="Z326" s="89"/>
      <c r="AA326" s="27"/>
      <c r="AB326" s="89"/>
      <c r="AC326" s="27"/>
      <c r="AD326" s="272"/>
      <c r="AE326" s="27"/>
      <c r="AF326" s="272"/>
      <c r="AG326" s="27"/>
      <c r="AH326" s="272"/>
    </row>
    <row r="327" spans="1:34">
      <c r="A327" s="1"/>
      <c r="B327" s="2"/>
      <c r="C327" s="2"/>
      <c r="D327" s="1"/>
      <c r="E327" s="1"/>
      <c r="F327" s="20"/>
      <c r="G327" s="24"/>
      <c r="H327" s="88"/>
      <c r="I327" s="24"/>
      <c r="J327" s="88"/>
      <c r="K327" s="27"/>
      <c r="L327" s="88"/>
      <c r="M327" s="27"/>
      <c r="N327" s="89"/>
      <c r="O327" s="27"/>
      <c r="P327" s="89"/>
      <c r="Q327" s="27"/>
      <c r="R327" s="89"/>
      <c r="S327" s="27"/>
      <c r="T327" s="89"/>
      <c r="U327" s="27"/>
      <c r="V327" s="89"/>
      <c r="W327" s="27"/>
      <c r="X327" s="89"/>
      <c r="Y327" s="27"/>
      <c r="Z327" s="89"/>
      <c r="AA327" s="27"/>
      <c r="AB327" s="89"/>
      <c r="AC327" s="27"/>
      <c r="AD327" s="272"/>
      <c r="AE327" s="27"/>
      <c r="AF327" s="272"/>
      <c r="AG327" s="27"/>
      <c r="AH327" s="272"/>
    </row>
    <row r="328" spans="1:34">
      <c r="A328" s="1"/>
      <c r="B328" s="2"/>
      <c r="C328" s="2"/>
      <c r="D328" s="1"/>
      <c r="E328" s="1"/>
      <c r="F328" s="20"/>
      <c r="G328" s="24"/>
      <c r="H328" s="88"/>
      <c r="I328" s="24"/>
      <c r="J328" s="88"/>
      <c r="K328" s="27"/>
      <c r="L328" s="88"/>
      <c r="M328" s="27"/>
      <c r="N328" s="89"/>
      <c r="O328" s="27"/>
      <c r="P328" s="89"/>
      <c r="Q328" s="27"/>
      <c r="R328" s="89"/>
      <c r="S328" s="27"/>
      <c r="T328" s="89"/>
      <c r="U328" s="27"/>
      <c r="V328" s="89"/>
      <c r="W328" s="27"/>
      <c r="X328" s="89"/>
      <c r="Y328" s="27"/>
      <c r="Z328" s="89"/>
      <c r="AA328" s="27"/>
      <c r="AB328" s="89"/>
      <c r="AC328" s="27"/>
      <c r="AD328" s="272"/>
      <c r="AE328" s="27"/>
      <c r="AF328" s="272"/>
      <c r="AG328" s="27"/>
      <c r="AH328" s="272"/>
    </row>
    <row r="329" spans="1:34">
      <c r="A329" s="1"/>
      <c r="B329" s="2"/>
      <c r="C329" s="2"/>
      <c r="D329" s="1"/>
      <c r="E329" s="1"/>
      <c r="F329" s="20"/>
      <c r="G329" s="24"/>
      <c r="H329" s="88"/>
      <c r="I329" s="24"/>
      <c r="J329" s="88"/>
      <c r="K329" s="27"/>
      <c r="L329" s="88"/>
      <c r="M329" s="27"/>
      <c r="N329" s="89"/>
      <c r="O329" s="27"/>
      <c r="P329" s="89"/>
      <c r="Q329" s="27"/>
      <c r="R329" s="89"/>
      <c r="S329" s="27"/>
      <c r="T329" s="89"/>
      <c r="U329" s="27"/>
      <c r="V329" s="89"/>
      <c r="W329" s="27"/>
      <c r="X329" s="89"/>
      <c r="Y329" s="27"/>
      <c r="Z329" s="89"/>
      <c r="AA329" s="27"/>
      <c r="AB329" s="89"/>
      <c r="AC329" s="27"/>
      <c r="AD329" s="272"/>
      <c r="AE329" s="27"/>
      <c r="AF329" s="272"/>
      <c r="AG329" s="27"/>
      <c r="AH329" s="272"/>
    </row>
    <row r="330" spans="1:34">
      <c r="A330" s="1"/>
      <c r="B330" s="2"/>
      <c r="C330" s="2"/>
      <c r="D330" s="1"/>
      <c r="E330" s="1"/>
      <c r="F330" s="20"/>
      <c r="G330" s="24"/>
      <c r="H330" s="88"/>
      <c r="I330" s="24"/>
      <c r="J330" s="88"/>
      <c r="K330" s="27"/>
      <c r="L330" s="88"/>
      <c r="M330" s="27"/>
      <c r="N330" s="89"/>
      <c r="O330" s="27"/>
      <c r="P330" s="89"/>
      <c r="Q330" s="27"/>
      <c r="R330" s="89"/>
      <c r="S330" s="27"/>
      <c r="T330" s="89"/>
      <c r="U330" s="27"/>
      <c r="V330" s="89"/>
      <c r="W330" s="27"/>
      <c r="X330" s="89"/>
      <c r="Y330" s="27"/>
      <c r="Z330" s="89"/>
      <c r="AA330" s="27"/>
      <c r="AB330" s="89"/>
      <c r="AC330" s="27"/>
      <c r="AD330" s="272"/>
      <c r="AE330" s="27"/>
      <c r="AF330" s="272"/>
      <c r="AG330" s="27"/>
      <c r="AH330" s="272"/>
    </row>
    <row r="331" spans="1:34">
      <c r="A331" s="1"/>
      <c r="B331" s="2"/>
      <c r="C331" s="2"/>
      <c r="D331" s="1"/>
      <c r="E331" s="1"/>
      <c r="F331" s="20"/>
      <c r="G331" s="24"/>
      <c r="H331" s="88"/>
      <c r="I331" s="24"/>
      <c r="J331" s="88"/>
      <c r="K331" s="27"/>
      <c r="L331" s="88"/>
      <c r="M331" s="27"/>
      <c r="N331" s="89"/>
      <c r="O331" s="27"/>
      <c r="P331" s="89"/>
      <c r="Q331" s="27"/>
      <c r="R331" s="89"/>
      <c r="S331" s="27"/>
      <c r="T331" s="89"/>
      <c r="U331" s="27"/>
      <c r="V331" s="89"/>
      <c r="W331" s="27"/>
      <c r="X331" s="89"/>
      <c r="Y331" s="27"/>
      <c r="Z331" s="89"/>
      <c r="AA331" s="27"/>
      <c r="AB331" s="89"/>
      <c r="AC331" s="27"/>
      <c r="AD331" s="272"/>
      <c r="AE331" s="27"/>
      <c r="AF331" s="272"/>
      <c r="AG331" s="27"/>
      <c r="AH331" s="272"/>
    </row>
    <row r="332" spans="1:34">
      <c r="A332" s="1"/>
      <c r="B332" s="2"/>
      <c r="C332" s="2"/>
      <c r="D332" s="1"/>
      <c r="E332" s="1"/>
      <c r="F332" s="20"/>
      <c r="G332" s="24"/>
      <c r="H332" s="88"/>
      <c r="I332" s="24"/>
      <c r="J332" s="88"/>
      <c r="K332" s="27"/>
      <c r="L332" s="88"/>
      <c r="M332" s="27"/>
      <c r="N332" s="89"/>
      <c r="O332" s="27"/>
      <c r="P332" s="89"/>
      <c r="Q332" s="27"/>
      <c r="R332" s="89"/>
      <c r="S332" s="27"/>
      <c r="T332" s="89"/>
      <c r="U332" s="27"/>
      <c r="V332" s="89"/>
      <c r="W332" s="27"/>
      <c r="X332" s="89"/>
      <c r="Y332" s="27"/>
      <c r="Z332" s="89"/>
      <c r="AA332" s="27"/>
      <c r="AB332" s="89"/>
      <c r="AC332" s="27"/>
      <c r="AD332" s="272"/>
      <c r="AE332" s="27"/>
      <c r="AF332" s="272"/>
      <c r="AG332" s="27"/>
      <c r="AH332" s="272"/>
    </row>
    <row r="333" spans="1:34">
      <c r="A333" s="1"/>
      <c r="B333" s="2"/>
      <c r="C333" s="2"/>
      <c r="D333" s="1"/>
      <c r="E333" s="1"/>
      <c r="F333" s="20"/>
      <c r="G333" s="24"/>
      <c r="H333" s="88"/>
      <c r="I333" s="24"/>
      <c r="J333" s="88"/>
      <c r="K333" s="27"/>
      <c r="L333" s="88"/>
      <c r="M333" s="27"/>
      <c r="N333" s="89"/>
      <c r="O333" s="27"/>
      <c r="P333" s="89"/>
      <c r="Q333" s="27"/>
      <c r="R333" s="89"/>
      <c r="S333" s="27"/>
      <c r="T333" s="89"/>
      <c r="U333" s="27"/>
      <c r="V333" s="89"/>
      <c r="W333" s="27"/>
      <c r="X333" s="89"/>
      <c r="Y333" s="27"/>
      <c r="Z333" s="89"/>
      <c r="AA333" s="27"/>
      <c r="AB333" s="89"/>
      <c r="AC333" s="27"/>
      <c r="AD333" s="272"/>
      <c r="AE333" s="27"/>
      <c r="AF333" s="272"/>
      <c r="AG333" s="27"/>
      <c r="AH333" s="272"/>
    </row>
    <row r="334" spans="1:34">
      <c r="A334" s="1"/>
      <c r="B334" s="2"/>
      <c r="C334" s="2"/>
      <c r="D334" s="1"/>
      <c r="E334" s="1"/>
      <c r="F334" s="20"/>
      <c r="G334" s="24"/>
      <c r="H334" s="88"/>
      <c r="I334" s="24"/>
      <c r="J334" s="88"/>
      <c r="K334" s="27"/>
      <c r="L334" s="88"/>
      <c r="M334" s="27"/>
      <c r="N334" s="89"/>
      <c r="O334" s="27"/>
      <c r="P334" s="89"/>
      <c r="Q334" s="27"/>
      <c r="R334" s="89"/>
      <c r="S334" s="27"/>
      <c r="T334" s="89"/>
      <c r="U334" s="27"/>
      <c r="V334" s="89"/>
      <c r="W334" s="27"/>
      <c r="X334" s="89"/>
      <c r="Y334" s="27"/>
      <c r="Z334" s="89"/>
      <c r="AA334" s="27"/>
      <c r="AB334" s="89"/>
      <c r="AC334" s="27"/>
      <c r="AD334" s="272"/>
      <c r="AE334" s="27"/>
      <c r="AF334" s="272"/>
      <c r="AG334" s="27"/>
      <c r="AH334" s="272"/>
    </row>
    <row r="335" spans="1:34">
      <c r="A335" s="1"/>
      <c r="B335" s="2"/>
      <c r="C335" s="2"/>
      <c r="D335" s="1"/>
      <c r="E335" s="1"/>
      <c r="F335" s="20"/>
      <c r="G335" s="24"/>
      <c r="H335" s="88"/>
      <c r="I335" s="24"/>
      <c r="J335" s="88"/>
      <c r="K335" s="27"/>
      <c r="L335" s="88"/>
      <c r="M335" s="27"/>
      <c r="N335" s="89"/>
      <c r="O335" s="27"/>
      <c r="P335" s="89"/>
      <c r="Q335" s="27"/>
      <c r="R335" s="89"/>
      <c r="S335" s="27"/>
      <c r="T335" s="89"/>
      <c r="U335" s="27"/>
      <c r="V335" s="89"/>
      <c r="W335" s="27"/>
      <c r="X335" s="89"/>
      <c r="Y335" s="27"/>
      <c r="Z335" s="89"/>
      <c r="AA335" s="27"/>
      <c r="AB335" s="89"/>
      <c r="AC335" s="27"/>
      <c r="AD335" s="272"/>
      <c r="AE335" s="27"/>
      <c r="AF335" s="272"/>
      <c r="AG335" s="27"/>
      <c r="AH335" s="272"/>
    </row>
    <row r="336" spans="1:34">
      <c r="A336" s="1"/>
      <c r="B336" s="2"/>
      <c r="C336" s="2"/>
      <c r="D336" s="1"/>
      <c r="E336" s="1"/>
      <c r="F336" s="20"/>
      <c r="G336" s="24"/>
      <c r="H336" s="88"/>
      <c r="I336" s="24"/>
      <c r="J336" s="88"/>
      <c r="K336" s="27"/>
      <c r="L336" s="88"/>
      <c r="M336" s="27"/>
      <c r="N336" s="89"/>
      <c r="O336" s="27"/>
      <c r="P336" s="89"/>
      <c r="Q336" s="27"/>
      <c r="R336" s="89"/>
      <c r="S336" s="27"/>
      <c r="T336" s="89"/>
      <c r="U336" s="27"/>
      <c r="V336" s="89"/>
      <c r="W336" s="27"/>
      <c r="X336" s="89"/>
      <c r="Y336" s="27"/>
      <c r="Z336" s="89"/>
      <c r="AA336" s="27"/>
      <c r="AB336" s="89"/>
      <c r="AC336" s="27"/>
      <c r="AD336" s="272"/>
      <c r="AE336" s="27"/>
      <c r="AF336" s="272"/>
      <c r="AG336" s="27"/>
      <c r="AH336" s="272"/>
    </row>
    <row r="337" spans="1:34">
      <c r="A337" s="1"/>
      <c r="B337" s="2"/>
      <c r="C337" s="2"/>
      <c r="D337" s="1"/>
      <c r="E337" s="1"/>
      <c r="F337" s="20"/>
      <c r="G337" s="24"/>
      <c r="H337" s="88"/>
      <c r="I337" s="24"/>
      <c r="J337" s="88"/>
      <c r="K337" s="27"/>
      <c r="L337" s="88"/>
      <c r="M337" s="27"/>
      <c r="N337" s="89"/>
      <c r="O337" s="27"/>
      <c r="P337" s="89"/>
      <c r="Q337" s="27"/>
      <c r="R337" s="89"/>
      <c r="S337" s="27"/>
      <c r="T337" s="89"/>
      <c r="U337" s="27"/>
      <c r="V337" s="89"/>
      <c r="W337" s="27"/>
      <c r="X337" s="89"/>
      <c r="Y337" s="27"/>
      <c r="Z337" s="89"/>
      <c r="AA337" s="27"/>
      <c r="AB337" s="89"/>
      <c r="AC337" s="27"/>
      <c r="AD337" s="272"/>
      <c r="AE337" s="27"/>
      <c r="AF337" s="272"/>
      <c r="AG337" s="27"/>
      <c r="AH337" s="272"/>
    </row>
    <row r="338" spans="1:34">
      <c r="A338" s="1"/>
      <c r="B338" s="2"/>
      <c r="C338" s="2"/>
      <c r="D338" s="1"/>
      <c r="E338" s="1"/>
      <c r="F338" s="20"/>
      <c r="G338" s="24"/>
      <c r="H338" s="88"/>
      <c r="I338" s="24"/>
      <c r="J338" s="88"/>
      <c r="K338" s="27"/>
      <c r="L338" s="88"/>
      <c r="M338" s="27"/>
      <c r="N338" s="89"/>
      <c r="O338" s="27"/>
      <c r="P338" s="89"/>
      <c r="Q338" s="27"/>
      <c r="R338" s="89"/>
      <c r="S338" s="27"/>
      <c r="T338" s="89"/>
      <c r="U338" s="27"/>
      <c r="V338" s="89"/>
      <c r="W338" s="27"/>
      <c r="X338" s="89"/>
      <c r="Y338" s="27"/>
      <c r="Z338" s="89"/>
      <c r="AA338" s="27"/>
      <c r="AB338" s="89"/>
      <c r="AC338" s="27"/>
      <c r="AD338" s="272"/>
      <c r="AE338" s="27"/>
      <c r="AF338" s="272"/>
      <c r="AG338" s="27"/>
      <c r="AH338" s="272"/>
    </row>
    <row r="339" spans="1:34">
      <c r="A339" s="22"/>
      <c r="B339" s="23"/>
      <c r="C339" s="23"/>
      <c r="D339" s="22"/>
      <c r="E339" s="22"/>
      <c r="F339" s="21"/>
      <c r="G339" s="274"/>
      <c r="H339" s="275"/>
      <c r="I339" s="274"/>
      <c r="J339" s="275"/>
      <c r="K339" s="276"/>
      <c r="L339" s="275"/>
      <c r="M339" s="276"/>
      <c r="N339" s="277"/>
      <c r="O339" s="276"/>
      <c r="P339" s="277"/>
      <c r="Q339" s="276"/>
      <c r="R339" s="277"/>
      <c r="S339" s="276"/>
      <c r="T339" s="277"/>
      <c r="U339" s="276"/>
      <c r="V339" s="277"/>
      <c r="W339" s="276"/>
      <c r="X339" s="277"/>
      <c r="Y339" s="276"/>
      <c r="Z339" s="277"/>
      <c r="AA339" s="276"/>
      <c r="AB339" s="277"/>
      <c r="AC339" s="276"/>
      <c r="AD339" s="273"/>
      <c r="AE339" s="276"/>
      <c r="AF339" s="273"/>
      <c r="AG339" s="276"/>
      <c r="AH339" s="273"/>
    </row>
    <row r="340" spans="1:34" ht="51" hidden="1">
      <c r="A340" s="90" t="s">
        <v>119</v>
      </c>
      <c r="B340" s="91"/>
      <c r="C340" s="72"/>
      <c r="D340" s="73"/>
      <c r="E340" s="92"/>
      <c r="F340" s="93"/>
      <c r="G340" s="94">
        <f t="shared" ref="G340" si="21">SUM(G316:G339)</f>
        <v>0</v>
      </c>
      <c r="H340" s="95"/>
      <c r="I340" s="94">
        <f t="shared" ref="I340" si="22">SUM(I316:I339)</f>
        <v>0</v>
      </c>
      <c r="J340" s="95"/>
      <c r="K340" s="94">
        <f t="shared" ref="K340:AG340" si="23">SUM(K316:K339)</f>
        <v>0</v>
      </c>
      <c r="L340" s="95"/>
      <c r="M340" s="94">
        <f t="shared" si="23"/>
        <v>0</v>
      </c>
      <c r="N340" s="95"/>
      <c r="O340" s="94">
        <f t="shared" si="23"/>
        <v>0</v>
      </c>
      <c r="P340" s="95"/>
      <c r="Q340" s="94">
        <f t="shared" ref="Q340" si="24">SUM(Q316:Q339)</f>
        <v>0</v>
      </c>
      <c r="R340" s="95"/>
      <c r="S340" s="94">
        <f t="shared" ref="S340" si="25">SUM(S316:S339)</f>
        <v>0</v>
      </c>
      <c r="T340" s="95"/>
      <c r="U340" s="94">
        <f t="shared" si="23"/>
        <v>0</v>
      </c>
      <c r="V340" s="95"/>
      <c r="W340" s="94">
        <f t="shared" si="23"/>
        <v>0</v>
      </c>
      <c r="X340" s="95"/>
      <c r="Y340" s="94">
        <f t="shared" si="23"/>
        <v>0</v>
      </c>
      <c r="Z340" s="95"/>
      <c r="AA340" s="94">
        <f t="shared" si="23"/>
        <v>0</v>
      </c>
      <c r="AB340" s="95"/>
      <c r="AC340" s="94">
        <f t="shared" si="23"/>
        <v>0</v>
      </c>
      <c r="AD340" s="96"/>
      <c r="AE340" s="94">
        <f t="shared" si="23"/>
        <v>0</v>
      </c>
      <c r="AF340" s="96"/>
      <c r="AG340" s="94">
        <f t="shared" si="23"/>
        <v>0</v>
      </c>
      <c r="AH340" s="96"/>
    </row>
    <row r="341" spans="1:34">
      <c r="A341" s="57"/>
      <c r="B341" s="64"/>
      <c r="C341" s="64"/>
      <c r="D341" s="57"/>
      <c r="E341" s="57"/>
      <c r="F341" s="57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</row>
    <row r="342" spans="1:34" s="43" customFormat="1" ht="35.25" customHeight="1">
      <c r="A342" s="367" t="s">
        <v>127</v>
      </c>
      <c r="B342" s="44"/>
      <c r="C342" s="45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844">
        <f>P1</f>
        <v>0</v>
      </c>
      <c r="Q342" s="844"/>
      <c r="R342" s="844"/>
      <c r="S342" s="844"/>
      <c r="T342" s="844"/>
      <c r="U342" s="844"/>
      <c r="V342" s="844"/>
      <c r="W342" s="844"/>
      <c r="X342" s="844"/>
      <c r="Y342" s="41"/>
      <c r="Z342" s="41"/>
      <c r="AA342" s="41"/>
      <c r="AB342" s="41"/>
      <c r="AC342" s="41"/>
      <c r="AD342" s="41"/>
    </row>
    <row r="343" spans="1:34" s="43" customFormat="1" ht="18" customHeight="1">
      <c r="A343" s="41" t="s">
        <v>35</v>
      </c>
      <c r="B343" s="44"/>
      <c r="C343" s="45"/>
      <c r="D343" s="41"/>
      <c r="E343" s="41"/>
      <c r="F343" s="41"/>
      <c r="G343" s="41"/>
      <c r="H343" s="41"/>
      <c r="I343" s="41"/>
      <c r="J343" s="41"/>
      <c r="K343" s="858"/>
      <c r="L343" s="858"/>
      <c r="M343" s="344"/>
      <c r="N343" s="344"/>
      <c r="O343" s="41"/>
      <c r="P343" s="859"/>
      <c r="Q343" s="859"/>
      <c r="R343" s="859"/>
      <c r="S343" s="859"/>
      <c r="T343" s="859"/>
      <c r="U343" s="859"/>
      <c r="V343" s="859"/>
      <c r="W343" s="859"/>
      <c r="X343" s="859"/>
      <c r="Y343" s="41"/>
      <c r="Z343" s="41"/>
      <c r="AA343" s="41"/>
      <c r="AB343" s="41"/>
      <c r="AC343" s="41"/>
      <c r="AD343" s="41"/>
    </row>
    <row r="344" spans="1:34" s="52" customFormat="1" ht="15.75">
      <c r="A344" s="42"/>
      <c r="B344" s="44"/>
      <c r="C344" s="45"/>
      <c r="D344" s="41"/>
      <c r="E344" s="41"/>
      <c r="F344" s="41"/>
      <c r="G344" s="41"/>
      <c r="H344" s="41"/>
      <c r="I344" s="41"/>
      <c r="J344" s="41"/>
      <c r="K344" s="266"/>
      <c r="L344" s="266"/>
      <c r="M344" s="344"/>
      <c r="N344" s="344"/>
      <c r="O344" s="41"/>
      <c r="P344" s="41"/>
      <c r="Q344" s="420"/>
      <c r="R344" s="420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4" s="52" customFormat="1" ht="20.25">
      <c r="A345" s="48" t="s">
        <v>9</v>
      </c>
      <c r="B345" s="49"/>
      <c r="C345" s="50"/>
      <c r="D345" s="51"/>
      <c r="E345" s="51"/>
      <c r="F345" s="51"/>
      <c r="G345" s="48" t="s">
        <v>245</v>
      </c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</row>
    <row r="346" spans="1:34" ht="14.25">
      <c r="A346" s="51"/>
      <c r="B346" s="50"/>
      <c r="C346" s="50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</row>
    <row r="347" spans="1:34" ht="21" customHeight="1">
      <c r="A347" s="7" t="s">
        <v>36</v>
      </c>
      <c r="B347" s="844">
        <f>G6</f>
        <v>2021</v>
      </c>
      <c r="C347" s="845"/>
      <c r="D347" s="845"/>
      <c r="E347" s="52"/>
      <c r="F347" s="52"/>
      <c r="G347" s="108">
        <f>G6</f>
        <v>2021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</row>
    <row r="348" spans="1:34" ht="21" customHeight="1">
      <c r="A348" s="56" t="s">
        <v>46</v>
      </c>
      <c r="B348" s="844" t="str">
        <f>G7</f>
        <v>2. Quartal (Monate April, Mai, Juni und Juli)</v>
      </c>
      <c r="C348" s="845"/>
      <c r="D348" s="845"/>
      <c r="E348" s="54"/>
      <c r="F348" s="54"/>
      <c r="G348" s="42" t="str">
        <f>G7</f>
        <v>2. Quartal (Monate April, Mai, Juni und Juli)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</row>
    <row r="349" spans="1:34" ht="21" customHeight="1">
      <c r="A349" s="7"/>
      <c r="B349" s="264"/>
      <c r="C349" s="265"/>
      <c r="D349" s="265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</row>
    <row r="350" spans="1:34" ht="30.75" customHeight="1">
      <c r="A350" s="849" t="s">
        <v>0</v>
      </c>
      <c r="B350" s="850"/>
      <c r="C350" s="850"/>
      <c r="D350" s="850"/>
      <c r="E350" s="850"/>
      <c r="F350" s="851"/>
      <c r="G350" s="867" t="s">
        <v>1</v>
      </c>
      <c r="H350" s="867"/>
      <c r="I350" s="867" t="s">
        <v>2</v>
      </c>
      <c r="J350" s="867"/>
      <c r="K350" s="868" t="s">
        <v>85</v>
      </c>
      <c r="L350" s="868"/>
      <c r="M350" s="830">
        <f>M8</f>
        <v>0</v>
      </c>
      <c r="N350" s="831"/>
      <c r="O350" s="830">
        <f>O8</f>
        <v>0</v>
      </c>
      <c r="P350" s="831"/>
      <c r="Q350" s="830">
        <f>Q8</f>
        <v>0</v>
      </c>
      <c r="R350" s="831"/>
      <c r="S350" s="830">
        <f>S8</f>
        <v>0</v>
      </c>
      <c r="T350" s="831"/>
      <c r="U350" s="830">
        <f>U8</f>
        <v>0</v>
      </c>
      <c r="V350" s="831"/>
      <c r="W350" s="830">
        <f>W8</f>
        <v>0</v>
      </c>
      <c r="X350" s="831"/>
      <c r="Y350" s="830">
        <f>Y8</f>
        <v>0</v>
      </c>
      <c r="Z350" s="831"/>
      <c r="AA350" s="830">
        <f>AA8</f>
        <v>0</v>
      </c>
      <c r="AB350" s="831"/>
      <c r="AC350" s="830">
        <f>AC8</f>
        <v>0</v>
      </c>
      <c r="AD350" s="831"/>
      <c r="AE350" s="830">
        <f>AE8</f>
        <v>0</v>
      </c>
      <c r="AF350" s="831"/>
      <c r="AG350" s="830">
        <f>AG8</f>
        <v>0</v>
      </c>
      <c r="AH350" s="831"/>
    </row>
    <row r="351" spans="1:34" ht="26.25" customHeight="1">
      <c r="A351" s="852"/>
      <c r="B351" s="853"/>
      <c r="C351" s="853"/>
      <c r="D351" s="853"/>
      <c r="E351" s="853"/>
      <c r="F351" s="854"/>
      <c r="G351" s="832" t="s">
        <v>17</v>
      </c>
      <c r="H351" s="832" t="s">
        <v>12</v>
      </c>
      <c r="I351" s="832" t="s">
        <v>17</v>
      </c>
      <c r="J351" s="832" t="s">
        <v>12</v>
      </c>
      <c r="K351" s="832" t="s">
        <v>17</v>
      </c>
      <c r="L351" s="832" t="s">
        <v>12</v>
      </c>
      <c r="M351" s="832" t="s">
        <v>17</v>
      </c>
      <c r="N351" s="832" t="s">
        <v>12</v>
      </c>
      <c r="O351" s="832" t="s">
        <v>17</v>
      </c>
      <c r="P351" s="832" t="s">
        <v>12</v>
      </c>
      <c r="Q351" s="832" t="s">
        <v>17</v>
      </c>
      <c r="R351" s="832" t="s">
        <v>12</v>
      </c>
      <c r="S351" s="832" t="s">
        <v>17</v>
      </c>
      <c r="T351" s="832" t="s">
        <v>12</v>
      </c>
      <c r="U351" s="832" t="s">
        <v>17</v>
      </c>
      <c r="V351" s="832" t="s">
        <v>12</v>
      </c>
      <c r="W351" s="832" t="s">
        <v>17</v>
      </c>
      <c r="X351" s="832" t="s">
        <v>12</v>
      </c>
      <c r="Y351" s="832" t="s">
        <v>17</v>
      </c>
      <c r="Z351" s="832" t="s">
        <v>12</v>
      </c>
      <c r="AA351" s="832" t="s">
        <v>17</v>
      </c>
      <c r="AB351" s="832" t="s">
        <v>12</v>
      </c>
      <c r="AC351" s="832" t="s">
        <v>17</v>
      </c>
      <c r="AD351" s="832" t="s">
        <v>12</v>
      </c>
      <c r="AE351" s="832" t="s">
        <v>17</v>
      </c>
      <c r="AF351" s="832" t="s">
        <v>12</v>
      </c>
      <c r="AG351" s="832" t="s">
        <v>17</v>
      </c>
      <c r="AH351" s="832" t="s">
        <v>12</v>
      </c>
    </row>
    <row r="352" spans="1:34" ht="33.75" customHeight="1">
      <c r="A352" s="852"/>
      <c r="B352" s="853"/>
      <c r="C352" s="853"/>
      <c r="D352" s="853"/>
      <c r="E352" s="853"/>
      <c r="F352" s="854"/>
      <c r="G352" s="833"/>
      <c r="H352" s="833"/>
      <c r="I352" s="833"/>
      <c r="J352" s="833"/>
      <c r="K352" s="833"/>
      <c r="L352" s="833"/>
      <c r="M352" s="833"/>
      <c r="N352" s="833"/>
      <c r="O352" s="833"/>
      <c r="P352" s="833"/>
      <c r="Q352" s="833"/>
      <c r="R352" s="833"/>
      <c r="S352" s="833"/>
      <c r="T352" s="833"/>
      <c r="U352" s="833"/>
      <c r="V352" s="833"/>
      <c r="W352" s="833"/>
      <c r="X352" s="833"/>
      <c r="Y352" s="833"/>
      <c r="Z352" s="833"/>
      <c r="AA352" s="833"/>
      <c r="AB352" s="833"/>
      <c r="AC352" s="833"/>
      <c r="AD352" s="833"/>
      <c r="AE352" s="833"/>
      <c r="AF352" s="833"/>
      <c r="AG352" s="833"/>
      <c r="AH352" s="833"/>
    </row>
    <row r="353" spans="1:34" ht="35.25" customHeight="1">
      <c r="A353" s="855"/>
      <c r="B353" s="856"/>
      <c r="C353" s="856"/>
      <c r="D353" s="856"/>
      <c r="E353" s="856"/>
      <c r="F353" s="857"/>
      <c r="G353" s="68" t="s">
        <v>135</v>
      </c>
      <c r="H353" s="68" t="s">
        <v>18</v>
      </c>
      <c r="I353" s="68" t="s">
        <v>135</v>
      </c>
      <c r="J353" s="68" t="s">
        <v>18</v>
      </c>
      <c r="K353" s="68" t="s">
        <v>86</v>
      </c>
      <c r="L353" s="68" t="s">
        <v>18</v>
      </c>
      <c r="M353" s="69">
        <f>M11</f>
        <v>0</v>
      </c>
      <c r="N353" s="68" t="s">
        <v>18</v>
      </c>
      <c r="O353" s="69">
        <f>O11</f>
        <v>0</v>
      </c>
      <c r="P353" s="68" t="s">
        <v>18</v>
      </c>
      <c r="Q353" s="69">
        <f>Q11</f>
        <v>0</v>
      </c>
      <c r="R353" s="68" t="s">
        <v>18</v>
      </c>
      <c r="S353" s="69">
        <f>S11</f>
        <v>0</v>
      </c>
      <c r="T353" s="68" t="s">
        <v>18</v>
      </c>
      <c r="U353" s="69">
        <f>U11</f>
        <v>0</v>
      </c>
      <c r="V353" s="68" t="s">
        <v>18</v>
      </c>
      <c r="W353" s="69">
        <f>W11</f>
        <v>0</v>
      </c>
      <c r="X353" s="68" t="s">
        <v>18</v>
      </c>
      <c r="Y353" s="69">
        <f>Y11</f>
        <v>0</v>
      </c>
      <c r="Z353" s="68" t="s">
        <v>18</v>
      </c>
      <c r="AA353" s="69">
        <f>AA11</f>
        <v>0</v>
      </c>
      <c r="AB353" s="68" t="s">
        <v>18</v>
      </c>
      <c r="AC353" s="69">
        <f>AC11</f>
        <v>0</v>
      </c>
      <c r="AD353" s="68" t="s">
        <v>18</v>
      </c>
      <c r="AE353" s="69">
        <f>AE11</f>
        <v>0</v>
      </c>
      <c r="AF353" s="68" t="s">
        <v>18</v>
      </c>
      <c r="AG353" s="69">
        <f>AG11</f>
        <v>0</v>
      </c>
      <c r="AH353" s="68" t="s">
        <v>18</v>
      </c>
    </row>
    <row r="354" spans="1:34" s="306" customFormat="1" ht="24.75" customHeight="1">
      <c r="A354" s="862" t="s">
        <v>120</v>
      </c>
      <c r="B354" s="863"/>
      <c r="C354" s="863"/>
      <c r="D354" s="863"/>
      <c r="E354" s="863"/>
      <c r="F354" s="863"/>
      <c r="G354" s="863"/>
      <c r="H354" s="863"/>
      <c r="I354" s="863"/>
      <c r="J354" s="863"/>
      <c r="K354" s="863"/>
      <c r="L354" s="863"/>
      <c r="M354" s="863"/>
      <c r="N354" s="863"/>
      <c r="O354" s="863"/>
      <c r="P354" s="863"/>
      <c r="Q354" s="863"/>
      <c r="R354" s="863"/>
      <c r="S354" s="863"/>
      <c r="T354" s="863"/>
      <c r="U354" s="863"/>
      <c r="V354" s="863"/>
      <c r="W354" s="863"/>
      <c r="X354" s="863"/>
      <c r="Y354" s="863"/>
      <c r="Z354" s="863"/>
      <c r="AA354" s="863"/>
      <c r="AB354" s="863"/>
      <c r="AC354" s="863"/>
      <c r="AD354" s="863"/>
      <c r="AE354" s="864"/>
      <c r="AF354" s="864"/>
      <c r="AG354" s="864"/>
      <c r="AH354" s="865"/>
    </row>
    <row r="355" spans="1:34">
      <c r="A355" s="1"/>
      <c r="B355" s="2"/>
      <c r="C355" s="2"/>
      <c r="D355" s="1"/>
      <c r="E355" s="1"/>
      <c r="F355" s="20"/>
      <c r="G355" s="24"/>
      <c r="H355" s="88"/>
      <c r="I355" s="24"/>
      <c r="J355" s="88"/>
      <c r="K355" s="27"/>
      <c r="L355" s="88"/>
      <c r="M355" s="27"/>
      <c r="N355" s="89"/>
      <c r="O355" s="27"/>
      <c r="P355" s="89"/>
      <c r="Q355" s="27"/>
      <c r="R355" s="89"/>
      <c r="S355" s="27"/>
      <c r="T355" s="89"/>
      <c r="U355" s="27"/>
      <c r="V355" s="89"/>
      <c r="W355" s="27"/>
      <c r="X355" s="89"/>
      <c r="Y355" s="27"/>
      <c r="Z355" s="89"/>
      <c r="AA355" s="27"/>
      <c r="AB355" s="89"/>
      <c r="AC355" s="27"/>
      <c r="AD355" s="272"/>
      <c r="AE355" s="27"/>
      <c r="AF355" s="272"/>
      <c r="AG355" s="27"/>
      <c r="AH355" s="272"/>
    </row>
    <row r="356" spans="1:34">
      <c r="A356" s="1"/>
      <c r="B356" s="2"/>
      <c r="C356" s="2"/>
      <c r="D356" s="1"/>
      <c r="E356" s="1"/>
      <c r="F356" s="20"/>
      <c r="G356" s="24"/>
      <c r="H356" s="88"/>
      <c r="I356" s="24"/>
      <c r="J356" s="88"/>
      <c r="K356" s="27"/>
      <c r="L356" s="88"/>
      <c r="M356" s="27"/>
      <c r="N356" s="89"/>
      <c r="O356" s="27"/>
      <c r="P356" s="89"/>
      <c r="Q356" s="27"/>
      <c r="R356" s="89"/>
      <c r="S356" s="27"/>
      <c r="T356" s="89"/>
      <c r="U356" s="27"/>
      <c r="V356" s="89"/>
      <c r="W356" s="27"/>
      <c r="X356" s="89"/>
      <c r="Y356" s="27"/>
      <c r="Z356" s="89"/>
      <c r="AA356" s="27"/>
      <c r="AB356" s="89"/>
      <c r="AC356" s="27"/>
      <c r="AD356" s="272"/>
      <c r="AE356" s="27"/>
      <c r="AF356" s="272"/>
      <c r="AG356" s="27"/>
      <c r="AH356" s="272"/>
    </row>
    <row r="357" spans="1:34">
      <c r="A357" s="1"/>
      <c r="B357" s="2"/>
      <c r="C357" s="2"/>
      <c r="D357" s="1"/>
      <c r="E357" s="1"/>
      <c r="F357" s="20"/>
      <c r="G357" s="24"/>
      <c r="H357" s="88"/>
      <c r="I357" s="24"/>
      <c r="J357" s="88"/>
      <c r="K357" s="27"/>
      <c r="L357" s="88"/>
      <c r="M357" s="27"/>
      <c r="N357" s="89"/>
      <c r="O357" s="27"/>
      <c r="P357" s="89"/>
      <c r="Q357" s="27"/>
      <c r="R357" s="89"/>
      <c r="S357" s="27"/>
      <c r="T357" s="89"/>
      <c r="U357" s="27"/>
      <c r="V357" s="89"/>
      <c r="W357" s="27"/>
      <c r="X357" s="89"/>
      <c r="Y357" s="27"/>
      <c r="Z357" s="89"/>
      <c r="AA357" s="27"/>
      <c r="AB357" s="89"/>
      <c r="AC357" s="27"/>
      <c r="AD357" s="272"/>
      <c r="AE357" s="27"/>
      <c r="AF357" s="272"/>
      <c r="AG357" s="27"/>
      <c r="AH357" s="272"/>
    </row>
    <row r="358" spans="1:34">
      <c r="A358" s="1"/>
      <c r="B358" s="2"/>
      <c r="C358" s="2"/>
      <c r="D358" s="1"/>
      <c r="E358" s="1"/>
      <c r="F358" s="20"/>
      <c r="G358" s="24"/>
      <c r="H358" s="88"/>
      <c r="I358" s="24"/>
      <c r="J358" s="88"/>
      <c r="K358" s="27"/>
      <c r="L358" s="88"/>
      <c r="M358" s="27"/>
      <c r="N358" s="89"/>
      <c r="O358" s="27"/>
      <c r="P358" s="89"/>
      <c r="Q358" s="27"/>
      <c r="R358" s="89"/>
      <c r="S358" s="27"/>
      <c r="T358" s="89"/>
      <c r="U358" s="27"/>
      <c r="V358" s="89"/>
      <c r="W358" s="27"/>
      <c r="X358" s="89"/>
      <c r="Y358" s="27"/>
      <c r="Z358" s="89"/>
      <c r="AA358" s="27"/>
      <c r="AB358" s="89"/>
      <c r="AC358" s="27"/>
      <c r="AD358" s="272"/>
      <c r="AE358" s="27"/>
      <c r="AF358" s="272"/>
      <c r="AG358" s="27"/>
      <c r="AH358" s="272"/>
    </row>
    <row r="359" spans="1:34">
      <c r="A359" s="1"/>
      <c r="B359" s="2"/>
      <c r="C359" s="2"/>
      <c r="D359" s="1"/>
      <c r="E359" s="1"/>
      <c r="F359" s="20"/>
      <c r="G359" s="24"/>
      <c r="H359" s="88"/>
      <c r="I359" s="24"/>
      <c r="J359" s="88"/>
      <c r="K359" s="27"/>
      <c r="L359" s="88"/>
      <c r="M359" s="27"/>
      <c r="N359" s="89"/>
      <c r="O359" s="27"/>
      <c r="P359" s="89"/>
      <c r="Q359" s="27"/>
      <c r="R359" s="89"/>
      <c r="S359" s="27"/>
      <c r="T359" s="89"/>
      <c r="U359" s="27"/>
      <c r="V359" s="89"/>
      <c r="W359" s="27"/>
      <c r="X359" s="89"/>
      <c r="Y359" s="27"/>
      <c r="Z359" s="89"/>
      <c r="AA359" s="27"/>
      <c r="AB359" s="89"/>
      <c r="AC359" s="27"/>
      <c r="AD359" s="272"/>
      <c r="AE359" s="27"/>
      <c r="AF359" s="272"/>
      <c r="AG359" s="27"/>
      <c r="AH359" s="272"/>
    </row>
    <row r="360" spans="1:34">
      <c r="A360" s="1"/>
      <c r="B360" s="2"/>
      <c r="C360" s="2"/>
      <c r="D360" s="1"/>
      <c r="E360" s="1"/>
      <c r="F360" s="20"/>
      <c r="G360" s="24"/>
      <c r="H360" s="88"/>
      <c r="I360" s="24"/>
      <c r="J360" s="88"/>
      <c r="K360" s="27"/>
      <c r="L360" s="88"/>
      <c r="M360" s="27"/>
      <c r="N360" s="89"/>
      <c r="O360" s="27"/>
      <c r="P360" s="89"/>
      <c r="Q360" s="27"/>
      <c r="R360" s="89"/>
      <c r="S360" s="27"/>
      <c r="T360" s="89"/>
      <c r="U360" s="27"/>
      <c r="V360" s="89"/>
      <c r="W360" s="27"/>
      <c r="X360" s="89"/>
      <c r="Y360" s="27"/>
      <c r="Z360" s="89"/>
      <c r="AA360" s="27"/>
      <c r="AB360" s="89"/>
      <c r="AC360" s="27"/>
      <c r="AD360" s="272"/>
      <c r="AE360" s="27"/>
      <c r="AF360" s="272"/>
      <c r="AG360" s="27"/>
      <c r="AH360" s="272"/>
    </row>
    <row r="361" spans="1:34">
      <c r="A361" s="1"/>
      <c r="B361" s="2"/>
      <c r="C361" s="2"/>
      <c r="D361" s="1"/>
      <c r="E361" s="1"/>
      <c r="F361" s="20"/>
      <c r="G361" s="24"/>
      <c r="H361" s="88"/>
      <c r="I361" s="24"/>
      <c r="J361" s="88"/>
      <c r="K361" s="27"/>
      <c r="L361" s="88"/>
      <c r="M361" s="27"/>
      <c r="N361" s="89"/>
      <c r="O361" s="27"/>
      <c r="P361" s="89"/>
      <c r="Q361" s="27"/>
      <c r="R361" s="89"/>
      <c r="S361" s="27"/>
      <c r="T361" s="89"/>
      <c r="U361" s="27"/>
      <c r="V361" s="89"/>
      <c r="W361" s="27"/>
      <c r="X361" s="89"/>
      <c r="Y361" s="27"/>
      <c r="Z361" s="89"/>
      <c r="AA361" s="27"/>
      <c r="AB361" s="89"/>
      <c r="AC361" s="27"/>
      <c r="AD361" s="272"/>
      <c r="AE361" s="27"/>
      <c r="AF361" s="272"/>
      <c r="AG361" s="27"/>
      <c r="AH361" s="272"/>
    </row>
    <row r="362" spans="1:34">
      <c r="A362" s="1"/>
      <c r="B362" s="2"/>
      <c r="C362" s="2"/>
      <c r="D362" s="1"/>
      <c r="E362" s="1"/>
      <c r="F362" s="20"/>
      <c r="G362" s="24"/>
      <c r="H362" s="88"/>
      <c r="I362" s="24"/>
      <c r="J362" s="88"/>
      <c r="K362" s="27"/>
      <c r="L362" s="88"/>
      <c r="M362" s="27"/>
      <c r="N362" s="89"/>
      <c r="O362" s="27"/>
      <c r="P362" s="89"/>
      <c r="Q362" s="27"/>
      <c r="R362" s="89"/>
      <c r="S362" s="27"/>
      <c r="T362" s="89"/>
      <c r="U362" s="27"/>
      <c r="V362" s="89"/>
      <c r="W362" s="27"/>
      <c r="X362" s="89"/>
      <c r="Y362" s="27"/>
      <c r="Z362" s="89"/>
      <c r="AA362" s="27"/>
      <c r="AB362" s="89"/>
      <c r="AC362" s="27"/>
      <c r="AD362" s="272"/>
      <c r="AE362" s="27"/>
      <c r="AF362" s="272"/>
      <c r="AG362" s="27"/>
      <c r="AH362" s="272"/>
    </row>
    <row r="363" spans="1:34">
      <c r="A363" s="1"/>
      <c r="B363" s="2"/>
      <c r="C363" s="2"/>
      <c r="D363" s="1"/>
      <c r="E363" s="1"/>
      <c r="F363" s="20"/>
      <c r="G363" s="24"/>
      <c r="H363" s="88"/>
      <c r="I363" s="24"/>
      <c r="J363" s="88"/>
      <c r="K363" s="27"/>
      <c r="L363" s="88"/>
      <c r="M363" s="27"/>
      <c r="N363" s="89"/>
      <c r="O363" s="27"/>
      <c r="P363" s="89"/>
      <c r="Q363" s="27"/>
      <c r="R363" s="89"/>
      <c r="S363" s="27"/>
      <c r="T363" s="89"/>
      <c r="U363" s="27"/>
      <c r="V363" s="89"/>
      <c r="W363" s="27"/>
      <c r="X363" s="89"/>
      <c r="Y363" s="27"/>
      <c r="Z363" s="89"/>
      <c r="AA363" s="27"/>
      <c r="AB363" s="89"/>
      <c r="AC363" s="27"/>
      <c r="AD363" s="272"/>
      <c r="AE363" s="27"/>
      <c r="AF363" s="272"/>
      <c r="AG363" s="27"/>
      <c r="AH363" s="272"/>
    </row>
    <row r="364" spans="1:34">
      <c r="A364" s="1"/>
      <c r="B364" s="2"/>
      <c r="C364" s="2"/>
      <c r="D364" s="1"/>
      <c r="E364" s="1"/>
      <c r="F364" s="20"/>
      <c r="G364" s="24"/>
      <c r="H364" s="88"/>
      <c r="I364" s="24"/>
      <c r="J364" s="88"/>
      <c r="K364" s="27"/>
      <c r="L364" s="88"/>
      <c r="M364" s="27"/>
      <c r="N364" s="89"/>
      <c r="O364" s="27"/>
      <c r="P364" s="89"/>
      <c r="Q364" s="27"/>
      <c r="R364" s="89"/>
      <c r="S364" s="27"/>
      <c r="T364" s="89"/>
      <c r="U364" s="27"/>
      <c r="V364" s="89"/>
      <c r="W364" s="27"/>
      <c r="X364" s="89"/>
      <c r="Y364" s="27"/>
      <c r="Z364" s="89"/>
      <c r="AA364" s="27"/>
      <c r="AB364" s="89"/>
      <c r="AC364" s="27"/>
      <c r="AD364" s="272"/>
      <c r="AE364" s="27"/>
      <c r="AF364" s="272"/>
      <c r="AG364" s="27"/>
      <c r="AH364" s="272"/>
    </row>
    <row r="365" spans="1:34">
      <c r="A365" s="1"/>
      <c r="B365" s="2"/>
      <c r="C365" s="2"/>
      <c r="D365" s="1"/>
      <c r="E365" s="1"/>
      <c r="F365" s="20"/>
      <c r="G365" s="24"/>
      <c r="H365" s="88"/>
      <c r="I365" s="24"/>
      <c r="J365" s="88"/>
      <c r="K365" s="27"/>
      <c r="L365" s="88"/>
      <c r="M365" s="27"/>
      <c r="N365" s="89"/>
      <c r="O365" s="27"/>
      <c r="P365" s="89"/>
      <c r="Q365" s="27"/>
      <c r="R365" s="89"/>
      <c r="S365" s="27"/>
      <c r="T365" s="89"/>
      <c r="U365" s="27"/>
      <c r="V365" s="89"/>
      <c r="W365" s="27"/>
      <c r="X365" s="89"/>
      <c r="Y365" s="27"/>
      <c r="Z365" s="89"/>
      <c r="AA365" s="27"/>
      <c r="AB365" s="89"/>
      <c r="AC365" s="27"/>
      <c r="AD365" s="272"/>
      <c r="AE365" s="27"/>
      <c r="AF365" s="272"/>
      <c r="AG365" s="27"/>
      <c r="AH365" s="272"/>
    </row>
    <row r="366" spans="1:34">
      <c r="A366" s="1"/>
      <c r="B366" s="2"/>
      <c r="C366" s="2"/>
      <c r="D366" s="1"/>
      <c r="E366" s="1"/>
      <c r="F366" s="20"/>
      <c r="G366" s="24"/>
      <c r="H366" s="88"/>
      <c r="I366" s="24"/>
      <c r="J366" s="88"/>
      <c r="K366" s="27"/>
      <c r="L366" s="88"/>
      <c r="M366" s="27"/>
      <c r="N366" s="89"/>
      <c r="O366" s="27"/>
      <c r="P366" s="89"/>
      <c r="Q366" s="27"/>
      <c r="R366" s="89"/>
      <c r="S366" s="27"/>
      <c r="T366" s="89"/>
      <c r="U366" s="27"/>
      <c r="V366" s="89"/>
      <c r="W366" s="27"/>
      <c r="X366" s="89"/>
      <c r="Y366" s="27"/>
      <c r="Z366" s="89"/>
      <c r="AA366" s="27"/>
      <c r="AB366" s="89"/>
      <c r="AC366" s="27"/>
      <c r="AD366" s="272"/>
      <c r="AE366" s="27"/>
      <c r="AF366" s="272"/>
      <c r="AG366" s="27"/>
      <c r="AH366" s="272"/>
    </row>
    <row r="367" spans="1:34">
      <c r="A367" s="1"/>
      <c r="B367" s="2"/>
      <c r="C367" s="2"/>
      <c r="D367" s="1"/>
      <c r="E367" s="1"/>
      <c r="F367" s="20"/>
      <c r="G367" s="24"/>
      <c r="H367" s="88"/>
      <c r="I367" s="24"/>
      <c r="J367" s="88"/>
      <c r="K367" s="27"/>
      <c r="L367" s="88"/>
      <c r="M367" s="27"/>
      <c r="N367" s="89"/>
      <c r="O367" s="27"/>
      <c r="P367" s="89"/>
      <c r="Q367" s="27"/>
      <c r="R367" s="89"/>
      <c r="S367" s="27"/>
      <c r="T367" s="89"/>
      <c r="U367" s="27"/>
      <c r="V367" s="89"/>
      <c r="W367" s="27"/>
      <c r="X367" s="89"/>
      <c r="Y367" s="27"/>
      <c r="Z367" s="89"/>
      <c r="AA367" s="27"/>
      <c r="AB367" s="89"/>
      <c r="AC367" s="27"/>
      <c r="AD367" s="272"/>
      <c r="AE367" s="27"/>
      <c r="AF367" s="272"/>
      <c r="AG367" s="27"/>
      <c r="AH367" s="272"/>
    </row>
    <row r="368" spans="1:34">
      <c r="A368" s="1"/>
      <c r="B368" s="2"/>
      <c r="C368" s="2"/>
      <c r="D368" s="1"/>
      <c r="E368" s="1"/>
      <c r="F368" s="20"/>
      <c r="G368" s="24"/>
      <c r="H368" s="88"/>
      <c r="I368" s="24"/>
      <c r="J368" s="88"/>
      <c r="K368" s="27"/>
      <c r="L368" s="88"/>
      <c r="M368" s="27"/>
      <c r="N368" s="89"/>
      <c r="O368" s="27"/>
      <c r="P368" s="89"/>
      <c r="Q368" s="27"/>
      <c r="R368" s="89"/>
      <c r="S368" s="27"/>
      <c r="T368" s="89"/>
      <c r="U368" s="27"/>
      <c r="V368" s="89"/>
      <c r="W368" s="27"/>
      <c r="X368" s="89"/>
      <c r="Y368" s="27"/>
      <c r="Z368" s="89"/>
      <c r="AA368" s="27"/>
      <c r="AB368" s="89"/>
      <c r="AC368" s="27"/>
      <c r="AD368" s="272"/>
      <c r="AE368" s="27"/>
      <c r="AF368" s="272"/>
      <c r="AG368" s="27"/>
      <c r="AH368" s="272"/>
    </row>
    <row r="369" spans="1:34">
      <c r="A369" s="1"/>
      <c r="B369" s="2"/>
      <c r="C369" s="2"/>
      <c r="D369" s="1"/>
      <c r="E369" s="1"/>
      <c r="F369" s="20"/>
      <c r="G369" s="24"/>
      <c r="H369" s="88"/>
      <c r="I369" s="24"/>
      <c r="J369" s="88"/>
      <c r="K369" s="27"/>
      <c r="L369" s="88"/>
      <c r="M369" s="27"/>
      <c r="N369" s="89"/>
      <c r="O369" s="27"/>
      <c r="P369" s="89"/>
      <c r="Q369" s="27"/>
      <c r="R369" s="89"/>
      <c r="S369" s="27"/>
      <c r="T369" s="89"/>
      <c r="U369" s="27"/>
      <c r="V369" s="89"/>
      <c r="W369" s="27"/>
      <c r="X369" s="89"/>
      <c r="Y369" s="27"/>
      <c r="Z369" s="89"/>
      <c r="AA369" s="27"/>
      <c r="AB369" s="89"/>
      <c r="AC369" s="27"/>
      <c r="AD369" s="272"/>
      <c r="AE369" s="27"/>
      <c r="AF369" s="272"/>
      <c r="AG369" s="27"/>
      <c r="AH369" s="272"/>
    </row>
    <row r="370" spans="1:34">
      <c r="A370" s="1"/>
      <c r="B370" s="2"/>
      <c r="C370" s="2"/>
      <c r="D370" s="1"/>
      <c r="E370" s="1"/>
      <c r="F370" s="20"/>
      <c r="G370" s="24"/>
      <c r="H370" s="88"/>
      <c r="I370" s="24"/>
      <c r="J370" s="88"/>
      <c r="K370" s="27"/>
      <c r="L370" s="88"/>
      <c r="M370" s="27"/>
      <c r="N370" s="89"/>
      <c r="O370" s="27"/>
      <c r="P370" s="89"/>
      <c r="Q370" s="27"/>
      <c r="R370" s="89"/>
      <c r="S370" s="27"/>
      <c r="T370" s="89"/>
      <c r="U370" s="27"/>
      <c r="V370" s="89"/>
      <c r="W370" s="27"/>
      <c r="X370" s="89"/>
      <c r="Y370" s="27"/>
      <c r="Z370" s="89"/>
      <c r="AA370" s="27"/>
      <c r="AB370" s="89"/>
      <c r="AC370" s="27"/>
      <c r="AD370" s="272"/>
      <c r="AE370" s="27"/>
      <c r="AF370" s="272"/>
      <c r="AG370" s="27"/>
      <c r="AH370" s="272"/>
    </row>
    <row r="371" spans="1:34">
      <c r="A371" s="1"/>
      <c r="B371" s="2"/>
      <c r="C371" s="2"/>
      <c r="D371" s="1"/>
      <c r="E371" s="1"/>
      <c r="F371" s="20"/>
      <c r="G371" s="24"/>
      <c r="H371" s="88"/>
      <c r="I371" s="24"/>
      <c r="J371" s="88"/>
      <c r="K371" s="27"/>
      <c r="L371" s="88"/>
      <c r="M371" s="27"/>
      <c r="N371" s="89"/>
      <c r="O371" s="27"/>
      <c r="P371" s="89"/>
      <c r="Q371" s="27"/>
      <c r="R371" s="89"/>
      <c r="S371" s="27"/>
      <c r="T371" s="89"/>
      <c r="U371" s="27"/>
      <c r="V371" s="89"/>
      <c r="W371" s="27"/>
      <c r="X371" s="89"/>
      <c r="Y371" s="27"/>
      <c r="Z371" s="89"/>
      <c r="AA371" s="27"/>
      <c r="AB371" s="89"/>
      <c r="AC371" s="27"/>
      <c r="AD371" s="272"/>
      <c r="AE371" s="27"/>
      <c r="AF371" s="272"/>
      <c r="AG371" s="27"/>
      <c r="AH371" s="272"/>
    </row>
    <row r="372" spans="1:34">
      <c r="A372" s="1"/>
      <c r="B372" s="2"/>
      <c r="C372" s="2"/>
      <c r="D372" s="1"/>
      <c r="E372" s="1"/>
      <c r="F372" s="20"/>
      <c r="G372" s="24"/>
      <c r="H372" s="88"/>
      <c r="I372" s="24"/>
      <c r="J372" s="88"/>
      <c r="K372" s="27"/>
      <c r="L372" s="88"/>
      <c r="M372" s="27"/>
      <c r="N372" s="89"/>
      <c r="O372" s="27"/>
      <c r="P372" s="89"/>
      <c r="Q372" s="27"/>
      <c r="R372" s="89"/>
      <c r="S372" s="27"/>
      <c r="T372" s="89"/>
      <c r="U372" s="27"/>
      <c r="V372" s="89"/>
      <c r="W372" s="27"/>
      <c r="X372" s="89"/>
      <c r="Y372" s="27"/>
      <c r="Z372" s="89"/>
      <c r="AA372" s="27"/>
      <c r="AB372" s="89"/>
      <c r="AC372" s="27"/>
      <c r="AD372" s="272"/>
      <c r="AE372" s="27"/>
      <c r="AF372" s="272"/>
      <c r="AG372" s="27"/>
      <c r="AH372" s="272"/>
    </row>
    <row r="373" spans="1:34">
      <c r="A373" s="1"/>
      <c r="B373" s="2"/>
      <c r="C373" s="2"/>
      <c r="D373" s="1"/>
      <c r="E373" s="1"/>
      <c r="F373" s="20"/>
      <c r="G373" s="24"/>
      <c r="H373" s="88"/>
      <c r="I373" s="24"/>
      <c r="J373" s="88"/>
      <c r="K373" s="27"/>
      <c r="L373" s="88"/>
      <c r="M373" s="27"/>
      <c r="N373" s="89"/>
      <c r="O373" s="27"/>
      <c r="P373" s="89"/>
      <c r="Q373" s="27"/>
      <c r="R373" s="89"/>
      <c r="S373" s="27"/>
      <c r="T373" s="89"/>
      <c r="U373" s="27"/>
      <c r="V373" s="89"/>
      <c r="W373" s="27"/>
      <c r="X373" s="89"/>
      <c r="Y373" s="27"/>
      <c r="Z373" s="89"/>
      <c r="AA373" s="27"/>
      <c r="AB373" s="89"/>
      <c r="AC373" s="27"/>
      <c r="AD373" s="272"/>
      <c r="AE373" s="27"/>
      <c r="AF373" s="272"/>
      <c r="AG373" s="27"/>
      <c r="AH373" s="272"/>
    </row>
    <row r="374" spans="1:34">
      <c r="A374" s="1"/>
      <c r="B374" s="2"/>
      <c r="C374" s="2"/>
      <c r="D374" s="1"/>
      <c r="E374" s="1"/>
      <c r="F374" s="20"/>
      <c r="G374" s="24"/>
      <c r="H374" s="88"/>
      <c r="I374" s="24"/>
      <c r="J374" s="88"/>
      <c r="K374" s="27"/>
      <c r="L374" s="88"/>
      <c r="M374" s="27"/>
      <c r="N374" s="89"/>
      <c r="O374" s="27"/>
      <c r="P374" s="89"/>
      <c r="Q374" s="27"/>
      <c r="R374" s="89"/>
      <c r="S374" s="27"/>
      <c r="T374" s="89"/>
      <c r="U374" s="27"/>
      <c r="V374" s="89"/>
      <c r="W374" s="27"/>
      <c r="X374" s="89"/>
      <c r="Y374" s="27"/>
      <c r="Z374" s="89"/>
      <c r="AA374" s="27"/>
      <c r="AB374" s="89"/>
      <c r="AC374" s="27"/>
      <c r="AD374" s="272"/>
      <c r="AE374" s="27"/>
      <c r="AF374" s="272"/>
      <c r="AG374" s="27"/>
      <c r="AH374" s="272"/>
    </row>
    <row r="375" spans="1:34">
      <c r="A375" s="1"/>
      <c r="B375" s="2"/>
      <c r="C375" s="2"/>
      <c r="D375" s="1"/>
      <c r="E375" s="1"/>
      <c r="F375" s="20"/>
      <c r="G375" s="24"/>
      <c r="H375" s="88"/>
      <c r="I375" s="24"/>
      <c r="J375" s="88"/>
      <c r="K375" s="27"/>
      <c r="L375" s="88"/>
      <c r="M375" s="27"/>
      <c r="N375" s="89"/>
      <c r="O375" s="27"/>
      <c r="P375" s="89"/>
      <c r="Q375" s="27"/>
      <c r="R375" s="89"/>
      <c r="S375" s="27"/>
      <c r="T375" s="89"/>
      <c r="U375" s="27"/>
      <c r="V375" s="89"/>
      <c r="W375" s="27"/>
      <c r="X375" s="89"/>
      <c r="Y375" s="27"/>
      <c r="Z375" s="89"/>
      <c r="AA375" s="27"/>
      <c r="AB375" s="89"/>
      <c r="AC375" s="27"/>
      <c r="AD375" s="272"/>
      <c r="AE375" s="27"/>
      <c r="AF375" s="272"/>
      <c r="AG375" s="27"/>
      <c r="AH375" s="272"/>
    </row>
    <row r="376" spans="1:34">
      <c r="A376" s="1"/>
      <c r="B376" s="2"/>
      <c r="C376" s="2"/>
      <c r="D376" s="1"/>
      <c r="E376" s="1"/>
      <c r="F376" s="20"/>
      <c r="G376" s="24"/>
      <c r="H376" s="88"/>
      <c r="I376" s="24"/>
      <c r="J376" s="88"/>
      <c r="K376" s="27"/>
      <c r="L376" s="88"/>
      <c r="M376" s="27"/>
      <c r="N376" s="89"/>
      <c r="O376" s="27"/>
      <c r="P376" s="89"/>
      <c r="Q376" s="27"/>
      <c r="R376" s="89"/>
      <c r="S376" s="27"/>
      <c r="T376" s="89"/>
      <c r="U376" s="27"/>
      <c r="V376" s="89"/>
      <c r="W376" s="27"/>
      <c r="X376" s="89"/>
      <c r="Y376" s="27"/>
      <c r="Z376" s="89"/>
      <c r="AA376" s="27"/>
      <c r="AB376" s="89"/>
      <c r="AC376" s="27"/>
      <c r="AD376" s="272"/>
      <c r="AE376" s="27"/>
      <c r="AF376" s="272"/>
      <c r="AG376" s="27"/>
      <c r="AH376" s="272"/>
    </row>
    <row r="377" spans="1:34">
      <c r="A377" s="1"/>
      <c r="B377" s="2"/>
      <c r="C377" s="2"/>
      <c r="D377" s="1"/>
      <c r="E377" s="1"/>
      <c r="F377" s="20"/>
      <c r="G377" s="24"/>
      <c r="H377" s="88"/>
      <c r="I377" s="24"/>
      <c r="J377" s="88"/>
      <c r="K377" s="27"/>
      <c r="L377" s="88"/>
      <c r="M377" s="27"/>
      <c r="N377" s="89"/>
      <c r="O377" s="27"/>
      <c r="P377" s="89"/>
      <c r="Q377" s="27"/>
      <c r="R377" s="89"/>
      <c r="S377" s="27"/>
      <c r="T377" s="89"/>
      <c r="U377" s="27"/>
      <c r="V377" s="89"/>
      <c r="W377" s="27"/>
      <c r="X377" s="89"/>
      <c r="Y377" s="27"/>
      <c r="Z377" s="89"/>
      <c r="AA377" s="27"/>
      <c r="AB377" s="89"/>
      <c r="AC377" s="27"/>
      <c r="AD377" s="272"/>
      <c r="AE377" s="27"/>
      <c r="AF377" s="272"/>
      <c r="AG377" s="27"/>
      <c r="AH377" s="272"/>
    </row>
    <row r="378" spans="1:34">
      <c r="A378" s="22"/>
      <c r="B378" s="23"/>
      <c r="C378" s="23"/>
      <c r="D378" s="22"/>
      <c r="E378" s="22"/>
      <c r="F378" s="21"/>
      <c r="G378" s="274"/>
      <c r="H378" s="275"/>
      <c r="I378" s="274"/>
      <c r="J378" s="275"/>
      <c r="K378" s="276"/>
      <c r="L378" s="275"/>
      <c r="M378" s="276"/>
      <c r="N378" s="277"/>
      <c r="O378" s="276"/>
      <c r="P378" s="277"/>
      <c r="Q378" s="276"/>
      <c r="R378" s="277"/>
      <c r="S378" s="276"/>
      <c r="T378" s="277"/>
      <c r="U378" s="276"/>
      <c r="V378" s="277"/>
      <c r="W378" s="276"/>
      <c r="X378" s="277"/>
      <c r="Y378" s="276"/>
      <c r="Z378" s="277"/>
      <c r="AA378" s="276"/>
      <c r="AB378" s="277"/>
      <c r="AC378" s="276"/>
      <c r="AD378" s="273"/>
      <c r="AE378" s="276"/>
      <c r="AF378" s="273"/>
      <c r="AG378" s="276"/>
      <c r="AH378" s="273"/>
    </row>
    <row r="379" spans="1:34" ht="51" hidden="1">
      <c r="A379" s="370" t="s">
        <v>121</v>
      </c>
      <c r="B379" s="371"/>
      <c r="C379" s="372"/>
      <c r="D379" s="373"/>
      <c r="E379" s="374"/>
      <c r="F379" s="373"/>
      <c r="G379" s="375">
        <f t="shared" ref="G379:AG379" si="26">SUM(G355:G378)</f>
        <v>0</v>
      </c>
      <c r="H379" s="376"/>
      <c r="I379" s="375">
        <f t="shared" si="26"/>
        <v>0</v>
      </c>
      <c r="J379" s="376"/>
      <c r="K379" s="375">
        <f t="shared" si="26"/>
        <v>0</v>
      </c>
      <c r="L379" s="376"/>
      <c r="M379" s="375">
        <f t="shared" si="26"/>
        <v>0</v>
      </c>
      <c r="N379" s="376"/>
      <c r="O379" s="375">
        <f t="shared" si="26"/>
        <v>0</v>
      </c>
      <c r="P379" s="376"/>
      <c r="Q379" s="375">
        <f t="shared" ref="Q379" si="27">SUM(Q355:Q378)</f>
        <v>0</v>
      </c>
      <c r="R379" s="376"/>
      <c r="S379" s="375">
        <f t="shared" ref="S379" si="28">SUM(S355:S378)</f>
        <v>0</v>
      </c>
      <c r="T379" s="376"/>
      <c r="U379" s="375">
        <f t="shared" si="26"/>
        <v>0</v>
      </c>
      <c r="V379" s="376"/>
      <c r="W379" s="375">
        <f t="shared" si="26"/>
        <v>0</v>
      </c>
      <c r="X379" s="376"/>
      <c r="Y379" s="375">
        <f t="shared" si="26"/>
        <v>0</v>
      </c>
      <c r="Z379" s="376"/>
      <c r="AA379" s="375">
        <f t="shared" si="26"/>
        <v>0</v>
      </c>
      <c r="AB379" s="376"/>
      <c r="AC379" s="375">
        <f t="shared" si="26"/>
        <v>0</v>
      </c>
      <c r="AD379" s="378"/>
      <c r="AE379" s="375">
        <f t="shared" si="26"/>
        <v>0</v>
      </c>
      <c r="AG379" s="375">
        <f t="shared" si="26"/>
        <v>0</v>
      </c>
    </row>
    <row r="380" spans="1:34" s="306" customFormat="1" ht="25.5" customHeight="1">
      <c r="A380" s="862" t="s">
        <v>134</v>
      </c>
      <c r="B380" s="863"/>
      <c r="C380" s="863"/>
      <c r="D380" s="863"/>
      <c r="E380" s="863"/>
      <c r="F380" s="863"/>
      <c r="G380" s="863"/>
      <c r="H380" s="863"/>
      <c r="I380" s="863"/>
      <c r="J380" s="863"/>
      <c r="K380" s="863"/>
      <c r="L380" s="863"/>
      <c r="M380" s="863"/>
      <c r="N380" s="863"/>
      <c r="O380" s="863"/>
      <c r="P380" s="863"/>
      <c r="Q380" s="863"/>
      <c r="R380" s="863"/>
      <c r="S380" s="863"/>
      <c r="T380" s="863"/>
      <c r="U380" s="863"/>
      <c r="V380" s="863"/>
      <c r="W380" s="863"/>
      <c r="X380" s="863"/>
      <c r="Y380" s="863"/>
      <c r="Z380" s="863"/>
      <c r="AA380" s="863"/>
      <c r="AB380" s="863"/>
      <c r="AC380" s="863"/>
      <c r="AD380" s="863"/>
      <c r="AE380" s="864"/>
      <c r="AF380" s="864"/>
      <c r="AG380" s="864"/>
      <c r="AH380" s="865"/>
    </row>
    <row r="381" spans="1:34">
      <c r="A381" s="838"/>
      <c r="B381" s="846"/>
      <c r="C381" s="846"/>
      <c r="D381" s="846"/>
      <c r="E381" s="846"/>
      <c r="F381" s="840"/>
      <c r="G381" s="24"/>
      <c r="H381" s="391"/>
      <c r="I381" s="24"/>
      <c r="J381" s="391"/>
      <c r="K381" s="24"/>
      <c r="L381" s="391"/>
      <c r="M381" s="24"/>
      <c r="N381" s="391"/>
      <c r="O381" s="24"/>
      <c r="P381" s="391"/>
      <c r="Q381" s="24"/>
      <c r="R381" s="391"/>
      <c r="S381" s="24"/>
      <c r="T381" s="391"/>
      <c r="U381" s="24"/>
      <c r="V381" s="391"/>
      <c r="W381" s="24"/>
      <c r="X381" s="391"/>
      <c r="Y381" s="24"/>
      <c r="Z381" s="391"/>
      <c r="AA381" s="24"/>
      <c r="AB381" s="391"/>
      <c r="AC381" s="24"/>
      <c r="AD381" s="391"/>
      <c r="AE381" s="24"/>
      <c r="AF381" s="391"/>
      <c r="AG381" s="24"/>
      <c r="AH381" s="391"/>
    </row>
    <row r="382" spans="1:34">
      <c r="A382" s="838"/>
      <c r="B382" s="846"/>
      <c r="C382" s="846"/>
      <c r="D382" s="846"/>
      <c r="E382" s="846"/>
      <c r="F382" s="840"/>
      <c r="G382" s="24"/>
      <c r="H382" s="391"/>
      <c r="I382" s="24"/>
      <c r="J382" s="391"/>
      <c r="K382" s="24"/>
      <c r="L382" s="391"/>
      <c r="M382" s="24"/>
      <c r="N382" s="391"/>
      <c r="O382" s="24"/>
      <c r="P382" s="391"/>
      <c r="Q382" s="24"/>
      <c r="R382" s="391"/>
      <c r="S382" s="24"/>
      <c r="T382" s="391"/>
      <c r="U382" s="24"/>
      <c r="V382" s="391"/>
      <c r="W382" s="24"/>
      <c r="X382" s="391"/>
      <c r="Y382" s="24"/>
      <c r="Z382" s="391"/>
      <c r="AA382" s="24"/>
      <c r="AB382" s="391"/>
      <c r="AC382" s="24"/>
      <c r="AD382" s="391"/>
      <c r="AE382" s="24"/>
      <c r="AF382" s="391"/>
      <c r="AG382" s="24"/>
      <c r="AH382" s="391"/>
    </row>
    <row r="383" spans="1:34">
      <c r="A383" s="838"/>
      <c r="B383" s="846"/>
      <c r="C383" s="846"/>
      <c r="D383" s="846"/>
      <c r="E383" s="846"/>
      <c r="F383" s="840"/>
      <c r="G383" s="24"/>
      <c r="H383" s="391"/>
      <c r="I383" s="24"/>
      <c r="J383" s="391"/>
      <c r="K383" s="24"/>
      <c r="L383" s="391"/>
      <c r="M383" s="24"/>
      <c r="N383" s="391"/>
      <c r="O383" s="24"/>
      <c r="P383" s="391"/>
      <c r="Q383" s="24"/>
      <c r="R383" s="391"/>
      <c r="S383" s="24"/>
      <c r="T383" s="391"/>
      <c r="U383" s="24"/>
      <c r="V383" s="391"/>
      <c r="W383" s="24"/>
      <c r="X383" s="391"/>
      <c r="Y383" s="24"/>
      <c r="Z383" s="391"/>
      <c r="AA383" s="24"/>
      <c r="AB383" s="391"/>
      <c r="AC383" s="24"/>
      <c r="AD383" s="391"/>
      <c r="AE383" s="24"/>
      <c r="AF383" s="391"/>
      <c r="AG383" s="24"/>
      <c r="AH383" s="391"/>
    </row>
    <row r="384" spans="1:34">
      <c r="A384" s="838"/>
      <c r="B384" s="846"/>
      <c r="C384" s="846"/>
      <c r="D384" s="846"/>
      <c r="E384" s="846"/>
      <c r="F384" s="840"/>
      <c r="G384" s="24"/>
      <c r="H384" s="391"/>
      <c r="I384" s="24"/>
      <c r="J384" s="391"/>
      <c r="K384" s="24"/>
      <c r="L384" s="391"/>
      <c r="M384" s="24"/>
      <c r="N384" s="391"/>
      <c r="O384" s="24"/>
      <c r="P384" s="391"/>
      <c r="Q384" s="24"/>
      <c r="R384" s="391"/>
      <c r="S384" s="24"/>
      <c r="T384" s="391"/>
      <c r="U384" s="24"/>
      <c r="V384" s="391"/>
      <c r="W384" s="24"/>
      <c r="X384" s="391"/>
      <c r="Y384" s="24"/>
      <c r="Z384" s="391"/>
      <c r="AA384" s="24"/>
      <c r="AB384" s="391"/>
      <c r="AC384" s="24"/>
      <c r="AD384" s="391"/>
      <c r="AE384" s="24"/>
      <c r="AF384" s="391"/>
      <c r="AG384" s="24"/>
      <c r="AH384" s="391"/>
    </row>
    <row r="385" spans="1:34">
      <c r="A385" s="838"/>
      <c r="B385" s="846"/>
      <c r="C385" s="846"/>
      <c r="D385" s="846"/>
      <c r="E385" s="846"/>
      <c r="F385" s="840"/>
      <c r="G385" s="24"/>
      <c r="H385" s="391"/>
      <c r="I385" s="24"/>
      <c r="J385" s="391"/>
      <c r="K385" s="24"/>
      <c r="L385" s="391"/>
      <c r="M385" s="24"/>
      <c r="N385" s="391"/>
      <c r="O385" s="24"/>
      <c r="P385" s="391"/>
      <c r="Q385" s="24"/>
      <c r="R385" s="391"/>
      <c r="S385" s="24"/>
      <c r="T385" s="391"/>
      <c r="U385" s="24"/>
      <c r="V385" s="391"/>
      <c r="W385" s="24"/>
      <c r="X385" s="391"/>
      <c r="Y385" s="24"/>
      <c r="Z385" s="391"/>
      <c r="AA385" s="24"/>
      <c r="AB385" s="391"/>
      <c r="AC385" s="24"/>
      <c r="AD385" s="391"/>
      <c r="AE385" s="24"/>
      <c r="AF385" s="391"/>
      <c r="AG385" s="24"/>
      <c r="AH385" s="391"/>
    </row>
    <row r="386" spans="1:34">
      <c r="A386" s="838"/>
      <c r="B386" s="846"/>
      <c r="C386" s="846"/>
      <c r="D386" s="846"/>
      <c r="E386" s="846"/>
      <c r="F386" s="840"/>
      <c r="G386" s="24"/>
      <c r="H386" s="391"/>
      <c r="I386" s="24"/>
      <c r="J386" s="391"/>
      <c r="K386" s="24"/>
      <c r="L386" s="391"/>
      <c r="M386" s="24"/>
      <c r="N386" s="391"/>
      <c r="O386" s="24"/>
      <c r="P386" s="391"/>
      <c r="Q386" s="24"/>
      <c r="R386" s="391"/>
      <c r="S386" s="24"/>
      <c r="T386" s="391"/>
      <c r="U386" s="24"/>
      <c r="V386" s="391"/>
      <c r="W386" s="24"/>
      <c r="X386" s="391"/>
      <c r="Y386" s="24"/>
      <c r="Z386" s="391"/>
      <c r="AA386" s="24"/>
      <c r="AB386" s="391"/>
      <c r="AC386" s="24"/>
      <c r="AD386" s="391"/>
      <c r="AE386" s="24"/>
      <c r="AF386" s="391"/>
      <c r="AG386" s="24"/>
      <c r="AH386" s="391"/>
    </row>
    <row r="387" spans="1:34">
      <c r="A387" s="838"/>
      <c r="B387" s="846"/>
      <c r="C387" s="846"/>
      <c r="D387" s="846"/>
      <c r="E387" s="846"/>
      <c r="F387" s="840"/>
      <c r="G387" s="24"/>
      <c r="H387" s="391"/>
      <c r="I387" s="24"/>
      <c r="J387" s="391"/>
      <c r="K387" s="24"/>
      <c r="L387" s="391"/>
      <c r="M387" s="24"/>
      <c r="N387" s="391"/>
      <c r="O387" s="24"/>
      <c r="P387" s="391"/>
      <c r="Q387" s="24"/>
      <c r="R387" s="391"/>
      <c r="S387" s="24"/>
      <c r="T387" s="391"/>
      <c r="U387" s="24"/>
      <c r="V387" s="391"/>
      <c r="W387" s="24"/>
      <c r="X387" s="391"/>
      <c r="Y387" s="24"/>
      <c r="Z387" s="391"/>
      <c r="AA387" s="24"/>
      <c r="AB387" s="391"/>
      <c r="AC387" s="24"/>
      <c r="AD387" s="391"/>
      <c r="AE387" s="24"/>
      <c r="AF387" s="391"/>
      <c r="AG387" s="24"/>
      <c r="AH387" s="391"/>
    </row>
    <row r="388" spans="1:34">
      <c r="A388" s="838"/>
      <c r="B388" s="846"/>
      <c r="C388" s="846"/>
      <c r="D388" s="846"/>
      <c r="E388" s="846"/>
      <c r="F388" s="840"/>
      <c r="G388" s="24"/>
      <c r="H388" s="391"/>
      <c r="I388" s="24"/>
      <c r="J388" s="391"/>
      <c r="K388" s="24"/>
      <c r="L388" s="391"/>
      <c r="M388" s="24"/>
      <c r="N388" s="391"/>
      <c r="O388" s="24"/>
      <c r="P388" s="391"/>
      <c r="Q388" s="24"/>
      <c r="R388" s="391"/>
      <c r="S388" s="24"/>
      <c r="T388" s="391"/>
      <c r="U388" s="24"/>
      <c r="V388" s="391"/>
      <c r="W388" s="24"/>
      <c r="X388" s="391"/>
      <c r="Y388" s="24"/>
      <c r="Z388" s="391"/>
      <c r="AA388" s="24"/>
      <c r="AB388" s="391"/>
      <c r="AC388" s="24"/>
      <c r="AD388" s="391"/>
      <c r="AE388" s="24"/>
      <c r="AF388" s="391"/>
      <c r="AG388" s="24"/>
      <c r="AH388" s="391"/>
    </row>
    <row r="389" spans="1:34">
      <c r="A389" s="838"/>
      <c r="B389" s="846"/>
      <c r="C389" s="846"/>
      <c r="D389" s="846"/>
      <c r="E389" s="846"/>
      <c r="F389" s="840"/>
      <c r="G389" s="24"/>
      <c r="H389" s="391"/>
      <c r="I389" s="24"/>
      <c r="J389" s="391"/>
      <c r="K389" s="24"/>
      <c r="L389" s="391"/>
      <c r="M389" s="24"/>
      <c r="N389" s="391"/>
      <c r="O389" s="24"/>
      <c r="P389" s="391"/>
      <c r="Q389" s="24"/>
      <c r="R389" s="391"/>
      <c r="S389" s="24"/>
      <c r="T389" s="391"/>
      <c r="U389" s="24"/>
      <c r="V389" s="391"/>
      <c r="W389" s="24"/>
      <c r="X389" s="391"/>
      <c r="Y389" s="24"/>
      <c r="Z389" s="391"/>
      <c r="AA389" s="24"/>
      <c r="AB389" s="391"/>
      <c r="AC389" s="24"/>
      <c r="AD389" s="391"/>
      <c r="AE389" s="24"/>
      <c r="AF389" s="391"/>
      <c r="AG389" s="24"/>
      <c r="AH389" s="391"/>
    </row>
    <row r="390" spans="1:34">
      <c r="A390" s="838"/>
      <c r="B390" s="846"/>
      <c r="C390" s="846"/>
      <c r="D390" s="846"/>
      <c r="E390" s="846"/>
      <c r="F390" s="840"/>
      <c r="G390" s="24"/>
      <c r="H390" s="391"/>
      <c r="I390" s="24"/>
      <c r="J390" s="391"/>
      <c r="K390" s="24"/>
      <c r="L390" s="391"/>
      <c r="M390" s="24"/>
      <c r="N390" s="391"/>
      <c r="O390" s="24"/>
      <c r="P390" s="391"/>
      <c r="Q390" s="24"/>
      <c r="R390" s="391"/>
      <c r="S390" s="24"/>
      <c r="T390" s="391"/>
      <c r="U390" s="24"/>
      <c r="V390" s="391"/>
      <c r="W390" s="24"/>
      <c r="X390" s="391"/>
      <c r="Y390" s="24"/>
      <c r="Z390" s="391"/>
      <c r="AA390" s="24"/>
      <c r="AB390" s="391"/>
      <c r="AC390" s="24"/>
      <c r="AD390" s="391"/>
      <c r="AE390" s="24"/>
      <c r="AF390" s="391"/>
      <c r="AG390" s="24"/>
      <c r="AH390" s="391"/>
    </row>
    <row r="391" spans="1:34">
      <c r="A391" s="838"/>
      <c r="B391" s="846"/>
      <c r="C391" s="846"/>
      <c r="D391" s="846"/>
      <c r="E391" s="846"/>
      <c r="F391" s="840"/>
      <c r="G391" s="24"/>
      <c r="H391" s="391"/>
      <c r="I391" s="24"/>
      <c r="J391" s="391"/>
      <c r="K391" s="24"/>
      <c r="L391" s="391"/>
      <c r="M391" s="24"/>
      <c r="N391" s="391"/>
      <c r="O391" s="24"/>
      <c r="P391" s="391"/>
      <c r="Q391" s="24"/>
      <c r="R391" s="391"/>
      <c r="S391" s="24"/>
      <c r="T391" s="391"/>
      <c r="U391" s="24"/>
      <c r="V391" s="391"/>
      <c r="W391" s="24"/>
      <c r="X391" s="391"/>
      <c r="Y391" s="24"/>
      <c r="Z391" s="391"/>
      <c r="AA391" s="24"/>
      <c r="AB391" s="391"/>
      <c r="AC391" s="24"/>
      <c r="AD391" s="391"/>
      <c r="AE391" s="24"/>
      <c r="AF391" s="391"/>
      <c r="AG391" s="24"/>
      <c r="AH391" s="391"/>
    </row>
    <row r="392" spans="1:34">
      <c r="A392" s="838"/>
      <c r="B392" s="846"/>
      <c r="C392" s="846"/>
      <c r="D392" s="846"/>
      <c r="E392" s="846"/>
      <c r="F392" s="840"/>
      <c r="G392" s="24"/>
      <c r="H392" s="391"/>
      <c r="I392" s="24"/>
      <c r="J392" s="391"/>
      <c r="K392" s="24"/>
      <c r="L392" s="391"/>
      <c r="M392" s="24"/>
      <c r="N392" s="391"/>
      <c r="O392" s="24"/>
      <c r="P392" s="391"/>
      <c r="Q392" s="24"/>
      <c r="R392" s="391"/>
      <c r="S392" s="24"/>
      <c r="T392" s="391"/>
      <c r="U392" s="24"/>
      <c r="V392" s="391"/>
      <c r="W392" s="24"/>
      <c r="X392" s="391"/>
      <c r="Y392" s="24"/>
      <c r="Z392" s="391"/>
      <c r="AA392" s="24"/>
      <c r="AB392" s="391"/>
      <c r="AC392" s="24"/>
      <c r="AD392" s="391"/>
      <c r="AE392" s="24"/>
      <c r="AF392" s="391"/>
      <c r="AG392" s="24"/>
      <c r="AH392" s="391"/>
    </row>
    <row r="393" spans="1:34">
      <c r="A393" s="838"/>
      <c r="B393" s="846"/>
      <c r="C393" s="846"/>
      <c r="D393" s="846"/>
      <c r="E393" s="846"/>
      <c r="F393" s="840"/>
      <c r="G393" s="24"/>
      <c r="H393" s="391"/>
      <c r="I393" s="24"/>
      <c r="J393" s="391"/>
      <c r="K393" s="24"/>
      <c r="L393" s="391"/>
      <c r="M393" s="24"/>
      <c r="N393" s="391"/>
      <c r="O393" s="24"/>
      <c r="P393" s="391"/>
      <c r="Q393" s="24"/>
      <c r="R393" s="391"/>
      <c r="S393" s="24"/>
      <c r="T393" s="391"/>
      <c r="U393" s="24"/>
      <c r="V393" s="391"/>
      <c r="W393" s="24"/>
      <c r="X393" s="391"/>
      <c r="Y393" s="24"/>
      <c r="Z393" s="391"/>
      <c r="AA393" s="24"/>
      <c r="AB393" s="391"/>
      <c r="AC393" s="24"/>
      <c r="AD393" s="391"/>
      <c r="AE393" s="24"/>
      <c r="AF393" s="391"/>
      <c r="AG393" s="24"/>
      <c r="AH393" s="391"/>
    </row>
    <row r="394" spans="1:34">
      <c r="A394" s="838"/>
      <c r="B394" s="846"/>
      <c r="C394" s="846"/>
      <c r="D394" s="846"/>
      <c r="E394" s="846"/>
      <c r="F394" s="840"/>
      <c r="G394" s="24"/>
      <c r="H394" s="391"/>
      <c r="I394" s="24"/>
      <c r="J394" s="391"/>
      <c r="K394" s="24"/>
      <c r="L394" s="391"/>
      <c r="M394" s="24"/>
      <c r="N394" s="391"/>
      <c r="O394" s="24"/>
      <c r="P394" s="391"/>
      <c r="Q394" s="24"/>
      <c r="R394" s="391"/>
      <c r="S394" s="24"/>
      <c r="T394" s="391"/>
      <c r="U394" s="24"/>
      <c r="V394" s="391"/>
      <c r="W394" s="24"/>
      <c r="X394" s="391"/>
      <c r="Y394" s="24"/>
      <c r="Z394" s="391"/>
      <c r="AA394" s="24"/>
      <c r="AB394" s="391"/>
      <c r="AC394" s="24"/>
      <c r="AD394" s="391"/>
      <c r="AE394" s="24"/>
      <c r="AF394" s="391"/>
      <c r="AG394" s="24"/>
      <c r="AH394" s="391"/>
    </row>
    <row r="395" spans="1:34">
      <c r="A395" s="838"/>
      <c r="B395" s="846"/>
      <c r="C395" s="846"/>
      <c r="D395" s="846"/>
      <c r="E395" s="846"/>
      <c r="F395" s="840"/>
      <c r="G395" s="24"/>
      <c r="H395" s="391"/>
      <c r="I395" s="24"/>
      <c r="J395" s="391"/>
      <c r="K395" s="24"/>
      <c r="L395" s="391"/>
      <c r="M395" s="24"/>
      <c r="N395" s="391"/>
      <c r="O395" s="24"/>
      <c r="P395" s="391"/>
      <c r="Q395" s="24"/>
      <c r="R395" s="391"/>
      <c r="S395" s="24"/>
      <c r="T395" s="391"/>
      <c r="U395" s="24"/>
      <c r="V395" s="391"/>
      <c r="W395" s="24"/>
      <c r="X395" s="391"/>
      <c r="Y395" s="24"/>
      <c r="Z395" s="391"/>
      <c r="AA395" s="24"/>
      <c r="AB395" s="391"/>
      <c r="AC395" s="24"/>
      <c r="AD395" s="391"/>
      <c r="AE395" s="24"/>
      <c r="AF395" s="391"/>
      <c r="AG395" s="24"/>
      <c r="AH395" s="391"/>
    </row>
    <row r="396" spans="1:34">
      <c r="A396" s="1"/>
      <c r="B396" s="2"/>
      <c r="C396" s="2"/>
      <c r="D396" s="1"/>
      <c r="E396" s="1"/>
      <c r="F396" s="20"/>
      <c r="G396" s="24"/>
      <c r="H396" s="392"/>
      <c r="I396" s="24"/>
      <c r="J396" s="392"/>
      <c r="K396" s="24"/>
      <c r="L396" s="392"/>
      <c r="M396" s="24"/>
      <c r="N396" s="392"/>
      <c r="O396" s="24"/>
      <c r="P396" s="392"/>
      <c r="Q396" s="24"/>
      <c r="R396" s="392"/>
      <c r="S396" s="24"/>
      <c r="T396" s="392"/>
      <c r="U396" s="24"/>
      <c r="V396" s="392"/>
      <c r="W396" s="24"/>
      <c r="X396" s="392"/>
      <c r="Y396" s="24"/>
      <c r="Z396" s="392"/>
      <c r="AA396" s="24"/>
      <c r="AB396" s="392"/>
      <c r="AC396" s="24"/>
      <c r="AD396" s="392"/>
      <c r="AE396" s="24"/>
      <c r="AF396" s="392"/>
      <c r="AG396" s="24"/>
      <c r="AH396" s="392"/>
    </row>
    <row r="397" spans="1:34" ht="51" hidden="1">
      <c r="A397" s="370" t="s">
        <v>131</v>
      </c>
      <c r="B397" s="371"/>
      <c r="C397" s="372"/>
      <c r="D397" s="373"/>
      <c r="E397" s="374"/>
      <c r="F397" s="373"/>
      <c r="G397" s="375">
        <f>SUM(G381:G396)</f>
        <v>0</v>
      </c>
      <c r="H397" s="376"/>
      <c r="I397" s="375">
        <f>SUM(I381:I396)</f>
        <v>0</v>
      </c>
      <c r="J397" s="376"/>
      <c r="K397" s="375">
        <f>SUM(K381:K396)</f>
        <v>0</v>
      </c>
      <c r="L397" s="376"/>
      <c r="M397" s="375">
        <f>SUM(M381:M396)</f>
        <v>0</v>
      </c>
      <c r="N397" s="376"/>
      <c r="O397" s="375">
        <f>SUM(O381:O396)</f>
        <v>0</v>
      </c>
      <c r="P397" s="376"/>
      <c r="Q397" s="375">
        <f>SUM(Q381:Q396)</f>
        <v>0</v>
      </c>
      <c r="R397" s="376"/>
      <c r="S397" s="375">
        <f>SUM(S381:S396)</f>
        <v>0</v>
      </c>
      <c r="T397" s="376"/>
      <c r="U397" s="375">
        <f>SUM(U381:U396)</f>
        <v>0</v>
      </c>
      <c r="V397" s="376"/>
      <c r="W397" s="375">
        <f>SUM(W381:W396)</f>
        <v>0</v>
      </c>
      <c r="X397" s="376"/>
      <c r="Y397" s="375">
        <f>SUM(Y381:Y396)</f>
        <v>0</v>
      </c>
      <c r="Z397" s="376"/>
      <c r="AA397" s="375">
        <f>SUM(AA381:AA396)</f>
        <v>0</v>
      </c>
      <c r="AB397" s="376"/>
      <c r="AC397" s="375">
        <f>SUM(AC381:AC396)</f>
        <v>0</v>
      </c>
      <c r="AD397" s="378"/>
      <c r="AE397" s="375">
        <f>SUM(AE381:AE396)</f>
        <v>0</v>
      </c>
      <c r="AF397" s="378"/>
      <c r="AG397" s="375">
        <f>SUM(AG381:AG396)</f>
        <v>0</v>
      </c>
      <c r="AH397" s="378"/>
    </row>
    <row r="398" spans="1:34" s="306" customFormat="1" ht="25.5" customHeight="1">
      <c r="A398" s="862" t="s">
        <v>103</v>
      </c>
      <c r="B398" s="863"/>
      <c r="C398" s="863"/>
      <c r="D398" s="863"/>
      <c r="E398" s="863"/>
      <c r="F398" s="863"/>
      <c r="G398" s="863"/>
      <c r="H398" s="863"/>
      <c r="I398" s="863"/>
      <c r="J398" s="863"/>
      <c r="K398" s="863"/>
      <c r="L398" s="863"/>
      <c r="M398" s="863"/>
      <c r="N398" s="863"/>
      <c r="O398" s="863"/>
      <c r="P398" s="863"/>
      <c r="Q398" s="863"/>
      <c r="R398" s="863"/>
      <c r="S398" s="863"/>
      <c r="T398" s="863"/>
      <c r="U398" s="863"/>
      <c r="V398" s="863"/>
      <c r="W398" s="863"/>
      <c r="X398" s="863"/>
      <c r="Y398" s="863"/>
      <c r="Z398" s="863"/>
      <c r="AA398" s="863"/>
      <c r="AB398" s="863"/>
      <c r="AC398" s="863"/>
      <c r="AD398" s="863"/>
      <c r="AE398" s="864"/>
      <c r="AF398" s="864"/>
      <c r="AG398" s="864"/>
      <c r="AH398" s="865"/>
    </row>
    <row r="399" spans="1:34">
      <c r="A399" s="1"/>
      <c r="B399" s="2"/>
      <c r="C399" s="2"/>
      <c r="D399" s="1"/>
      <c r="E399" s="1"/>
      <c r="F399" s="20"/>
      <c r="G399" s="24"/>
      <c r="H399" s="25"/>
      <c r="I399" s="24"/>
      <c r="J399" s="25"/>
      <c r="K399" s="27"/>
      <c r="L399" s="26"/>
      <c r="M399" s="27"/>
      <c r="N399" s="26"/>
      <c r="O399" s="27"/>
      <c r="P399" s="26"/>
      <c r="Q399" s="27"/>
      <c r="R399" s="26"/>
      <c r="S399" s="27"/>
      <c r="T399" s="26"/>
      <c r="U399" s="27"/>
      <c r="V399" s="26"/>
      <c r="W399" s="27"/>
      <c r="X399" s="26"/>
      <c r="Y399" s="27"/>
      <c r="Z399" s="26"/>
      <c r="AA399" s="27"/>
      <c r="AB399" s="26"/>
      <c r="AC399" s="27"/>
      <c r="AD399" s="26"/>
      <c r="AE399" s="27"/>
      <c r="AF399" s="26"/>
      <c r="AG399" s="27"/>
      <c r="AH399" s="26"/>
    </row>
    <row r="400" spans="1:34">
      <c r="A400" s="1"/>
      <c r="B400" s="2"/>
      <c r="C400" s="2"/>
      <c r="D400" s="1"/>
      <c r="E400" s="1"/>
      <c r="F400" s="20"/>
      <c r="G400" s="24"/>
      <c r="H400" s="25"/>
      <c r="I400" s="24"/>
      <c r="J400" s="25"/>
      <c r="K400" s="27"/>
      <c r="L400" s="26"/>
      <c r="M400" s="27"/>
      <c r="N400" s="26"/>
      <c r="O400" s="27"/>
      <c r="P400" s="26"/>
      <c r="Q400" s="27"/>
      <c r="R400" s="26"/>
      <c r="S400" s="27"/>
      <c r="T400" s="26"/>
      <c r="U400" s="27"/>
      <c r="V400" s="26"/>
      <c r="W400" s="27"/>
      <c r="X400" s="26"/>
      <c r="Y400" s="27"/>
      <c r="Z400" s="26"/>
      <c r="AA400" s="27"/>
      <c r="AB400" s="26"/>
      <c r="AC400" s="27"/>
      <c r="AD400" s="26"/>
      <c r="AE400" s="27"/>
      <c r="AF400" s="26"/>
      <c r="AG400" s="27"/>
      <c r="AH400" s="26"/>
    </row>
    <row r="401" spans="1:34">
      <c r="A401" s="1"/>
      <c r="B401" s="2"/>
      <c r="C401" s="2"/>
      <c r="D401" s="1"/>
      <c r="E401" s="1"/>
      <c r="F401" s="20"/>
      <c r="G401" s="24"/>
      <c r="H401" s="25"/>
      <c r="I401" s="24"/>
      <c r="J401" s="25"/>
      <c r="K401" s="27"/>
      <c r="L401" s="26"/>
      <c r="M401" s="27"/>
      <c r="N401" s="26"/>
      <c r="O401" s="27"/>
      <c r="P401" s="26"/>
      <c r="Q401" s="27"/>
      <c r="R401" s="26"/>
      <c r="S401" s="27"/>
      <c r="T401" s="26"/>
      <c r="U401" s="27"/>
      <c r="V401" s="26"/>
      <c r="W401" s="27"/>
      <c r="X401" s="26"/>
      <c r="Y401" s="27"/>
      <c r="Z401" s="26"/>
      <c r="AA401" s="27"/>
      <c r="AB401" s="26"/>
      <c r="AC401" s="27"/>
      <c r="AD401" s="26"/>
      <c r="AE401" s="27"/>
      <c r="AF401" s="26"/>
      <c r="AG401" s="27"/>
      <c r="AH401" s="26"/>
    </row>
    <row r="402" spans="1:34">
      <c r="A402" s="1"/>
      <c r="B402" s="2"/>
      <c r="C402" s="2"/>
      <c r="D402" s="1"/>
      <c r="E402" s="1"/>
      <c r="F402" s="20"/>
      <c r="G402" s="24"/>
      <c r="H402" s="25"/>
      <c r="I402" s="24"/>
      <c r="J402" s="25"/>
      <c r="K402" s="27"/>
      <c r="L402" s="26"/>
      <c r="M402" s="27"/>
      <c r="N402" s="26"/>
      <c r="O402" s="27"/>
      <c r="P402" s="26"/>
      <c r="Q402" s="27"/>
      <c r="R402" s="26"/>
      <c r="S402" s="27"/>
      <c r="T402" s="26"/>
      <c r="U402" s="27"/>
      <c r="V402" s="26"/>
      <c r="W402" s="27"/>
      <c r="X402" s="26"/>
      <c r="Y402" s="27"/>
      <c r="Z402" s="26"/>
      <c r="AA402" s="27"/>
      <c r="AB402" s="26"/>
      <c r="AC402" s="27"/>
      <c r="AD402" s="26"/>
      <c r="AE402" s="27"/>
      <c r="AF402" s="26"/>
      <c r="AG402" s="27"/>
      <c r="AH402" s="26"/>
    </row>
    <row r="403" spans="1:34">
      <c r="A403" s="1"/>
      <c r="B403" s="2"/>
      <c r="C403" s="2"/>
      <c r="D403" s="1"/>
      <c r="E403" s="1"/>
      <c r="F403" s="20"/>
      <c r="G403" s="24"/>
      <c r="H403" s="25"/>
      <c r="I403" s="24"/>
      <c r="J403" s="25"/>
      <c r="K403" s="27"/>
      <c r="L403" s="26"/>
      <c r="M403" s="27"/>
      <c r="N403" s="26"/>
      <c r="O403" s="27"/>
      <c r="P403" s="26"/>
      <c r="Q403" s="27"/>
      <c r="R403" s="26"/>
      <c r="S403" s="27"/>
      <c r="T403" s="26"/>
      <c r="U403" s="27"/>
      <c r="V403" s="26"/>
      <c r="W403" s="27"/>
      <c r="X403" s="26"/>
      <c r="Y403" s="27"/>
      <c r="Z403" s="26"/>
      <c r="AA403" s="27"/>
      <c r="AB403" s="26"/>
      <c r="AC403" s="27"/>
      <c r="AD403" s="26"/>
      <c r="AE403" s="27"/>
      <c r="AF403" s="26"/>
      <c r="AG403" s="27"/>
      <c r="AH403" s="26"/>
    </row>
    <row r="404" spans="1:34">
      <c r="A404" s="1"/>
      <c r="B404" s="2"/>
      <c r="C404" s="2"/>
      <c r="D404" s="1"/>
      <c r="E404" s="1"/>
      <c r="F404" s="20"/>
      <c r="G404" s="24"/>
      <c r="H404" s="25"/>
      <c r="I404" s="24"/>
      <c r="J404" s="25"/>
      <c r="K404" s="27"/>
      <c r="L404" s="26"/>
      <c r="M404" s="27"/>
      <c r="N404" s="26"/>
      <c r="O404" s="27"/>
      <c r="P404" s="26"/>
      <c r="Q404" s="27"/>
      <c r="R404" s="26"/>
      <c r="S404" s="27"/>
      <c r="T404" s="26"/>
      <c r="U404" s="27"/>
      <c r="V404" s="26"/>
      <c r="W404" s="27"/>
      <c r="X404" s="26"/>
      <c r="Y404" s="27"/>
      <c r="Z404" s="26"/>
      <c r="AA404" s="27"/>
      <c r="AB404" s="26"/>
      <c r="AC404" s="27"/>
      <c r="AD404" s="26"/>
      <c r="AE404" s="27"/>
      <c r="AF404" s="26"/>
      <c r="AG404" s="27"/>
      <c r="AH404" s="26"/>
    </row>
    <row r="405" spans="1:34">
      <c r="A405" s="1"/>
      <c r="B405" s="2"/>
      <c r="C405" s="2"/>
      <c r="D405" s="1"/>
      <c r="E405" s="1"/>
      <c r="F405" s="20"/>
      <c r="G405" s="24"/>
      <c r="H405" s="25"/>
      <c r="I405" s="24"/>
      <c r="J405" s="25"/>
      <c r="K405" s="27"/>
      <c r="L405" s="26"/>
      <c r="M405" s="27"/>
      <c r="N405" s="26"/>
      <c r="O405" s="27"/>
      <c r="P405" s="26"/>
      <c r="Q405" s="27"/>
      <c r="R405" s="26"/>
      <c r="S405" s="27"/>
      <c r="T405" s="26"/>
      <c r="U405" s="27"/>
      <c r="V405" s="26"/>
      <c r="W405" s="27"/>
      <c r="X405" s="26"/>
      <c r="Y405" s="27"/>
      <c r="Z405" s="26"/>
      <c r="AA405" s="27"/>
      <c r="AB405" s="26"/>
      <c r="AC405" s="27"/>
      <c r="AD405" s="26"/>
      <c r="AE405" s="27"/>
      <c r="AF405" s="26"/>
      <c r="AG405" s="27"/>
      <c r="AH405" s="26"/>
    </row>
    <row r="406" spans="1:34">
      <c r="A406" s="1"/>
      <c r="B406" s="2"/>
      <c r="C406" s="2"/>
      <c r="D406" s="1"/>
      <c r="E406" s="1"/>
      <c r="F406" s="20"/>
      <c r="G406" s="24"/>
      <c r="H406" s="25"/>
      <c r="I406" s="24"/>
      <c r="J406" s="25"/>
      <c r="K406" s="27"/>
      <c r="L406" s="26"/>
      <c r="M406" s="27"/>
      <c r="N406" s="26"/>
      <c r="O406" s="27"/>
      <c r="P406" s="26"/>
      <c r="Q406" s="27"/>
      <c r="R406" s="26"/>
      <c r="S406" s="27"/>
      <c r="T406" s="26"/>
      <c r="U406" s="27"/>
      <c r="V406" s="26"/>
      <c r="W406" s="27"/>
      <c r="X406" s="26"/>
      <c r="Y406" s="27"/>
      <c r="Z406" s="26"/>
      <c r="AA406" s="27"/>
      <c r="AB406" s="26"/>
      <c r="AC406" s="27"/>
      <c r="AD406" s="26"/>
      <c r="AE406" s="27"/>
      <c r="AF406" s="26"/>
      <c r="AG406" s="27"/>
      <c r="AH406" s="26"/>
    </row>
    <row r="407" spans="1:34">
      <c r="A407" s="1"/>
      <c r="B407" s="2"/>
      <c r="C407" s="2"/>
      <c r="D407" s="1"/>
      <c r="E407" s="1"/>
      <c r="F407" s="20"/>
      <c r="G407" s="24"/>
      <c r="H407" s="25"/>
      <c r="I407" s="24"/>
      <c r="J407" s="25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26"/>
      <c r="W407" s="27"/>
      <c r="X407" s="26"/>
      <c r="Y407" s="27"/>
      <c r="Z407" s="26"/>
      <c r="AA407" s="27"/>
      <c r="AB407" s="26"/>
      <c r="AC407" s="27"/>
      <c r="AD407" s="26"/>
      <c r="AE407" s="27"/>
      <c r="AF407" s="26"/>
      <c r="AG407" s="27"/>
      <c r="AH407" s="26"/>
    </row>
    <row r="408" spans="1:34">
      <c r="A408" s="1"/>
      <c r="B408" s="2"/>
      <c r="C408" s="2"/>
      <c r="D408" s="1"/>
      <c r="E408" s="1"/>
      <c r="F408" s="20"/>
      <c r="G408" s="24"/>
      <c r="H408" s="25"/>
      <c r="I408" s="24"/>
      <c r="J408" s="25"/>
      <c r="K408" s="27"/>
      <c r="L408" s="26"/>
      <c r="M408" s="27"/>
      <c r="N408" s="26"/>
      <c r="O408" s="27"/>
      <c r="P408" s="26"/>
      <c r="Q408" s="27"/>
      <c r="R408" s="26"/>
      <c r="S408" s="27"/>
      <c r="T408" s="26"/>
      <c r="U408" s="27"/>
      <c r="V408" s="26"/>
      <c r="W408" s="27"/>
      <c r="X408" s="26"/>
      <c r="Y408" s="27"/>
      <c r="Z408" s="26"/>
      <c r="AA408" s="27"/>
      <c r="AB408" s="26"/>
      <c r="AC408" s="27"/>
      <c r="AD408" s="26"/>
      <c r="AE408" s="27"/>
      <c r="AF408" s="26"/>
      <c r="AG408" s="27"/>
      <c r="AH408" s="26"/>
    </row>
    <row r="409" spans="1:34">
      <c r="A409" s="1"/>
      <c r="B409" s="2"/>
      <c r="C409" s="2"/>
      <c r="D409" s="1"/>
      <c r="E409" s="1"/>
      <c r="F409" s="20"/>
      <c r="G409" s="24"/>
      <c r="H409" s="25"/>
      <c r="I409" s="24"/>
      <c r="J409" s="25"/>
      <c r="K409" s="27"/>
      <c r="L409" s="26"/>
      <c r="M409" s="27"/>
      <c r="N409" s="26"/>
      <c r="O409" s="27"/>
      <c r="P409" s="26"/>
      <c r="Q409" s="27"/>
      <c r="R409" s="26"/>
      <c r="S409" s="27"/>
      <c r="T409" s="26"/>
      <c r="U409" s="27"/>
      <c r="V409" s="26"/>
      <c r="W409" s="27"/>
      <c r="X409" s="26"/>
      <c r="Y409" s="27"/>
      <c r="Z409" s="26"/>
      <c r="AA409" s="27"/>
      <c r="AB409" s="26"/>
      <c r="AC409" s="27"/>
      <c r="AD409" s="26"/>
      <c r="AE409" s="27"/>
      <c r="AF409" s="26"/>
      <c r="AG409" s="27"/>
      <c r="AH409" s="26"/>
    </row>
    <row r="410" spans="1:34">
      <c r="A410" s="1"/>
      <c r="B410" s="2"/>
      <c r="C410" s="2"/>
      <c r="D410" s="1"/>
      <c r="E410" s="1"/>
      <c r="F410" s="20"/>
      <c r="G410" s="24"/>
      <c r="H410" s="25"/>
      <c r="I410" s="24"/>
      <c r="J410" s="25"/>
      <c r="K410" s="27"/>
      <c r="L410" s="26"/>
      <c r="M410" s="27"/>
      <c r="N410" s="26"/>
      <c r="O410" s="27"/>
      <c r="P410" s="26"/>
      <c r="Q410" s="27"/>
      <c r="R410" s="26"/>
      <c r="S410" s="27"/>
      <c r="T410" s="26"/>
      <c r="U410" s="27"/>
      <c r="V410" s="26"/>
      <c r="W410" s="27"/>
      <c r="X410" s="26"/>
      <c r="Y410" s="27"/>
      <c r="Z410" s="26"/>
      <c r="AA410" s="27"/>
      <c r="AB410" s="26"/>
      <c r="AC410" s="27"/>
      <c r="AD410" s="26"/>
      <c r="AE410" s="27"/>
      <c r="AF410" s="26"/>
      <c r="AG410" s="27"/>
      <c r="AH410" s="26"/>
    </row>
    <row r="411" spans="1:34">
      <c r="A411" s="1"/>
      <c r="B411" s="2"/>
      <c r="C411" s="2"/>
      <c r="D411" s="1"/>
      <c r="E411" s="1"/>
      <c r="F411" s="20"/>
      <c r="G411" s="24"/>
      <c r="H411" s="25"/>
      <c r="I411" s="24"/>
      <c r="J411" s="25"/>
      <c r="K411" s="27"/>
      <c r="L411" s="26"/>
      <c r="M411" s="27"/>
      <c r="N411" s="26"/>
      <c r="O411" s="27"/>
      <c r="P411" s="26"/>
      <c r="Q411" s="27"/>
      <c r="R411" s="26"/>
      <c r="S411" s="27"/>
      <c r="T411" s="26"/>
      <c r="U411" s="27"/>
      <c r="V411" s="26"/>
      <c r="W411" s="27"/>
      <c r="X411" s="26"/>
      <c r="Y411" s="27"/>
      <c r="Z411" s="26"/>
      <c r="AA411" s="27"/>
      <c r="AB411" s="26"/>
      <c r="AC411" s="27"/>
      <c r="AD411" s="26"/>
      <c r="AE411" s="27"/>
      <c r="AF411" s="26"/>
      <c r="AG411" s="27"/>
      <c r="AH411" s="26"/>
    </row>
    <row r="412" spans="1:34">
      <c r="A412" s="1"/>
      <c r="B412" s="2"/>
      <c r="C412" s="2"/>
      <c r="D412" s="1"/>
      <c r="E412" s="1"/>
      <c r="F412" s="20"/>
      <c r="G412" s="24"/>
      <c r="H412" s="25"/>
      <c r="I412" s="24"/>
      <c r="J412" s="25"/>
      <c r="K412" s="27"/>
      <c r="L412" s="26"/>
      <c r="M412" s="27"/>
      <c r="N412" s="26"/>
      <c r="O412" s="27"/>
      <c r="P412" s="26"/>
      <c r="Q412" s="27"/>
      <c r="R412" s="26"/>
      <c r="S412" s="27"/>
      <c r="T412" s="26"/>
      <c r="U412" s="27"/>
      <c r="V412" s="26"/>
      <c r="W412" s="27"/>
      <c r="X412" s="26"/>
      <c r="Y412" s="27"/>
      <c r="Z412" s="26"/>
      <c r="AA412" s="27"/>
      <c r="AB412" s="26"/>
      <c r="AC412" s="27"/>
      <c r="AD412" s="26"/>
      <c r="AE412" s="27"/>
      <c r="AF412" s="26"/>
      <c r="AG412" s="27"/>
      <c r="AH412" s="26"/>
    </row>
    <row r="413" spans="1:34">
      <c r="A413" s="1"/>
      <c r="B413" s="2"/>
      <c r="C413" s="2"/>
      <c r="D413" s="1"/>
      <c r="E413" s="1"/>
      <c r="F413" s="20"/>
      <c r="G413" s="24"/>
      <c r="H413" s="25"/>
      <c r="I413" s="24"/>
      <c r="J413" s="25"/>
      <c r="K413" s="27"/>
      <c r="L413" s="26"/>
      <c r="M413" s="27"/>
      <c r="N413" s="26"/>
      <c r="O413" s="27"/>
      <c r="P413" s="26"/>
      <c r="Q413" s="27"/>
      <c r="R413" s="26"/>
      <c r="S413" s="27"/>
      <c r="T413" s="26"/>
      <c r="U413" s="27"/>
      <c r="V413" s="26"/>
      <c r="W413" s="27"/>
      <c r="X413" s="26"/>
      <c r="Y413" s="27"/>
      <c r="Z413" s="26"/>
      <c r="AA413" s="27"/>
      <c r="AB413" s="26"/>
      <c r="AC413" s="27"/>
      <c r="AD413" s="26"/>
      <c r="AE413" s="27"/>
      <c r="AF413" s="26"/>
      <c r="AG413" s="27"/>
      <c r="AH413" s="26"/>
    </row>
    <row r="414" spans="1:34">
      <c r="A414" s="1"/>
      <c r="B414" s="2"/>
      <c r="C414" s="2"/>
      <c r="D414" s="1"/>
      <c r="E414" s="1"/>
      <c r="F414" s="20"/>
      <c r="G414" s="24"/>
      <c r="H414" s="25"/>
      <c r="I414" s="24"/>
      <c r="J414" s="25"/>
      <c r="K414" s="27"/>
      <c r="L414" s="26"/>
      <c r="M414" s="27"/>
      <c r="N414" s="26"/>
      <c r="O414" s="27"/>
      <c r="P414" s="26"/>
      <c r="Q414" s="27"/>
      <c r="R414" s="26"/>
      <c r="S414" s="27"/>
      <c r="T414" s="26"/>
      <c r="U414" s="27"/>
      <c r="V414" s="26"/>
      <c r="W414" s="27"/>
      <c r="X414" s="26"/>
      <c r="Y414" s="27"/>
      <c r="Z414" s="26"/>
      <c r="AA414" s="27"/>
      <c r="AB414" s="26"/>
      <c r="AC414" s="27"/>
      <c r="AD414" s="26"/>
      <c r="AE414" s="27"/>
      <c r="AF414" s="26"/>
      <c r="AG414" s="27"/>
      <c r="AH414" s="26"/>
    </row>
    <row r="415" spans="1:34">
      <c r="A415" s="1"/>
      <c r="B415" s="2"/>
      <c r="C415" s="2"/>
      <c r="D415" s="1"/>
      <c r="E415" s="1"/>
      <c r="F415" s="20"/>
      <c r="G415" s="24"/>
      <c r="H415" s="25"/>
      <c r="I415" s="24"/>
      <c r="J415" s="25"/>
      <c r="K415" s="27"/>
      <c r="L415" s="26"/>
      <c r="M415" s="27"/>
      <c r="N415" s="26"/>
      <c r="O415" s="27"/>
      <c r="P415" s="26"/>
      <c r="Q415" s="27"/>
      <c r="R415" s="26"/>
      <c r="S415" s="27"/>
      <c r="T415" s="26"/>
      <c r="U415" s="27"/>
      <c r="V415" s="26"/>
      <c r="W415" s="27"/>
      <c r="X415" s="26"/>
      <c r="Y415" s="27"/>
      <c r="Z415" s="26"/>
      <c r="AA415" s="27"/>
      <c r="AB415" s="26"/>
      <c r="AC415" s="27"/>
      <c r="AD415" s="26"/>
      <c r="AE415" s="27"/>
      <c r="AF415" s="26"/>
      <c r="AG415" s="27"/>
      <c r="AH415" s="26"/>
    </row>
    <row r="416" spans="1:34">
      <c r="A416" s="1"/>
      <c r="B416" s="2"/>
      <c r="C416" s="2"/>
      <c r="D416" s="1"/>
      <c r="E416" s="1"/>
      <c r="F416" s="20"/>
      <c r="G416" s="24"/>
      <c r="H416" s="25"/>
      <c r="I416" s="24"/>
      <c r="J416" s="25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26"/>
      <c r="W416" s="27"/>
      <c r="X416" s="26"/>
      <c r="Y416" s="27"/>
      <c r="Z416" s="26"/>
      <c r="AA416" s="27"/>
      <c r="AB416" s="26"/>
      <c r="AC416" s="27"/>
      <c r="AD416" s="26"/>
      <c r="AE416" s="27"/>
      <c r="AF416" s="26"/>
      <c r="AG416" s="27"/>
      <c r="AH416" s="26"/>
    </row>
    <row r="417" spans="1:34">
      <c r="A417" s="1"/>
      <c r="B417" s="2"/>
      <c r="C417" s="2"/>
      <c r="D417" s="1"/>
      <c r="E417" s="1"/>
      <c r="F417" s="20"/>
      <c r="G417" s="24"/>
      <c r="H417" s="25"/>
      <c r="I417" s="24"/>
      <c r="J417" s="25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26"/>
      <c r="W417" s="27"/>
      <c r="X417" s="26"/>
      <c r="Y417" s="27"/>
      <c r="Z417" s="26"/>
      <c r="AA417" s="27"/>
      <c r="AB417" s="26"/>
      <c r="AC417" s="27"/>
      <c r="AD417" s="26"/>
      <c r="AE417" s="27"/>
      <c r="AF417" s="26"/>
      <c r="AG417" s="27"/>
      <c r="AH417" s="26"/>
    </row>
    <row r="418" spans="1:34">
      <c r="A418" s="1"/>
      <c r="B418" s="2"/>
      <c r="C418" s="2"/>
      <c r="D418" s="1"/>
      <c r="E418" s="1"/>
      <c r="F418" s="20"/>
      <c r="G418" s="24"/>
      <c r="H418" s="25"/>
      <c r="I418" s="24"/>
      <c r="J418" s="25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26"/>
      <c r="W418" s="27"/>
      <c r="X418" s="26"/>
      <c r="Y418" s="27"/>
      <c r="Z418" s="26"/>
      <c r="AA418" s="27"/>
      <c r="AB418" s="26"/>
      <c r="AC418" s="27"/>
      <c r="AD418" s="26"/>
      <c r="AE418" s="27"/>
      <c r="AF418" s="26"/>
      <c r="AG418" s="27"/>
      <c r="AH418" s="26"/>
    </row>
    <row r="419" spans="1:34">
      <c r="A419" s="1"/>
      <c r="B419" s="2"/>
      <c r="C419" s="2"/>
      <c r="D419" s="1"/>
      <c r="E419" s="1"/>
      <c r="F419" s="20"/>
      <c r="G419" s="24"/>
      <c r="H419" s="25"/>
      <c r="I419" s="24"/>
      <c r="J419" s="25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26"/>
      <c r="W419" s="27"/>
      <c r="X419" s="26"/>
      <c r="Y419" s="27"/>
      <c r="Z419" s="26"/>
      <c r="AA419" s="27"/>
      <c r="AB419" s="26"/>
      <c r="AC419" s="27"/>
      <c r="AD419" s="26"/>
      <c r="AE419" s="27"/>
      <c r="AF419" s="26"/>
      <c r="AG419" s="27"/>
      <c r="AH419" s="26"/>
    </row>
    <row r="420" spans="1:34">
      <c r="A420" s="1"/>
      <c r="B420" s="2"/>
      <c r="C420" s="2"/>
      <c r="D420" s="1"/>
      <c r="E420" s="1"/>
      <c r="F420" s="20"/>
      <c r="G420" s="24"/>
      <c r="H420" s="25"/>
      <c r="I420" s="24"/>
      <c r="J420" s="25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26"/>
      <c r="W420" s="27"/>
      <c r="X420" s="26"/>
      <c r="Y420" s="27"/>
      <c r="Z420" s="26"/>
      <c r="AA420" s="27"/>
      <c r="AB420" s="26"/>
      <c r="AC420" s="27"/>
      <c r="AD420" s="26"/>
      <c r="AE420" s="27"/>
      <c r="AF420" s="26"/>
      <c r="AG420" s="27"/>
      <c r="AH420" s="26"/>
    </row>
    <row r="421" spans="1:34">
      <c r="A421" s="1"/>
      <c r="B421" s="2"/>
      <c r="C421" s="2"/>
      <c r="D421" s="1"/>
      <c r="E421" s="1"/>
      <c r="F421" s="20"/>
      <c r="G421" s="24"/>
      <c r="H421" s="25"/>
      <c r="I421" s="24"/>
      <c r="J421" s="25"/>
      <c r="K421" s="27"/>
      <c r="L421" s="26"/>
      <c r="M421" s="27"/>
      <c r="N421" s="26"/>
      <c r="O421" s="27"/>
      <c r="P421" s="26"/>
      <c r="Q421" s="27"/>
      <c r="R421" s="26"/>
      <c r="S421" s="27"/>
      <c r="T421" s="26"/>
      <c r="U421" s="27"/>
      <c r="V421" s="26"/>
      <c r="W421" s="27"/>
      <c r="X421" s="26"/>
      <c r="Y421" s="27"/>
      <c r="Z421" s="26"/>
      <c r="AA421" s="27"/>
      <c r="AB421" s="26"/>
      <c r="AC421" s="27"/>
      <c r="AD421" s="26"/>
      <c r="AE421" s="27"/>
      <c r="AF421" s="26"/>
      <c r="AG421" s="27"/>
      <c r="AH421" s="26"/>
    </row>
    <row r="422" spans="1:34">
      <c r="A422" s="1"/>
      <c r="B422" s="2"/>
      <c r="C422" s="2"/>
      <c r="D422" s="1"/>
      <c r="E422" s="1"/>
      <c r="F422" s="20"/>
      <c r="G422" s="24"/>
      <c r="H422" s="25"/>
      <c r="I422" s="24"/>
      <c r="J422" s="25"/>
      <c r="K422" s="27"/>
      <c r="L422" s="26"/>
      <c r="M422" s="27"/>
      <c r="N422" s="26"/>
      <c r="O422" s="27"/>
      <c r="P422" s="26"/>
      <c r="Q422" s="27"/>
      <c r="R422" s="26"/>
      <c r="S422" s="27"/>
      <c r="T422" s="26"/>
      <c r="U422" s="27"/>
      <c r="V422" s="26"/>
      <c r="W422" s="27"/>
      <c r="X422" s="26"/>
      <c r="Y422" s="27"/>
      <c r="Z422" s="26"/>
      <c r="AA422" s="27"/>
      <c r="AB422" s="26"/>
      <c r="AC422" s="27"/>
      <c r="AD422" s="26"/>
      <c r="AE422" s="27"/>
      <c r="AF422" s="26"/>
      <c r="AG422" s="27"/>
      <c r="AH422" s="26"/>
    </row>
    <row r="423" spans="1:34">
      <c r="A423" s="1"/>
      <c r="B423" s="2"/>
      <c r="C423" s="2"/>
      <c r="D423" s="1"/>
      <c r="E423" s="1"/>
      <c r="F423" s="20"/>
      <c r="G423" s="24"/>
      <c r="H423" s="25"/>
      <c r="I423" s="24"/>
      <c r="J423" s="25"/>
      <c r="K423" s="27"/>
      <c r="L423" s="26"/>
      <c r="M423" s="27"/>
      <c r="N423" s="26"/>
      <c r="O423" s="27"/>
      <c r="P423" s="26"/>
      <c r="Q423" s="27"/>
      <c r="R423" s="26"/>
      <c r="S423" s="27"/>
      <c r="T423" s="26"/>
      <c r="U423" s="27"/>
      <c r="V423" s="26"/>
      <c r="W423" s="27"/>
      <c r="X423" s="26"/>
      <c r="Y423" s="27"/>
      <c r="Z423" s="26"/>
      <c r="AA423" s="27"/>
      <c r="AB423" s="26"/>
      <c r="AC423" s="27"/>
      <c r="AD423" s="26"/>
      <c r="AE423" s="27"/>
      <c r="AF423" s="26"/>
      <c r="AG423" s="27"/>
      <c r="AH423" s="26"/>
    </row>
    <row r="424" spans="1:34">
      <c r="A424" s="1"/>
      <c r="B424" s="2"/>
      <c r="C424" s="2"/>
      <c r="D424" s="1"/>
      <c r="E424" s="1"/>
      <c r="F424" s="20"/>
      <c r="G424" s="24"/>
      <c r="H424" s="25"/>
      <c r="I424" s="24"/>
      <c r="J424" s="25"/>
      <c r="K424" s="27"/>
      <c r="L424" s="26"/>
      <c r="M424" s="27"/>
      <c r="N424" s="26"/>
      <c r="O424" s="27"/>
      <c r="P424" s="26"/>
      <c r="Q424" s="27"/>
      <c r="R424" s="26"/>
      <c r="S424" s="27"/>
      <c r="T424" s="26"/>
      <c r="U424" s="27"/>
      <c r="V424" s="26"/>
      <c r="W424" s="27"/>
      <c r="X424" s="26"/>
      <c r="Y424" s="27"/>
      <c r="Z424" s="26"/>
      <c r="AA424" s="27"/>
      <c r="AB424" s="26"/>
      <c r="AC424" s="27"/>
      <c r="AD424" s="26"/>
      <c r="AE424" s="27"/>
      <c r="AF424" s="26"/>
      <c r="AG424" s="27"/>
      <c r="AH424" s="26"/>
    </row>
    <row r="425" spans="1:34">
      <c r="A425" s="1"/>
      <c r="B425" s="2"/>
      <c r="C425" s="2"/>
      <c r="D425" s="1"/>
      <c r="E425" s="1"/>
      <c r="F425" s="20"/>
      <c r="G425" s="24"/>
      <c r="H425" s="25"/>
      <c r="I425" s="24"/>
      <c r="J425" s="25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26"/>
      <c r="W425" s="27"/>
      <c r="X425" s="26"/>
      <c r="Y425" s="27"/>
      <c r="Z425" s="26"/>
      <c r="AA425" s="27"/>
      <c r="AB425" s="26"/>
      <c r="AC425" s="27"/>
      <c r="AD425" s="26"/>
      <c r="AE425" s="27"/>
      <c r="AF425" s="26"/>
      <c r="AG425" s="27"/>
      <c r="AH425" s="26"/>
    </row>
    <row r="426" spans="1:34">
      <c r="A426" s="1"/>
      <c r="B426" s="2"/>
      <c r="C426" s="2"/>
      <c r="D426" s="1"/>
      <c r="E426" s="1"/>
      <c r="F426" s="20"/>
      <c r="G426" s="24"/>
      <c r="H426" s="25"/>
      <c r="I426" s="24"/>
      <c r="J426" s="25"/>
      <c r="K426" s="27"/>
      <c r="L426" s="26"/>
      <c r="M426" s="27"/>
      <c r="N426" s="26"/>
      <c r="O426" s="27"/>
      <c r="P426" s="26"/>
      <c r="Q426" s="27"/>
      <c r="R426" s="26"/>
      <c r="S426" s="27"/>
      <c r="T426" s="26"/>
      <c r="U426" s="27"/>
      <c r="V426" s="26"/>
      <c r="W426" s="27"/>
      <c r="X426" s="26"/>
      <c r="Y426" s="27"/>
      <c r="Z426" s="26"/>
      <c r="AA426" s="27"/>
      <c r="AB426" s="26"/>
      <c r="AC426" s="27"/>
      <c r="AD426" s="26"/>
      <c r="AE426" s="27"/>
      <c r="AF426" s="26"/>
      <c r="AG426" s="27"/>
      <c r="AH426" s="26"/>
    </row>
    <row r="427" spans="1:34">
      <c r="A427" s="1"/>
      <c r="B427" s="2"/>
      <c r="C427" s="2"/>
      <c r="D427" s="1"/>
      <c r="E427" s="1"/>
      <c r="F427" s="20"/>
      <c r="G427" s="24"/>
      <c r="H427" s="25"/>
      <c r="I427" s="24"/>
      <c r="J427" s="25"/>
      <c r="K427" s="27"/>
      <c r="L427" s="26"/>
      <c r="M427" s="27"/>
      <c r="N427" s="26"/>
      <c r="O427" s="27"/>
      <c r="P427" s="26"/>
      <c r="Q427" s="27"/>
      <c r="R427" s="26"/>
      <c r="S427" s="27"/>
      <c r="T427" s="26"/>
      <c r="U427" s="27"/>
      <c r="V427" s="26"/>
      <c r="W427" s="27"/>
      <c r="X427" s="26"/>
      <c r="Y427" s="27"/>
      <c r="Z427" s="26"/>
      <c r="AA427" s="27"/>
      <c r="AB427" s="26"/>
      <c r="AC427" s="27"/>
      <c r="AD427" s="26"/>
      <c r="AE427" s="27"/>
      <c r="AF427" s="26"/>
      <c r="AG427" s="27"/>
      <c r="AH427" s="26"/>
    </row>
    <row r="428" spans="1:34">
      <c r="A428" s="1"/>
      <c r="B428" s="2"/>
      <c r="C428" s="2"/>
      <c r="D428" s="1"/>
      <c r="E428" s="1"/>
      <c r="F428" s="20"/>
      <c r="G428" s="24"/>
      <c r="H428" s="25"/>
      <c r="I428" s="24"/>
      <c r="J428" s="25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26"/>
      <c r="W428" s="27"/>
      <c r="X428" s="26"/>
      <c r="Y428" s="27"/>
      <c r="Z428" s="26"/>
      <c r="AA428" s="27"/>
      <c r="AB428" s="26"/>
      <c r="AC428" s="27"/>
      <c r="AD428" s="26"/>
      <c r="AE428" s="27"/>
      <c r="AF428" s="26"/>
      <c r="AG428" s="27"/>
      <c r="AH428" s="26"/>
    </row>
    <row r="429" spans="1:34">
      <c r="A429" s="1"/>
      <c r="B429" s="2"/>
      <c r="C429" s="2"/>
      <c r="D429" s="1"/>
      <c r="E429" s="1"/>
      <c r="F429" s="20"/>
      <c r="G429" s="24"/>
      <c r="H429" s="25"/>
      <c r="I429" s="24"/>
      <c r="J429" s="25"/>
      <c r="K429" s="27"/>
      <c r="L429" s="26"/>
      <c r="M429" s="27"/>
      <c r="N429" s="26"/>
      <c r="O429" s="27"/>
      <c r="P429" s="26"/>
      <c r="Q429" s="27"/>
      <c r="R429" s="26"/>
      <c r="S429" s="27"/>
      <c r="T429" s="26"/>
      <c r="U429" s="27"/>
      <c r="V429" s="26"/>
      <c r="W429" s="27"/>
      <c r="X429" s="26"/>
      <c r="Y429" s="27"/>
      <c r="Z429" s="26"/>
      <c r="AA429" s="27"/>
      <c r="AB429" s="26"/>
      <c r="AC429" s="27"/>
      <c r="AD429" s="26"/>
      <c r="AE429" s="27"/>
      <c r="AF429" s="26"/>
      <c r="AG429" s="27"/>
      <c r="AH429" s="26"/>
    </row>
    <row r="430" spans="1:34">
      <c r="A430" s="1"/>
      <c r="B430" s="2"/>
      <c r="C430" s="2"/>
      <c r="D430" s="1"/>
      <c r="E430" s="1"/>
      <c r="F430" s="20"/>
      <c r="G430" s="24"/>
      <c r="H430" s="25"/>
      <c r="I430" s="24"/>
      <c r="J430" s="25"/>
      <c r="K430" s="27"/>
      <c r="L430" s="26"/>
      <c r="M430" s="27"/>
      <c r="N430" s="26"/>
      <c r="O430" s="27"/>
      <c r="P430" s="26"/>
      <c r="Q430" s="27"/>
      <c r="R430" s="26"/>
      <c r="S430" s="27"/>
      <c r="T430" s="26"/>
      <c r="U430" s="27"/>
      <c r="V430" s="26"/>
      <c r="W430" s="27"/>
      <c r="X430" s="26"/>
      <c r="Y430" s="27"/>
      <c r="Z430" s="26"/>
      <c r="AA430" s="27"/>
      <c r="AB430" s="26"/>
      <c r="AC430" s="27"/>
      <c r="AD430" s="26"/>
      <c r="AE430" s="27"/>
      <c r="AF430" s="26"/>
      <c r="AG430" s="27"/>
      <c r="AH430" s="26"/>
    </row>
    <row r="431" spans="1:34">
      <c r="A431" s="1"/>
      <c r="B431" s="2"/>
      <c r="C431" s="2"/>
      <c r="D431" s="1"/>
      <c r="E431" s="1"/>
      <c r="F431" s="20"/>
      <c r="G431" s="24"/>
      <c r="H431" s="25"/>
      <c r="I431" s="24"/>
      <c r="J431" s="25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26"/>
      <c r="W431" s="27"/>
      <c r="X431" s="26"/>
      <c r="Y431" s="27"/>
      <c r="Z431" s="26"/>
      <c r="AA431" s="27"/>
      <c r="AB431" s="26"/>
      <c r="AC431" s="27"/>
      <c r="AD431" s="26"/>
      <c r="AE431" s="27"/>
      <c r="AF431" s="26"/>
      <c r="AG431" s="27"/>
      <c r="AH431" s="26"/>
    </row>
    <row r="432" spans="1:34">
      <c r="A432" s="1"/>
      <c r="B432" s="2"/>
      <c r="C432" s="2"/>
      <c r="D432" s="1"/>
      <c r="E432" s="1"/>
      <c r="F432" s="20"/>
      <c r="G432" s="24"/>
      <c r="H432" s="25"/>
      <c r="I432" s="24"/>
      <c r="J432" s="25"/>
      <c r="K432" s="27"/>
      <c r="L432" s="26"/>
      <c r="M432" s="27"/>
      <c r="N432" s="26"/>
      <c r="O432" s="27"/>
      <c r="P432" s="26"/>
      <c r="Q432" s="27"/>
      <c r="R432" s="26"/>
      <c r="S432" s="27"/>
      <c r="T432" s="26"/>
      <c r="U432" s="27"/>
      <c r="V432" s="26"/>
      <c r="W432" s="27"/>
      <c r="X432" s="26"/>
      <c r="Y432" s="27"/>
      <c r="Z432" s="26"/>
      <c r="AA432" s="27"/>
      <c r="AB432" s="26"/>
      <c r="AC432" s="27"/>
      <c r="AD432" s="26"/>
      <c r="AE432" s="27"/>
      <c r="AF432" s="26"/>
      <c r="AG432" s="27"/>
      <c r="AH432" s="26"/>
    </row>
    <row r="433" spans="1:34">
      <c r="A433" s="1"/>
      <c r="B433" s="2"/>
      <c r="C433" s="2"/>
      <c r="D433" s="1"/>
      <c r="E433" s="1"/>
      <c r="F433" s="20"/>
      <c r="G433" s="24"/>
      <c r="H433" s="25"/>
      <c r="I433" s="24"/>
      <c r="J433" s="25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26"/>
      <c r="W433" s="27"/>
      <c r="X433" s="26"/>
      <c r="Y433" s="27"/>
      <c r="Z433" s="26"/>
      <c r="AA433" s="27"/>
      <c r="AB433" s="26"/>
      <c r="AC433" s="27"/>
      <c r="AD433" s="26"/>
      <c r="AE433" s="27"/>
      <c r="AF433" s="26"/>
      <c r="AG433" s="27"/>
      <c r="AH433" s="26"/>
    </row>
    <row r="434" spans="1:34">
      <c r="A434" s="1"/>
      <c r="B434" s="2"/>
      <c r="C434" s="2"/>
      <c r="D434" s="1"/>
      <c r="E434" s="1"/>
      <c r="F434" s="20"/>
      <c r="G434" s="24"/>
      <c r="H434" s="25"/>
      <c r="I434" s="24"/>
      <c r="J434" s="25"/>
      <c r="K434" s="27"/>
      <c r="L434" s="26"/>
      <c r="M434" s="27"/>
      <c r="N434" s="26"/>
      <c r="O434" s="27"/>
      <c r="P434" s="26"/>
      <c r="Q434" s="27"/>
      <c r="R434" s="26"/>
      <c r="S434" s="27"/>
      <c r="T434" s="26"/>
      <c r="U434" s="27"/>
      <c r="V434" s="26"/>
      <c r="W434" s="27"/>
      <c r="X434" s="26"/>
      <c r="Y434" s="27"/>
      <c r="Z434" s="26"/>
      <c r="AA434" s="27"/>
      <c r="AB434" s="26"/>
      <c r="AC434" s="27"/>
      <c r="AD434" s="26"/>
      <c r="AE434" s="27"/>
      <c r="AF434" s="26"/>
      <c r="AG434" s="27"/>
      <c r="AH434" s="26"/>
    </row>
    <row r="435" spans="1:34">
      <c r="A435" s="1"/>
      <c r="B435" s="2"/>
      <c r="C435" s="2"/>
      <c r="D435" s="1"/>
      <c r="E435" s="1"/>
      <c r="F435" s="20"/>
      <c r="G435" s="24"/>
      <c r="H435" s="25"/>
      <c r="I435" s="24"/>
      <c r="J435" s="25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26"/>
      <c r="W435" s="27"/>
      <c r="X435" s="26"/>
      <c r="Y435" s="27"/>
      <c r="Z435" s="26"/>
      <c r="AA435" s="27"/>
      <c r="AB435" s="26"/>
      <c r="AC435" s="27"/>
      <c r="AD435" s="26"/>
      <c r="AE435" s="27"/>
      <c r="AF435" s="26"/>
      <c r="AG435" s="27"/>
      <c r="AH435" s="26"/>
    </row>
    <row r="436" spans="1:34">
      <c r="A436" s="1"/>
      <c r="B436" s="2"/>
      <c r="C436" s="2"/>
      <c r="D436" s="1"/>
      <c r="E436" s="1"/>
      <c r="F436" s="20"/>
      <c r="G436" s="24"/>
      <c r="H436" s="25"/>
      <c r="I436" s="24"/>
      <c r="J436" s="25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26"/>
      <c r="W436" s="27"/>
      <c r="X436" s="26"/>
      <c r="Y436" s="27"/>
      <c r="Z436" s="26"/>
      <c r="AA436" s="27"/>
      <c r="AB436" s="26"/>
      <c r="AC436" s="27"/>
      <c r="AD436" s="26"/>
      <c r="AE436" s="27"/>
      <c r="AF436" s="26"/>
      <c r="AG436" s="27"/>
      <c r="AH436" s="26"/>
    </row>
    <row r="437" spans="1:34">
      <c r="A437" s="1"/>
      <c r="B437" s="2"/>
      <c r="C437" s="2"/>
      <c r="D437" s="1"/>
      <c r="E437" s="1"/>
      <c r="F437" s="20"/>
      <c r="G437" s="24"/>
      <c r="H437" s="25"/>
      <c r="I437" s="24"/>
      <c r="J437" s="25"/>
      <c r="K437" s="27"/>
      <c r="L437" s="26"/>
      <c r="M437" s="27"/>
      <c r="N437" s="26"/>
      <c r="O437" s="27"/>
      <c r="P437" s="26"/>
      <c r="Q437" s="27"/>
      <c r="R437" s="26"/>
      <c r="S437" s="27"/>
      <c r="T437" s="26"/>
      <c r="U437" s="27"/>
      <c r="V437" s="26"/>
      <c r="W437" s="27"/>
      <c r="X437" s="26"/>
      <c r="Y437" s="27"/>
      <c r="Z437" s="26"/>
      <c r="AA437" s="27"/>
      <c r="AB437" s="26"/>
      <c r="AC437" s="27"/>
      <c r="AD437" s="26"/>
      <c r="AE437" s="27"/>
      <c r="AF437" s="26"/>
      <c r="AG437" s="27"/>
      <c r="AH437" s="26"/>
    </row>
    <row r="438" spans="1:34">
      <c r="A438" s="1"/>
      <c r="B438" s="2"/>
      <c r="C438" s="2"/>
      <c r="D438" s="1"/>
      <c r="E438" s="1"/>
      <c r="F438" s="20"/>
      <c r="G438" s="24"/>
      <c r="H438" s="25"/>
      <c r="I438" s="24"/>
      <c r="J438" s="25"/>
      <c r="K438" s="27"/>
      <c r="L438" s="26"/>
      <c r="M438" s="27"/>
      <c r="N438" s="26"/>
      <c r="O438" s="27"/>
      <c r="P438" s="26"/>
      <c r="Q438" s="27"/>
      <c r="R438" s="26"/>
      <c r="S438" s="27"/>
      <c r="T438" s="26"/>
      <c r="U438" s="27"/>
      <c r="V438" s="26"/>
      <c r="W438" s="27"/>
      <c r="X438" s="26"/>
      <c r="Y438" s="27"/>
      <c r="Z438" s="26"/>
      <c r="AA438" s="27"/>
      <c r="AB438" s="26"/>
      <c r="AC438" s="27"/>
      <c r="AD438" s="26"/>
      <c r="AE438" s="27"/>
      <c r="AF438" s="26"/>
      <c r="AG438" s="27"/>
      <c r="AH438" s="26"/>
    </row>
    <row r="439" spans="1:34">
      <c r="A439" s="1"/>
      <c r="B439" s="2"/>
      <c r="C439" s="2"/>
      <c r="D439" s="1"/>
      <c r="E439" s="1"/>
      <c r="F439" s="20"/>
      <c r="G439" s="24"/>
      <c r="H439" s="25"/>
      <c r="I439" s="24"/>
      <c r="J439" s="25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26"/>
      <c r="W439" s="27"/>
      <c r="X439" s="26"/>
      <c r="Y439" s="27"/>
      <c r="Z439" s="26"/>
      <c r="AA439" s="27"/>
      <c r="AB439" s="26"/>
      <c r="AC439" s="27"/>
      <c r="AD439" s="26"/>
      <c r="AE439" s="27"/>
      <c r="AF439" s="26"/>
      <c r="AG439" s="27"/>
      <c r="AH439" s="26"/>
    </row>
    <row r="440" spans="1:34">
      <c r="A440" s="1"/>
      <c r="B440" s="2"/>
      <c r="C440" s="2"/>
      <c r="D440" s="1"/>
      <c r="E440" s="1"/>
      <c r="F440" s="20"/>
      <c r="G440" s="24"/>
      <c r="H440" s="25"/>
      <c r="I440" s="24"/>
      <c r="J440" s="25"/>
      <c r="K440" s="27"/>
      <c r="L440" s="26"/>
      <c r="M440" s="27"/>
      <c r="N440" s="26"/>
      <c r="O440" s="27"/>
      <c r="P440" s="26"/>
      <c r="Q440" s="27"/>
      <c r="R440" s="26"/>
      <c r="S440" s="27"/>
      <c r="T440" s="26"/>
      <c r="U440" s="27"/>
      <c r="V440" s="26"/>
      <c r="W440" s="27"/>
      <c r="X440" s="26"/>
      <c r="Y440" s="27"/>
      <c r="Z440" s="26"/>
      <c r="AA440" s="27"/>
      <c r="AB440" s="26"/>
      <c r="AC440" s="27"/>
      <c r="AD440" s="26"/>
      <c r="AE440" s="27"/>
      <c r="AF440" s="26"/>
      <c r="AG440" s="27"/>
      <c r="AH440" s="26"/>
    </row>
    <row r="441" spans="1:34">
      <c r="A441" s="1"/>
      <c r="B441" s="2"/>
      <c r="C441" s="2"/>
      <c r="D441" s="1"/>
      <c r="E441" s="1"/>
      <c r="F441" s="20"/>
      <c r="G441" s="24"/>
      <c r="H441" s="25"/>
      <c r="I441" s="24"/>
      <c r="J441" s="25"/>
      <c r="K441" s="27"/>
      <c r="L441" s="26"/>
      <c r="M441" s="27"/>
      <c r="N441" s="26"/>
      <c r="O441" s="27"/>
      <c r="P441" s="26"/>
      <c r="Q441" s="27"/>
      <c r="R441" s="26"/>
      <c r="S441" s="27"/>
      <c r="T441" s="26"/>
      <c r="U441" s="27"/>
      <c r="V441" s="26"/>
      <c r="W441" s="27"/>
      <c r="X441" s="26"/>
      <c r="Y441" s="27"/>
      <c r="Z441" s="26"/>
      <c r="AA441" s="27"/>
      <c r="AB441" s="26"/>
      <c r="AC441" s="27"/>
      <c r="AD441" s="26"/>
      <c r="AE441" s="27"/>
      <c r="AF441" s="26"/>
      <c r="AG441" s="27"/>
      <c r="AH441" s="26"/>
    </row>
    <row r="442" spans="1:34">
      <c r="A442" s="1"/>
      <c r="B442" s="2"/>
      <c r="C442" s="2"/>
      <c r="D442" s="1"/>
      <c r="E442" s="1"/>
      <c r="F442" s="20"/>
      <c r="G442" s="24"/>
      <c r="H442" s="25"/>
      <c r="I442" s="24"/>
      <c r="J442" s="25"/>
      <c r="K442" s="27"/>
      <c r="L442" s="26"/>
      <c r="M442" s="27"/>
      <c r="N442" s="26"/>
      <c r="O442" s="27"/>
      <c r="P442" s="26"/>
      <c r="Q442" s="27"/>
      <c r="R442" s="26"/>
      <c r="S442" s="27"/>
      <c r="T442" s="26"/>
      <c r="U442" s="27"/>
      <c r="V442" s="26"/>
      <c r="W442" s="27"/>
      <c r="X442" s="26"/>
      <c r="Y442" s="27"/>
      <c r="Z442" s="26"/>
      <c r="AA442" s="27"/>
      <c r="AB442" s="26"/>
      <c r="AC442" s="27"/>
      <c r="AD442" s="26"/>
      <c r="AE442" s="27"/>
      <c r="AF442" s="26"/>
      <c r="AG442" s="27"/>
      <c r="AH442" s="26"/>
    </row>
    <row r="443" spans="1:34">
      <c r="A443" s="1"/>
      <c r="B443" s="2"/>
      <c r="C443" s="2"/>
      <c r="D443" s="1"/>
      <c r="E443" s="1"/>
      <c r="F443" s="20"/>
      <c r="G443" s="24"/>
      <c r="H443" s="25"/>
      <c r="I443" s="24"/>
      <c r="J443" s="25"/>
      <c r="K443" s="27"/>
      <c r="L443" s="26"/>
      <c r="M443" s="27"/>
      <c r="N443" s="26"/>
      <c r="O443" s="27"/>
      <c r="P443" s="26"/>
      <c r="Q443" s="27"/>
      <c r="R443" s="26"/>
      <c r="S443" s="27"/>
      <c r="T443" s="26"/>
      <c r="U443" s="27"/>
      <c r="V443" s="26"/>
      <c r="W443" s="27"/>
      <c r="X443" s="26"/>
      <c r="Y443" s="27"/>
      <c r="Z443" s="26"/>
      <c r="AA443" s="27"/>
      <c r="AB443" s="26"/>
      <c r="AC443" s="27"/>
      <c r="AD443" s="26"/>
      <c r="AE443" s="27"/>
      <c r="AF443" s="26"/>
      <c r="AG443" s="27"/>
      <c r="AH443" s="26"/>
    </row>
    <row r="444" spans="1:34">
      <c r="A444" s="1"/>
      <c r="B444" s="2"/>
      <c r="C444" s="2"/>
      <c r="D444" s="1"/>
      <c r="E444" s="1"/>
      <c r="F444" s="20"/>
      <c r="G444" s="24"/>
      <c r="H444" s="25"/>
      <c r="I444" s="24"/>
      <c r="J444" s="25"/>
      <c r="K444" s="27"/>
      <c r="L444" s="26"/>
      <c r="M444" s="27"/>
      <c r="N444" s="26"/>
      <c r="O444" s="27"/>
      <c r="P444" s="26"/>
      <c r="Q444" s="27"/>
      <c r="R444" s="26"/>
      <c r="S444" s="27"/>
      <c r="T444" s="26"/>
      <c r="U444" s="27"/>
      <c r="V444" s="26"/>
      <c r="W444" s="27"/>
      <c r="X444" s="26"/>
      <c r="Y444" s="27"/>
      <c r="Z444" s="26"/>
      <c r="AA444" s="27"/>
      <c r="AB444" s="26"/>
      <c r="AC444" s="27"/>
      <c r="AD444" s="26"/>
      <c r="AE444" s="27"/>
      <c r="AF444" s="26"/>
      <c r="AG444" s="27"/>
      <c r="AH444" s="26"/>
    </row>
    <row r="445" spans="1:34">
      <c r="A445" s="1"/>
      <c r="B445" s="2"/>
      <c r="C445" s="2"/>
      <c r="D445" s="1"/>
      <c r="E445" s="1"/>
      <c r="F445" s="20"/>
      <c r="G445" s="24"/>
      <c r="H445" s="25"/>
      <c r="I445" s="24"/>
      <c r="J445" s="25"/>
      <c r="K445" s="27"/>
      <c r="L445" s="26"/>
      <c r="M445" s="27"/>
      <c r="N445" s="26"/>
      <c r="O445" s="27"/>
      <c r="P445" s="26"/>
      <c r="Q445" s="27"/>
      <c r="R445" s="26"/>
      <c r="S445" s="27"/>
      <c r="T445" s="26"/>
      <c r="U445" s="27"/>
      <c r="V445" s="26"/>
      <c r="W445" s="27"/>
      <c r="X445" s="26"/>
      <c r="Y445" s="27"/>
      <c r="Z445" s="26"/>
      <c r="AA445" s="27"/>
      <c r="AB445" s="26"/>
      <c r="AC445" s="27"/>
      <c r="AD445" s="26"/>
      <c r="AE445" s="27"/>
      <c r="AF445" s="26"/>
      <c r="AG445" s="27"/>
      <c r="AH445" s="26"/>
    </row>
    <row r="446" spans="1:34">
      <c r="A446" s="1"/>
      <c r="B446" s="2"/>
      <c r="C446" s="2"/>
      <c r="D446" s="1"/>
      <c r="E446" s="1"/>
      <c r="F446" s="20"/>
      <c r="G446" s="24"/>
      <c r="H446" s="25"/>
      <c r="I446" s="24"/>
      <c r="J446" s="25"/>
      <c r="K446" s="27"/>
      <c r="L446" s="26"/>
      <c r="M446" s="27"/>
      <c r="N446" s="26"/>
      <c r="O446" s="27"/>
      <c r="P446" s="26"/>
      <c r="Q446" s="27"/>
      <c r="R446" s="26"/>
      <c r="S446" s="27"/>
      <c r="T446" s="26"/>
      <c r="U446" s="27"/>
      <c r="V446" s="26"/>
      <c r="W446" s="27"/>
      <c r="X446" s="26"/>
      <c r="Y446" s="27"/>
      <c r="Z446" s="26"/>
      <c r="AA446" s="27"/>
      <c r="AB446" s="26"/>
      <c r="AC446" s="27"/>
      <c r="AD446" s="26"/>
      <c r="AE446" s="27"/>
      <c r="AF446" s="26"/>
      <c r="AG446" s="27"/>
      <c r="AH446" s="26"/>
    </row>
    <row r="447" spans="1:34">
      <c r="A447" s="1"/>
      <c r="B447" s="2"/>
      <c r="C447" s="2"/>
      <c r="D447" s="1"/>
      <c r="E447" s="1"/>
      <c r="F447" s="20"/>
      <c r="G447" s="24"/>
      <c r="H447" s="25"/>
      <c r="I447" s="24"/>
      <c r="J447" s="25"/>
      <c r="K447" s="27"/>
      <c r="L447" s="26"/>
      <c r="M447" s="27"/>
      <c r="N447" s="26"/>
      <c r="O447" s="27"/>
      <c r="P447" s="26"/>
      <c r="Q447" s="27"/>
      <c r="R447" s="26"/>
      <c r="S447" s="27"/>
      <c r="T447" s="26"/>
      <c r="U447" s="27"/>
      <c r="V447" s="26"/>
      <c r="W447" s="27"/>
      <c r="X447" s="26"/>
      <c r="Y447" s="27"/>
      <c r="Z447" s="26"/>
      <c r="AA447" s="27"/>
      <c r="AB447" s="26"/>
      <c r="AC447" s="27"/>
      <c r="AD447" s="26"/>
      <c r="AE447" s="27"/>
      <c r="AF447" s="26"/>
      <c r="AG447" s="27"/>
      <c r="AH447" s="26"/>
    </row>
    <row r="448" spans="1:34">
      <c r="A448" s="1"/>
      <c r="B448" s="2"/>
      <c r="C448" s="2"/>
      <c r="D448" s="1"/>
      <c r="E448" s="1"/>
      <c r="F448" s="20"/>
      <c r="G448" s="24"/>
      <c r="H448" s="25"/>
      <c r="I448" s="24"/>
      <c r="J448" s="25"/>
      <c r="K448" s="27"/>
      <c r="L448" s="26"/>
      <c r="M448" s="27"/>
      <c r="N448" s="26"/>
      <c r="O448" s="27"/>
      <c r="P448" s="26"/>
      <c r="Q448" s="27"/>
      <c r="R448" s="26"/>
      <c r="S448" s="27"/>
      <c r="T448" s="26"/>
      <c r="U448" s="27"/>
      <c r="V448" s="26"/>
      <c r="W448" s="27"/>
      <c r="X448" s="26"/>
      <c r="Y448" s="27"/>
      <c r="Z448" s="26"/>
      <c r="AA448" s="27"/>
      <c r="AB448" s="26"/>
      <c r="AC448" s="27"/>
      <c r="AD448" s="26"/>
      <c r="AE448" s="27"/>
      <c r="AF448" s="26"/>
      <c r="AG448" s="27"/>
      <c r="AH448" s="26"/>
    </row>
    <row r="449" spans="1:34">
      <c r="A449" s="1"/>
      <c r="B449" s="2"/>
      <c r="C449" s="2"/>
      <c r="D449" s="1"/>
      <c r="E449" s="1"/>
      <c r="F449" s="20"/>
      <c r="G449" s="24"/>
      <c r="H449" s="25"/>
      <c r="I449" s="24"/>
      <c r="J449" s="25"/>
      <c r="K449" s="27"/>
      <c r="L449" s="26"/>
      <c r="M449" s="27"/>
      <c r="N449" s="26"/>
      <c r="O449" s="27"/>
      <c r="P449" s="26"/>
      <c r="Q449" s="27"/>
      <c r="R449" s="26"/>
      <c r="S449" s="27"/>
      <c r="T449" s="26"/>
      <c r="U449" s="27"/>
      <c r="V449" s="26"/>
      <c r="W449" s="27"/>
      <c r="X449" s="26"/>
      <c r="Y449" s="27"/>
      <c r="Z449" s="26"/>
      <c r="AA449" s="27"/>
      <c r="AB449" s="26"/>
      <c r="AC449" s="27"/>
      <c r="AD449" s="26"/>
      <c r="AE449" s="27"/>
      <c r="AF449" s="26"/>
      <c r="AG449" s="27"/>
      <c r="AH449" s="26"/>
    </row>
    <row r="450" spans="1:34">
      <c r="A450" s="1"/>
      <c r="B450" s="2"/>
      <c r="C450" s="2"/>
      <c r="D450" s="1"/>
      <c r="E450" s="1"/>
      <c r="F450" s="20"/>
      <c r="G450" s="24"/>
      <c r="H450" s="25"/>
      <c r="I450" s="24"/>
      <c r="J450" s="25"/>
      <c r="K450" s="27"/>
      <c r="L450" s="26"/>
      <c r="M450" s="27"/>
      <c r="N450" s="26"/>
      <c r="O450" s="27"/>
      <c r="P450" s="26"/>
      <c r="Q450" s="27"/>
      <c r="R450" s="26"/>
      <c r="S450" s="27"/>
      <c r="T450" s="26"/>
      <c r="U450" s="27"/>
      <c r="V450" s="26"/>
      <c r="W450" s="27"/>
      <c r="X450" s="26"/>
      <c r="Y450" s="27"/>
      <c r="Z450" s="26"/>
      <c r="AA450" s="27"/>
      <c r="AB450" s="26"/>
      <c r="AC450" s="27"/>
      <c r="AD450" s="26"/>
      <c r="AE450" s="27"/>
      <c r="AF450" s="26"/>
      <c r="AG450" s="27"/>
      <c r="AH450" s="26"/>
    </row>
    <row r="451" spans="1:34">
      <c r="A451" s="1"/>
      <c r="B451" s="2"/>
      <c r="C451" s="2"/>
      <c r="D451" s="1"/>
      <c r="E451" s="1"/>
      <c r="F451" s="20"/>
      <c r="G451" s="24"/>
      <c r="H451" s="25"/>
      <c r="I451" s="24"/>
      <c r="J451" s="25"/>
      <c r="K451" s="27"/>
      <c r="L451" s="26"/>
      <c r="M451" s="27"/>
      <c r="N451" s="26"/>
      <c r="O451" s="27"/>
      <c r="P451" s="26"/>
      <c r="Q451" s="27"/>
      <c r="R451" s="26"/>
      <c r="S451" s="27"/>
      <c r="T451" s="26"/>
      <c r="U451" s="27"/>
      <c r="V451" s="26"/>
      <c r="W451" s="27"/>
      <c r="X451" s="26"/>
      <c r="Y451" s="27"/>
      <c r="Z451" s="26"/>
      <c r="AA451" s="27"/>
      <c r="AB451" s="26"/>
      <c r="AC451" s="27"/>
      <c r="AD451" s="26"/>
      <c r="AE451" s="27"/>
      <c r="AF451" s="26"/>
      <c r="AG451" s="27"/>
      <c r="AH451" s="26"/>
    </row>
    <row r="452" spans="1:34">
      <c r="A452" s="1"/>
      <c r="B452" s="2"/>
      <c r="C452" s="2"/>
      <c r="D452" s="1"/>
      <c r="E452" s="1"/>
      <c r="F452" s="20"/>
      <c r="G452" s="24"/>
      <c r="H452" s="25"/>
      <c r="I452" s="24"/>
      <c r="J452" s="25"/>
      <c r="K452" s="27"/>
      <c r="L452" s="26"/>
      <c r="M452" s="27"/>
      <c r="N452" s="26"/>
      <c r="O452" s="27"/>
      <c r="P452" s="26"/>
      <c r="Q452" s="27"/>
      <c r="R452" s="26"/>
      <c r="S452" s="27"/>
      <c r="T452" s="26"/>
      <c r="U452" s="27"/>
      <c r="V452" s="26"/>
      <c r="W452" s="27"/>
      <c r="X452" s="26"/>
      <c r="Y452" s="27"/>
      <c r="Z452" s="26"/>
      <c r="AA452" s="27"/>
      <c r="AB452" s="26"/>
      <c r="AC452" s="27"/>
      <c r="AD452" s="26"/>
      <c r="AE452" s="27"/>
      <c r="AF452" s="26"/>
      <c r="AG452" s="27"/>
      <c r="AH452" s="26"/>
    </row>
    <row r="453" spans="1:34">
      <c r="A453" s="1"/>
      <c r="B453" s="2"/>
      <c r="C453" s="2"/>
      <c r="D453" s="1"/>
      <c r="E453" s="1"/>
      <c r="F453" s="20"/>
      <c r="G453" s="24"/>
      <c r="H453" s="25"/>
      <c r="I453" s="24"/>
      <c r="J453" s="25"/>
      <c r="K453" s="27"/>
      <c r="L453" s="26"/>
      <c r="M453" s="27"/>
      <c r="N453" s="26"/>
      <c r="O453" s="27"/>
      <c r="P453" s="26"/>
      <c r="Q453" s="27"/>
      <c r="R453" s="26"/>
      <c r="S453" s="27"/>
      <c r="T453" s="26"/>
      <c r="U453" s="27"/>
      <c r="V453" s="26"/>
      <c r="W453" s="27"/>
      <c r="X453" s="26"/>
      <c r="Y453" s="27"/>
      <c r="Z453" s="26"/>
      <c r="AA453" s="27"/>
      <c r="AB453" s="26"/>
      <c r="AC453" s="27"/>
      <c r="AD453" s="26"/>
      <c r="AE453" s="27"/>
      <c r="AF453" s="26"/>
      <c r="AG453" s="27"/>
      <c r="AH453" s="26"/>
    </row>
    <row r="454" spans="1:34">
      <c r="A454" s="1"/>
      <c r="B454" s="2"/>
      <c r="C454" s="2"/>
      <c r="D454" s="1"/>
      <c r="E454" s="1"/>
      <c r="F454" s="20"/>
      <c r="G454" s="24"/>
      <c r="H454" s="25"/>
      <c r="I454" s="24"/>
      <c r="J454" s="25"/>
      <c r="K454" s="27"/>
      <c r="L454" s="26"/>
      <c r="M454" s="27"/>
      <c r="N454" s="26"/>
      <c r="O454" s="27"/>
      <c r="P454" s="26"/>
      <c r="Q454" s="27"/>
      <c r="R454" s="26"/>
      <c r="S454" s="27"/>
      <c r="T454" s="26"/>
      <c r="U454" s="27"/>
      <c r="V454" s="26"/>
      <c r="W454" s="27"/>
      <c r="X454" s="26"/>
      <c r="Y454" s="27"/>
      <c r="Z454" s="26"/>
      <c r="AA454" s="27"/>
      <c r="AB454" s="26"/>
      <c r="AC454" s="27"/>
      <c r="AD454" s="26"/>
      <c r="AE454" s="27"/>
      <c r="AF454" s="26"/>
      <c r="AG454" s="27"/>
      <c r="AH454" s="26"/>
    </row>
    <row r="455" spans="1:34">
      <c r="A455" s="1"/>
      <c r="B455" s="2"/>
      <c r="C455" s="2"/>
      <c r="D455" s="1"/>
      <c r="E455" s="1"/>
      <c r="F455" s="20"/>
      <c r="G455" s="24"/>
      <c r="H455" s="25"/>
      <c r="I455" s="24"/>
      <c r="J455" s="25"/>
      <c r="K455" s="27"/>
      <c r="L455" s="26"/>
      <c r="M455" s="27"/>
      <c r="N455" s="26"/>
      <c r="O455" s="27"/>
      <c r="P455" s="26"/>
      <c r="Q455" s="27"/>
      <c r="R455" s="26"/>
      <c r="S455" s="27"/>
      <c r="T455" s="26"/>
      <c r="U455" s="27"/>
      <c r="V455" s="26"/>
      <c r="W455" s="27"/>
      <c r="X455" s="26"/>
      <c r="Y455" s="27"/>
      <c r="Z455" s="26"/>
      <c r="AA455" s="27"/>
      <c r="AB455" s="26"/>
      <c r="AC455" s="27"/>
      <c r="AD455" s="26"/>
      <c r="AE455" s="27"/>
      <c r="AF455" s="26"/>
      <c r="AG455" s="27"/>
      <c r="AH455" s="26"/>
    </row>
    <row r="456" spans="1:34">
      <c r="A456" s="1"/>
      <c r="B456" s="2"/>
      <c r="C456" s="2"/>
      <c r="D456" s="1"/>
      <c r="E456" s="1"/>
      <c r="F456" s="20"/>
      <c r="G456" s="24"/>
      <c r="H456" s="25"/>
      <c r="I456" s="24"/>
      <c r="J456" s="25"/>
      <c r="K456" s="27"/>
      <c r="L456" s="26"/>
      <c r="M456" s="27"/>
      <c r="N456" s="26"/>
      <c r="O456" s="27"/>
      <c r="P456" s="26"/>
      <c r="Q456" s="27"/>
      <c r="R456" s="26"/>
      <c r="S456" s="27"/>
      <c r="T456" s="26"/>
      <c r="U456" s="27"/>
      <c r="V456" s="26"/>
      <c r="W456" s="27"/>
      <c r="X456" s="26"/>
      <c r="Y456" s="27"/>
      <c r="Z456" s="26"/>
      <c r="AA456" s="27"/>
      <c r="AB456" s="26"/>
      <c r="AC456" s="27"/>
      <c r="AD456" s="26"/>
      <c r="AE456" s="27"/>
      <c r="AF456" s="26"/>
      <c r="AG456" s="27"/>
      <c r="AH456" s="26"/>
    </row>
    <row r="457" spans="1:34">
      <c r="A457" s="1"/>
      <c r="B457" s="2"/>
      <c r="C457" s="2"/>
      <c r="D457" s="1"/>
      <c r="E457" s="1"/>
      <c r="F457" s="20"/>
      <c r="G457" s="24"/>
      <c r="H457" s="25"/>
      <c r="I457" s="24"/>
      <c r="J457" s="25"/>
      <c r="K457" s="27"/>
      <c r="L457" s="26"/>
      <c r="M457" s="27"/>
      <c r="N457" s="26"/>
      <c r="O457" s="27"/>
      <c r="P457" s="26"/>
      <c r="Q457" s="27"/>
      <c r="R457" s="26"/>
      <c r="S457" s="27"/>
      <c r="T457" s="26"/>
      <c r="U457" s="27"/>
      <c r="V457" s="26"/>
      <c r="W457" s="27"/>
      <c r="X457" s="26"/>
      <c r="Y457" s="27"/>
      <c r="Z457" s="26"/>
      <c r="AA457" s="27"/>
      <c r="AB457" s="26"/>
      <c r="AC457" s="27"/>
      <c r="AD457" s="26"/>
      <c r="AE457" s="27"/>
      <c r="AF457" s="26"/>
      <c r="AG457" s="27"/>
      <c r="AH457" s="26"/>
    </row>
    <row r="458" spans="1:34">
      <c r="A458" s="1"/>
      <c r="B458" s="2"/>
      <c r="C458" s="2"/>
      <c r="D458" s="1"/>
      <c r="E458" s="1"/>
      <c r="F458" s="20"/>
      <c r="G458" s="24"/>
      <c r="H458" s="25"/>
      <c r="I458" s="24"/>
      <c r="J458" s="25"/>
      <c r="K458" s="27"/>
      <c r="L458" s="26"/>
      <c r="M458" s="27"/>
      <c r="N458" s="26"/>
      <c r="O458" s="27"/>
      <c r="P458" s="26"/>
      <c r="Q458" s="27"/>
      <c r="R458" s="26"/>
      <c r="S458" s="27"/>
      <c r="T458" s="26"/>
      <c r="U458" s="27"/>
      <c r="V458" s="26"/>
      <c r="W458" s="27"/>
      <c r="X458" s="26"/>
      <c r="Y458" s="27"/>
      <c r="Z458" s="26"/>
      <c r="AA458" s="27"/>
      <c r="AB458" s="26"/>
      <c r="AC458" s="27"/>
      <c r="AD458" s="26"/>
      <c r="AE458" s="27"/>
      <c r="AF458" s="26"/>
      <c r="AG458" s="27"/>
      <c r="AH458" s="26"/>
    </row>
    <row r="459" spans="1:34">
      <c r="A459" s="1"/>
      <c r="B459" s="2"/>
      <c r="C459" s="2"/>
      <c r="D459" s="1"/>
      <c r="E459" s="1"/>
      <c r="F459" s="20"/>
      <c r="G459" s="24"/>
      <c r="H459" s="25"/>
      <c r="I459" s="24"/>
      <c r="J459" s="25"/>
      <c r="K459" s="27"/>
      <c r="L459" s="26"/>
      <c r="M459" s="27"/>
      <c r="N459" s="26"/>
      <c r="O459" s="27"/>
      <c r="P459" s="26"/>
      <c r="Q459" s="27"/>
      <c r="R459" s="26"/>
      <c r="S459" s="27"/>
      <c r="T459" s="26"/>
      <c r="U459" s="27"/>
      <c r="V459" s="26"/>
      <c r="W459" s="27"/>
      <c r="X459" s="26"/>
      <c r="Y459" s="27"/>
      <c r="Z459" s="26"/>
      <c r="AA459" s="27"/>
      <c r="AB459" s="26"/>
      <c r="AC459" s="27"/>
      <c r="AD459" s="26"/>
      <c r="AE459" s="27"/>
      <c r="AF459" s="26"/>
      <c r="AG459" s="27"/>
      <c r="AH459" s="26"/>
    </row>
    <row r="460" spans="1:34">
      <c r="A460" s="1"/>
      <c r="B460" s="2"/>
      <c r="C460" s="2"/>
      <c r="D460" s="1"/>
      <c r="E460" s="1"/>
      <c r="F460" s="20"/>
      <c r="G460" s="24"/>
      <c r="H460" s="25"/>
      <c r="I460" s="24"/>
      <c r="J460" s="25"/>
      <c r="K460" s="27"/>
      <c r="L460" s="26"/>
      <c r="M460" s="27"/>
      <c r="N460" s="26"/>
      <c r="O460" s="27"/>
      <c r="P460" s="26"/>
      <c r="Q460" s="27"/>
      <c r="R460" s="26"/>
      <c r="S460" s="27"/>
      <c r="T460" s="26"/>
      <c r="U460" s="27"/>
      <c r="V460" s="26"/>
      <c r="W460" s="27"/>
      <c r="X460" s="26"/>
      <c r="Y460" s="27"/>
      <c r="Z460" s="26"/>
      <c r="AA460" s="27"/>
      <c r="AB460" s="26"/>
      <c r="AC460" s="27"/>
      <c r="AD460" s="26"/>
      <c r="AE460" s="27"/>
      <c r="AF460" s="26"/>
      <c r="AG460" s="27"/>
      <c r="AH460" s="26"/>
    </row>
    <row r="461" spans="1:34">
      <c r="A461" s="1"/>
      <c r="B461" s="2"/>
      <c r="C461" s="2"/>
      <c r="D461" s="1"/>
      <c r="E461" s="1"/>
      <c r="F461" s="20"/>
      <c r="G461" s="24"/>
      <c r="H461" s="25"/>
      <c r="I461" s="24"/>
      <c r="J461" s="25"/>
      <c r="K461" s="27"/>
      <c r="L461" s="26"/>
      <c r="M461" s="27"/>
      <c r="N461" s="26"/>
      <c r="O461" s="27"/>
      <c r="P461" s="26"/>
      <c r="Q461" s="27"/>
      <c r="R461" s="26"/>
      <c r="S461" s="27"/>
      <c r="T461" s="26"/>
      <c r="U461" s="27"/>
      <c r="V461" s="26"/>
      <c r="W461" s="27"/>
      <c r="X461" s="26"/>
      <c r="Y461" s="27"/>
      <c r="Z461" s="26"/>
      <c r="AA461" s="27"/>
      <c r="AB461" s="26"/>
      <c r="AC461" s="27"/>
      <c r="AD461" s="26"/>
      <c r="AE461" s="27"/>
      <c r="AF461" s="26"/>
      <c r="AG461" s="27"/>
      <c r="AH461" s="26"/>
    </row>
    <row r="462" spans="1:34">
      <c r="A462" s="1"/>
      <c r="B462" s="2"/>
      <c r="C462" s="2"/>
      <c r="D462" s="1"/>
      <c r="E462" s="1"/>
      <c r="F462" s="20"/>
      <c r="G462" s="24"/>
      <c r="H462" s="25"/>
      <c r="I462" s="24"/>
      <c r="J462" s="25"/>
      <c r="K462" s="27"/>
      <c r="L462" s="26"/>
      <c r="M462" s="27"/>
      <c r="N462" s="26"/>
      <c r="O462" s="27"/>
      <c r="P462" s="26"/>
      <c r="Q462" s="27"/>
      <c r="R462" s="26"/>
      <c r="S462" s="27"/>
      <c r="T462" s="26"/>
      <c r="U462" s="27"/>
      <c r="V462" s="26"/>
      <c r="W462" s="27"/>
      <c r="X462" s="26"/>
      <c r="Y462" s="27"/>
      <c r="Z462" s="26"/>
      <c r="AA462" s="27"/>
      <c r="AB462" s="26"/>
      <c r="AC462" s="27"/>
      <c r="AD462" s="26"/>
      <c r="AE462" s="27"/>
      <c r="AF462" s="26"/>
      <c r="AG462" s="27"/>
      <c r="AH462" s="26"/>
    </row>
    <row r="463" spans="1:34">
      <c r="A463" s="1"/>
      <c r="B463" s="2"/>
      <c r="C463" s="2"/>
      <c r="D463" s="1"/>
      <c r="E463" s="1"/>
      <c r="F463" s="20"/>
      <c r="G463" s="24"/>
      <c r="H463" s="25"/>
      <c r="I463" s="24"/>
      <c r="J463" s="25"/>
      <c r="K463" s="27"/>
      <c r="L463" s="26"/>
      <c r="M463" s="27"/>
      <c r="N463" s="26"/>
      <c r="O463" s="27"/>
      <c r="P463" s="26"/>
      <c r="Q463" s="27"/>
      <c r="R463" s="26"/>
      <c r="S463" s="27"/>
      <c r="T463" s="26"/>
      <c r="U463" s="27"/>
      <c r="V463" s="26"/>
      <c r="W463" s="27"/>
      <c r="X463" s="26"/>
      <c r="Y463" s="27"/>
      <c r="Z463" s="26"/>
      <c r="AA463" s="27"/>
      <c r="AB463" s="26"/>
      <c r="AC463" s="27"/>
      <c r="AD463" s="26"/>
      <c r="AE463" s="27"/>
      <c r="AF463" s="26"/>
      <c r="AG463" s="27"/>
      <c r="AH463" s="26"/>
    </row>
    <row r="464" spans="1:34">
      <c r="A464" s="1"/>
      <c r="B464" s="2"/>
      <c r="C464" s="2"/>
      <c r="D464" s="1"/>
      <c r="E464" s="1"/>
      <c r="F464" s="20"/>
      <c r="G464" s="24"/>
      <c r="H464" s="25"/>
      <c r="I464" s="24"/>
      <c r="J464" s="25"/>
      <c r="K464" s="27"/>
      <c r="L464" s="26"/>
      <c r="M464" s="27"/>
      <c r="N464" s="26"/>
      <c r="O464" s="27"/>
      <c r="P464" s="26"/>
      <c r="Q464" s="27"/>
      <c r="R464" s="26"/>
      <c r="S464" s="27"/>
      <c r="T464" s="26"/>
      <c r="U464" s="27"/>
      <c r="V464" s="26"/>
      <c r="W464" s="27"/>
      <c r="X464" s="26"/>
      <c r="Y464" s="27"/>
      <c r="Z464" s="26"/>
      <c r="AA464" s="27"/>
      <c r="AB464" s="26"/>
      <c r="AC464" s="27"/>
      <c r="AD464" s="26"/>
      <c r="AE464" s="27"/>
      <c r="AF464" s="26"/>
      <c r="AG464" s="27"/>
      <c r="AH464" s="26"/>
    </row>
    <row r="465" spans="1:34">
      <c r="A465" s="22"/>
      <c r="B465" s="23"/>
      <c r="C465" s="23"/>
      <c r="D465" s="22"/>
      <c r="E465" s="22"/>
      <c r="F465" s="21"/>
      <c r="G465" s="274"/>
      <c r="H465" s="278"/>
      <c r="I465" s="274"/>
      <c r="J465" s="278"/>
      <c r="K465" s="276"/>
      <c r="L465" s="279"/>
      <c r="M465" s="276"/>
      <c r="N465" s="279"/>
      <c r="O465" s="276"/>
      <c r="P465" s="279"/>
      <c r="Q465" s="276"/>
      <c r="R465" s="279"/>
      <c r="S465" s="276"/>
      <c r="T465" s="279"/>
      <c r="U465" s="276"/>
      <c r="V465" s="279"/>
      <c r="W465" s="276"/>
      <c r="X465" s="279"/>
      <c r="Y465" s="276"/>
      <c r="Z465" s="279"/>
      <c r="AA465" s="276"/>
      <c r="AB465" s="279"/>
      <c r="AC465" s="276"/>
      <c r="AD465" s="279"/>
      <c r="AE465" s="276"/>
      <c r="AF465" s="279"/>
      <c r="AG465" s="276"/>
      <c r="AH465" s="279"/>
    </row>
    <row r="466" spans="1:34" ht="51" hidden="1">
      <c r="A466" s="90" t="s">
        <v>90</v>
      </c>
      <c r="B466" s="91"/>
      <c r="C466" s="72"/>
      <c r="D466" s="73"/>
      <c r="E466" s="92"/>
      <c r="F466" s="93"/>
      <c r="G466" s="94">
        <f t="shared" ref="G466" si="29">SUM(G399:G465)</f>
        <v>0</v>
      </c>
      <c r="H466" s="280">
        <f t="shared" ref="H466:I466" si="30">SUM(H399:H465)</f>
        <v>0</v>
      </c>
      <c r="I466" s="281">
        <f t="shared" si="30"/>
        <v>0</v>
      </c>
      <c r="J466" s="280">
        <f t="shared" ref="J466:K466" si="31">SUM(J399:J465)</f>
        <v>0</v>
      </c>
      <c r="K466" s="282">
        <f t="shared" si="31"/>
        <v>0</v>
      </c>
      <c r="L466" s="280">
        <f t="shared" ref="L466:O466" si="32">SUM(L399:L465)</f>
        <v>0</v>
      </c>
      <c r="M466" s="281">
        <f t="shared" si="32"/>
        <v>0</v>
      </c>
      <c r="N466" s="280">
        <f t="shared" ref="N466" si="33">SUM(N399:N465)</f>
        <v>0</v>
      </c>
      <c r="O466" s="281">
        <f t="shared" si="32"/>
        <v>0</v>
      </c>
      <c r="P466" s="280">
        <f t="shared" ref="P466:U466" si="34">SUM(P399:P465)</f>
        <v>0</v>
      </c>
      <c r="Q466" s="281">
        <f t="shared" si="34"/>
        <v>0</v>
      </c>
      <c r="R466" s="280">
        <f t="shared" si="34"/>
        <v>0</v>
      </c>
      <c r="S466" s="281">
        <f t="shared" si="34"/>
        <v>0</v>
      </c>
      <c r="T466" s="280">
        <f t="shared" ref="T466" si="35">SUM(T399:T465)</f>
        <v>0</v>
      </c>
      <c r="U466" s="281">
        <f t="shared" si="34"/>
        <v>0</v>
      </c>
      <c r="V466" s="280">
        <f t="shared" ref="V466:W466" si="36">SUM(V399:V465)</f>
        <v>0</v>
      </c>
      <c r="W466" s="281">
        <f t="shared" si="36"/>
        <v>0</v>
      </c>
      <c r="X466" s="280">
        <f t="shared" ref="X466:Y466" si="37">SUM(X399:X465)</f>
        <v>0</v>
      </c>
      <c r="Y466" s="281">
        <f t="shared" si="37"/>
        <v>0</v>
      </c>
      <c r="Z466" s="280">
        <f t="shared" ref="Z466:AA466" si="38">SUM(Z399:Z465)</f>
        <v>0</v>
      </c>
      <c r="AA466" s="281">
        <f t="shared" si="38"/>
        <v>0</v>
      </c>
      <c r="AB466" s="280">
        <f t="shared" ref="AB466:AC466" si="39">SUM(AB399:AB465)</f>
        <v>0</v>
      </c>
      <c r="AC466" s="281">
        <f t="shared" si="39"/>
        <v>0</v>
      </c>
      <c r="AD466" s="270">
        <f t="shared" ref="AD466:AH466" si="40">SUM(AD399:AD465)</f>
        <v>0</v>
      </c>
      <c r="AE466" s="281">
        <f t="shared" si="40"/>
        <v>0</v>
      </c>
      <c r="AF466" s="270">
        <f t="shared" si="40"/>
        <v>0</v>
      </c>
      <c r="AG466" s="281">
        <f t="shared" si="40"/>
        <v>0</v>
      </c>
      <c r="AH466" s="270">
        <f t="shared" si="40"/>
        <v>0</v>
      </c>
    </row>
    <row r="467" spans="1:34" ht="7.5" customHeight="1">
      <c r="A467" s="408"/>
      <c r="B467" s="409"/>
      <c r="C467" s="409"/>
      <c r="D467" s="410"/>
      <c r="E467" s="410"/>
      <c r="F467" s="410"/>
      <c r="G467" s="411"/>
      <c r="H467" s="411"/>
      <c r="I467" s="411"/>
      <c r="J467" s="411"/>
      <c r="K467" s="411"/>
      <c r="L467" s="411"/>
      <c r="M467" s="411"/>
      <c r="N467" s="411"/>
      <c r="O467" s="411"/>
      <c r="P467" s="411"/>
      <c r="Q467" s="411"/>
      <c r="R467" s="411"/>
      <c r="S467" s="411"/>
      <c r="T467" s="411"/>
      <c r="U467" s="411"/>
      <c r="V467" s="411"/>
      <c r="W467" s="411"/>
      <c r="X467" s="411"/>
      <c r="Y467" s="411"/>
      <c r="Z467" s="411"/>
      <c r="AA467" s="411"/>
      <c r="AB467" s="411"/>
      <c r="AC467" s="411"/>
      <c r="AD467" s="411"/>
    </row>
    <row r="468" spans="1:34">
      <c r="A468" s="54"/>
      <c r="B468" s="104"/>
      <c r="C468" s="10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</row>
    <row r="469" spans="1:34">
      <c r="A469" s="54"/>
      <c r="B469" s="104"/>
      <c r="C469" s="10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</row>
    <row r="470" spans="1:34">
      <c r="A470" s="54"/>
      <c r="B470" s="104"/>
      <c r="C470" s="10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</row>
    <row r="471" spans="1:34">
      <c r="A471" s="54"/>
      <c r="B471" s="104"/>
      <c r="C471" s="10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</row>
    <row r="472" spans="1:34">
      <c r="A472" s="54"/>
      <c r="B472" s="104"/>
      <c r="C472" s="10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</row>
    <row r="473" spans="1:34">
      <c r="A473" s="54"/>
      <c r="B473" s="104"/>
      <c r="C473" s="10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</row>
    <row r="474" spans="1:34">
      <c r="A474" s="54"/>
      <c r="B474" s="104"/>
      <c r="C474" s="10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</row>
    <row r="475" spans="1:34">
      <c r="A475" s="54"/>
      <c r="B475" s="104"/>
      <c r="C475" s="10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</row>
    <row r="476" spans="1:34">
      <c r="A476" s="54"/>
      <c r="B476" s="104"/>
      <c r="C476" s="10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</row>
    <row r="477" spans="1:34">
      <c r="A477" s="54"/>
      <c r="B477" s="104"/>
      <c r="C477" s="10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</row>
    <row r="478" spans="1:34">
      <c r="A478" s="54"/>
      <c r="B478" s="104"/>
      <c r="C478" s="10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</row>
    <row r="479" spans="1:34">
      <c r="A479" s="54"/>
      <c r="B479" s="104"/>
      <c r="C479" s="10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</row>
    <row r="480" spans="1:34">
      <c r="A480" s="54"/>
      <c r="B480" s="104"/>
      <c r="C480" s="10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</row>
    <row r="481" spans="1:30">
      <c r="A481" s="54"/>
      <c r="B481" s="104"/>
      <c r="C481" s="10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</row>
    <row r="482" spans="1:30">
      <c r="A482" s="54"/>
      <c r="B482" s="104"/>
      <c r="C482" s="10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</row>
    <row r="483" spans="1:30">
      <c r="A483" s="54"/>
      <c r="B483" s="104"/>
      <c r="C483" s="10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</row>
    <row r="484" spans="1:30">
      <c r="A484" s="54"/>
      <c r="B484" s="104"/>
      <c r="C484" s="10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</row>
    <row r="485" spans="1:30">
      <c r="A485" s="54"/>
      <c r="B485" s="104"/>
      <c r="C485" s="10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</row>
    <row r="486" spans="1:30">
      <c r="A486" s="54"/>
      <c r="B486" s="104"/>
      <c r="C486" s="10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</row>
    <row r="487" spans="1:30">
      <c r="A487" s="54"/>
      <c r="B487" s="104"/>
      <c r="C487" s="10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</row>
    <row r="488" spans="1:30">
      <c r="A488" s="54"/>
      <c r="B488" s="104"/>
      <c r="C488" s="10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</row>
    <row r="489" spans="1:30">
      <c r="A489" s="54"/>
      <c r="B489" s="104"/>
      <c r="C489" s="10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</row>
    <row r="490" spans="1:30">
      <c r="A490" s="54"/>
      <c r="B490" s="104"/>
      <c r="C490" s="10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</row>
    <row r="491" spans="1:30">
      <c r="A491" s="54"/>
      <c r="B491" s="104"/>
      <c r="C491" s="10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</row>
    <row r="492" spans="1:30">
      <c r="A492" s="54"/>
      <c r="B492" s="104"/>
      <c r="C492" s="10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</row>
    <row r="493" spans="1:30">
      <c r="A493" s="54"/>
      <c r="B493" s="104"/>
      <c r="C493" s="10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</row>
    <row r="494" spans="1:30">
      <c r="A494" s="54"/>
      <c r="B494" s="104"/>
      <c r="C494" s="10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</row>
    <row r="495" spans="1:30">
      <c r="A495" s="54"/>
      <c r="B495" s="104"/>
      <c r="C495" s="10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</row>
    <row r="496" spans="1:30">
      <c r="A496" s="54"/>
      <c r="B496" s="104"/>
      <c r="C496" s="10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</row>
    <row r="497" spans="1:30">
      <c r="A497" s="54"/>
      <c r="B497" s="104"/>
      <c r="C497" s="10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</row>
    <row r="498" spans="1:30">
      <c r="A498" s="54"/>
      <c r="B498" s="104"/>
      <c r="C498" s="10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</row>
    <row r="499" spans="1:30">
      <c r="A499" s="54"/>
      <c r="B499" s="104"/>
      <c r="C499" s="10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</row>
  </sheetData>
  <sheetProtection algorithmName="SHA-512" hashValue="HKmqxa4SMIZVu2z4QbCnTBTo9mOxqgNo5LpkwB3BCSoKVr7aG7NB3Qd5SceNJpP24Hvo7l2EzkXBZfmeUTNpcA==" saltValue="UrCoPJpqANVnjJVGYL0zXQ==" spinCount="100000" sheet="1" objects="1" scenarios="1" selectLockedCells="1"/>
  <dataConsolidate/>
  <mergeCells count="281">
    <mergeCell ref="R241:R242"/>
    <mergeCell ref="S241:S242"/>
    <mergeCell ref="T241:T242"/>
    <mergeCell ref="Q19:R19"/>
    <mergeCell ref="S19:T19"/>
    <mergeCell ref="Q20:Q21"/>
    <mergeCell ref="R20:R21"/>
    <mergeCell ref="S20:S21"/>
    <mergeCell ref="T20:T21"/>
    <mergeCell ref="A381:F381"/>
    <mergeCell ref="A382:F382"/>
    <mergeCell ref="A383:F383"/>
    <mergeCell ref="A380:AH380"/>
    <mergeCell ref="A393:F393"/>
    <mergeCell ref="A394:F394"/>
    <mergeCell ref="A395:F395"/>
    <mergeCell ref="A384:F384"/>
    <mergeCell ref="A385:F385"/>
    <mergeCell ref="A386:F386"/>
    <mergeCell ref="A387:F387"/>
    <mergeCell ref="A388:F388"/>
    <mergeCell ref="A389:F389"/>
    <mergeCell ref="A390:F390"/>
    <mergeCell ref="A391:F391"/>
    <mergeCell ref="A392:F392"/>
    <mergeCell ref="A161:F161"/>
    <mergeCell ref="A162:F162"/>
    <mergeCell ref="A163:F163"/>
    <mergeCell ref="A164:F164"/>
    <mergeCell ref="A165:F165"/>
    <mergeCell ref="A148:AH148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D241:AD242"/>
    <mergeCell ref="AA241:AA242"/>
    <mergeCell ref="AB241:AB242"/>
    <mergeCell ref="AA119:AA120"/>
    <mergeCell ref="AB119:AB120"/>
    <mergeCell ref="AC119:AC120"/>
    <mergeCell ref="W240:X240"/>
    <mergeCell ref="Y240:Z240"/>
    <mergeCell ref="AA240:AB240"/>
    <mergeCell ref="AC240:AD240"/>
    <mergeCell ref="P232:X232"/>
    <mergeCell ref="U241:U242"/>
    <mergeCell ref="X241:X242"/>
    <mergeCell ref="Y241:Y242"/>
    <mergeCell ref="Z241:Z242"/>
    <mergeCell ref="U240:V240"/>
    <mergeCell ref="O240:P240"/>
    <mergeCell ref="Q119:Q120"/>
    <mergeCell ref="R119:R120"/>
    <mergeCell ref="S119:S120"/>
    <mergeCell ref="T119:T120"/>
    <mergeCell ref="Q240:R240"/>
    <mergeCell ref="S240:T240"/>
    <mergeCell ref="Q241:Q242"/>
    <mergeCell ref="A354:AH354"/>
    <mergeCell ref="P342:X342"/>
    <mergeCell ref="B347:D347"/>
    <mergeCell ref="B348:D348"/>
    <mergeCell ref="AE118:AF118"/>
    <mergeCell ref="AE119:AE120"/>
    <mergeCell ref="AF119:AF120"/>
    <mergeCell ref="AG118:AH118"/>
    <mergeCell ref="AG119:AG120"/>
    <mergeCell ref="AH119:AH120"/>
    <mergeCell ref="A168:AH168"/>
    <mergeCell ref="AE240:AF240"/>
    <mergeCell ref="AE241:AE242"/>
    <mergeCell ref="AF241:AF242"/>
    <mergeCell ref="AG240:AH240"/>
    <mergeCell ref="AG241:AG242"/>
    <mergeCell ref="AH241:AH242"/>
    <mergeCell ref="M240:N240"/>
    <mergeCell ref="N241:N242"/>
    <mergeCell ref="M350:N350"/>
    <mergeCell ref="N351:N352"/>
    <mergeCell ref="V241:V242"/>
    <mergeCell ref="W241:W242"/>
    <mergeCell ref="AC241:AC242"/>
    <mergeCell ref="A244:AH244"/>
    <mergeCell ref="AE8:AF8"/>
    <mergeCell ref="AE9:AE10"/>
    <mergeCell ref="AF9:AF10"/>
    <mergeCell ref="AG8:AH8"/>
    <mergeCell ref="AG9:AG10"/>
    <mergeCell ref="AH9:AH10"/>
    <mergeCell ref="AE19:AF19"/>
    <mergeCell ref="AE20:AE21"/>
    <mergeCell ref="AF20:AF21"/>
    <mergeCell ref="AG19:AH19"/>
    <mergeCell ref="AG20:AG21"/>
    <mergeCell ref="AH20:AH21"/>
    <mergeCell ref="Y118:Z118"/>
    <mergeCell ref="AA118:AB118"/>
    <mergeCell ref="AC118:AD118"/>
    <mergeCell ref="P110:X110"/>
    <mergeCell ref="V20:V21"/>
    <mergeCell ref="W20:W21"/>
    <mergeCell ref="B238:D238"/>
    <mergeCell ref="A240:F243"/>
    <mergeCell ref="G240:H240"/>
    <mergeCell ref="I240:J240"/>
    <mergeCell ref="K240:L240"/>
    <mergeCell ref="A315:AH315"/>
    <mergeCell ref="AE350:AF350"/>
    <mergeCell ref="AE351:AE352"/>
    <mergeCell ref="AF351:AF352"/>
    <mergeCell ref="AG350:AH350"/>
    <mergeCell ref="AG351:AG352"/>
    <mergeCell ref="AH351:AH352"/>
    <mergeCell ref="L351:L352"/>
    <mergeCell ref="M351:M352"/>
    <mergeCell ref="O351:O352"/>
    <mergeCell ref="P351:P352"/>
    <mergeCell ref="U351:U352"/>
    <mergeCell ref="V351:V352"/>
    <mergeCell ref="K343:L343"/>
    <mergeCell ref="P343:X343"/>
    <mergeCell ref="Q350:R350"/>
    <mergeCell ref="S350:T350"/>
    <mergeCell ref="Q351:Q352"/>
    <mergeCell ref="R351:R352"/>
    <mergeCell ref="S351:S352"/>
    <mergeCell ref="T351:T352"/>
    <mergeCell ref="A398:AH398"/>
    <mergeCell ref="Y350:Z350"/>
    <mergeCell ref="AA350:AB350"/>
    <mergeCell ref="AC350:AD350"/>
    <mergeCell ref="G351:G352"/>
    <mergeCell ref="H351:H352"/>
    <mergeCell ref="I351:I352"/>
    <mergeCell ref="J351:J352"/>
    <mergeCell ref="K351:K352"/>
    <mergeCell ref="AC351:AC352"/>
    <mergeCell ref="AD351:AD352"/>
    <mergeCell ref="A350:F353"/>
    <mergeCell ref="G350:H350"/>
    <mergeCell ref="I350:J350"/>
    <mergeCell ref="K350:L350"/>
    <mergeCell ref="O350:P350"/>
    <mergeCell ref="U350:V350"/>
    <mergeCell ref="W350:X350"/>
    <mergeCell ref="W351:W352"/>
    <mergeCell ref="X351:X352"/>
    <mergeCell ref="Y351:Y352"/>
    <mergeCell ref="Z351:Z352"/>
    <mergeCell ref="AA351:AA352"/>
    <mergeCell ref="AB351:AB352"/>
    <mergeCell ref="L241:L242"/>
    <mergeCell ref="M241:M242"/>
    <mergeCell ref="O241:O242"/>
    <mergeCell ref="P241:P242"/>
    <mergeCell ref="G241:G242"/>
    <mergeCell ref="H241:H242"/>
    <mergeCell ref="I241:I242"/>
    <mergeCell ref="J241:J242"/>
    <mergeCell ref="K241:K242"/>
    <mergeCell ref="K233:L233"/>
    <mergeCell ref="P233:X233"/>
    <mergeCell ref="B237:D237"/>
    <mergeCell ref="X119:X120"/>
    <mergeCell ref="Y119:Y120"/>
    <mergeCell ref="Z119:Z120"/>
    <mergeCell ref="M119:M120"/>
    <mergeCell ref="O119:O120"/>
    <mergeCell ref="P119:P120"/>
    <mergeCell ref="U119:U120"/>
    <mergeCell ref="V119:V120"/>
    <mergeCell ref="W119:W120"/>
    <mergeCell ref="A122:AD122"/>
    <mergeCell ref="G119:G120"/>
    <mergeCell ref="H119:H120"/>
    <mergeCell ref="I119:I120"/>
    <mergeCell ref="J119:J120"/>
    <mergeCell ref="K119:K120"/>
    <mergeCell ref="L119:L120"/>
    <mergeCell ref="AD119:AD120"/>
    <mergeCell ref="N119:N120"/>
    <mergeCell ref="A149:F149"/>
    <mergeCell ref="A150:F150"/>
    <mergeCell ref="A151:F151"/>
    <mergeCell ref="K111:L111"/>
    <mergeCell ref="P111:X111"/>
    <mergeCell ref="B115:D115"/>
    <mergeCell ref="B116:D116"/>
    <mergeCell ref="A118:F121"/>
    <mergeCell ref="G118:H118"/>
    <mergeCell ref="I118:J118"/>
    <mergeCell ref="K118:L118"/>
    <mergeCell ref="O118:P118"/>
    <mergeCell ref="U118:V118"/>
    <mergeCell ref="W118:X118"/>
    <mergeCell ref="M118:N118"/>
    <mergeCell ref="Q118:R118"/>
    <mergeCell ref="S118:T118"/>
    <mergeCell ref="A19:F22"/>
    <mergeCell ref="A23:AH23"/>
    <mergeCell ref="A84:AH84"/>
    <mergeCell ref="O9:O10"/>
    <mergeCell ref="P9:P10"/>
    <mergeCell ref="W19:X19"/>
    <mergeCell ref="Y19:Z19"/>
    <mergeCell ref="AA19:AB19"/>
    <mergeCell ref="AC19:AD19"/>
    <mergeCell ref="G20:G21"/>
    <mergeCell ref="H20:H21"/>
    <mergeCell ref="I20:I21"/>
    <mergeCell ref="J20:J21"/>
    <mergeCell ref="K20:K21"/>
    <mergeCell ref="L20:L21"/>
    <mergeCell ref="G19:H19"/>
    <mergeCell ref="I19:J19"/>
    <mergeCell ref="K19:L19"/>
    <mergeCell ref="O19:P19"/>
    <mergeCell ref="U19:V19"/>
    <mergeCell ref="M20:M21"/>
    <mergeCell ref="N9:N10"/>
    <mergeCell ref="M19:N19"/>
    <mergeCell ref="N20:N21"/>
    <mergeCell ref="O20:O21"/>
    <mergeCell ref="P20:P21"/>
    <mergeCell ref="U20:U21"/>
    <mergeCell ref="AB20:AB21"/>
    <mergeCell ref="AC20:AC21"/>
    <mergeCell ref="AD20:AD21"/>
    <mergeCell ref="Y8:Z8"/>
    <mergeCell ref="AA8:AB8"/>
    <mergeCell ref="AC8:AD8"/>
    <mergeCell ref="AD9:AD10"/>
    <mergeCell ref="Y20:Y21"/>
    <mergeCell ref="Z20:Z21"/>
    <mergeCell ref="AA20:AA21"/>
    <mergeCell ref="X20:X21"/>
    <mergeCell ref="Q8:R8"/>
    <mergeCell ref="S8:T8"/>
    <mergeCell ref="Q9:Q10"/>
    <mergeCell ref="R9:R10"/>
    <mergeCell ref="S9:S10"/>
    <mergeCell ref="T9:T10"/>
    <mergeCell ref="B9:B11"/>
    <mergeCell ref="C9:C11"/>
    <mergeCell ref="D9:E9"/>
    <mergeCell ref="G9:G10"/>
    <mergeCell ref="H9:H10"/>
    <mergeCell ref="I9:I10"/>
    <mergeCell ref="AA9:AA10"/>
    <mergeCell ref="AB9:AB10"/>
    <mergeCell ref="AC9:AC10"/>
    <mergeCell ref="D10:D11"/>
    <mergeCell ref="E10:E11"/>
    <mergeCell ref="U9:U10"/>
    <mergeCell ref="V9:V10"/>
    <mergeCell ref="W9:W10"/>
    <mergeCell ref="X9:X10"/>
    <mergeCell ref="Y9:Y10"/>
    <mergeCell ref="Z9:Z10"/>
    <mergeCell ref="J9:J10"/>
    <mergeCell ref="K9:K10"/>
    <mergeCell ref="L9:L10"/>
    <mergeCell ref="M9:M10"/>
    <mergeCell ref="P1:X1"/>
    <mergeCell ref="K2:L2"/>
    <mergeCell ref="P2:X2"/>
    <mergeCell ref="G6:H6"/>
    <mergeCell ref="G8:H8"/>
    <mergeCell ref="I8:J8"/>
    <mergeCell ref="K8:L8"/>
    <mergeCell ref="O8:P8"/>
    <mergeCell ref="U8:V8"/>
    <mergeCell ref="W8:X8"/>
    <mergeCell ref="M8:N8"/>
    <mergeCell ref="G7:L7"/>
  </mergeCells>
  <pageMargins left="0.43307086614173229" right="0.39370078740157483" top="0.43307086614173229" bottom="0.47244094488188981" header="0.51181102362204722" footer="0.31496062992125984"/>
  <pageSetup paperSize="9" scale="30" fitToHeight="4" orientation="landscape" r:id="rId1"/>
  <headerFooter alignWithMargins="0">
    <oddFooter>&amp;L&amp;P von &amp;N&amp;R&amp;9 Januar 2021, Version 0</oddFooter>
  </headerFooter>
  <rowBreaks count="3" manualBreakCount="3">
    <brk id="109" max="16383" man="1"/>
    <brk id="231" max="16383" man="1"/>
    <brk id="34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C000"/>
  </sheetPr>
  <dimension ref="A1:AH502"/>
  <sheetViews>
    <sheetView showGridLines="0" zoomScaleNormal="100" workbookViewId="0">
      <selection activeCell="A356" sqref="A356"/>
    </sheetView>
  </sheetViews>
  <sheetFormatPr baseColWidth="10" defaultColWidth="10.7109375" defaultRowHeight="12.75"/>
  <cols>
    <col min="1" max="1" width="17.7109375" style="55" customWidth="1"/>
    <col min="2" max="2" width="6.28515625" style="63" hidden="1" customWidth="1"/>
    <col min="3" max="3" width="7.140625" style="63" hidden="1" customWidth="1"/>
    <col min="4" max="4" width="8.140625" style="55" hidden="1" customWidth="1"/>
    <col min="5" max="5" width="10.42578125" style="55" hidden="1" customWidth="1"/>
    <col min="6" max="6" width="25.7109375" style="55" customWidth="1"/>
    <col min="7" max="34" width="11.7109375" style="55" customWidth="1"/>
    <col min="35" max="16384" width="10.7109375" style="55"/>
  </cols>
  <sheetData>
    <row r="1" spans="1:34" s="43" customFormat="1" ht="24.75" customHeight="1">
      <c r="A1" s="37" t="s">
        <v>228</v>
      </c>
      <c r="B1" s="38"/>
      <c r="C1" s="39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844">
        <f>'Basisdaten Inst'!C21</f>
        <v>0</v>
      </c>
      <c r="Q1" s="844"/>
      <c r="R1" s="844"/>
      <c r="S1" s="844"/>
      <c r="T1" s="844"/>
      <c r="U1" s="844"/>
      <c r="V1" s="844"/>
      <c r="W1" s="844"/>
      <c r="X1" s="844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43" customFormat="1" ht="18" customHeight="1">
      <c r="A2" s="41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858"/>
      <c r="L2" s="858"/>
      <c r="M2" s="344"/>
      <c r="N2" s="344"/>
      <c r="O2" s="41"/>
      <c r="P2" s="859"/>
      <c r="Q2" s="859"/>
      <c r="R2" s="859"/>
      <c r="S2" s="859"/>
      <c r="T2" s="859"/>
      <c r="U2" s="859"/>
      <c r="V2" s="859"/>
      <c r="W2" s="859"/>
      <c r="X2" s="859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s="43" customFormat="1" ht="18" customHeight="1">
      <c r="A3" s="42"/>
      <c r="B3" s="44"/>
      <c r="C3" s="45"/>
      <c r="D3" s="41"/>
      <c r="E3" s="41"/>
      <c r="F3" s="41"/>
      <c r="G3" s="41"/>
      <c r="H3" s="41"/>
      <c r="I3" s="266"/>
      <c r="J3" s="266"/>
      <c r="K3" s="266"/>
      <c r="L3" s="266"/>
      <c r="M3" s="344"/>
      <c r="N3" s="344"/>
      <c r="O3" s="41"/>
      <c r="P3" s="41"/>
      <c r="Q3" s="420"/>
      <c r="R3" s="42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52" customFormat="1" ht="20.25">
      <c r="A4" s="48" t="s">
        <v>9</v>
      </c>
      <c r="B4" s="49"/>
      <c r="C4" s="50"/>
      <c r="D4" s="51"/>
      <c r="E4" s="51"/>
      <c r="F4" s="51"/>
      <c r="G4" s="48" t="s">
        <v>244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52" customFormat="1" ht="15">
      <c r="A5" s="51"/>
      <c r="B5" s="50"/>
      <c r="C5" s="50"/>
      <c r="D5" s="51"/>
      <c r="E5" s="51"/>
      <c r="F5" s="51"/>
      <c r="G5" s="51"/>
      <c r="H5" s="51"/>
      <c r="I5" s="26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7" t="s">
        <v>84</v>
      </c>
      <c r="B6" s="50"/>
      <c r="C6" s="50"/>
      <c r="D6" s="51"/>
      <c r="E6" s="53"/>
      <c r="F6" s="53"/>
      <c r="G6" s="844">
        <f>'Basisdaten Inst'!C8</f>
        <v>2021</v>
      </c>
      <c r="H6" s="84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9.5" customHeight="1">
      <c r="A7" s="56" t="s">
        <v>69</v>
      </c>
      <c r="B7" s="50"/>
      <c r="C7" s="50"/>
      <c r="D7" s="51"/>
      <c r="E7" s="54"/>
      <c r="F7" s="54"/>
      <c r="G7" s="883" t="s">
        <v>139</v>
      </c>
      <c r="H7" s="884"/>
      <c r="I7" s="885"/>
      <c r="J7" s="885"/>
      <c r="K7" s="885"/>
      <c r="L7" s="88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27.75" customHeight="1">
      <c r="A8" s="57"/>
      <c r="B8" s="58"/>
      <c r="C8" s="58"/>
      <c r="D8" s="59"/>
      <c r="E8" s="57"/>
      <c r="F8" s="60"/>
      <c r="G8" s="867" t="str">
        <f>G19</f>
        <v>Sonderschule</v>
      </c>
      <c r="H8" s="867"/>
      <c r="I8" s="867" t="str">
        <f>I19</f>
        <v>Wohnen</v>
      </c>
      <c r="J8" s="867"/>
      <c r="K8" s="868" t="str">
        <f>K19</f>
        <v>Mittagstisch</v>
      </c>
      <c r="L8" s="868"/>
      <c r="M8" s="830">
        <f>M19</f>
        <v>0</v>
      </c>
      <c r="N8" s="831"/>
      <c r="O8" s="830">
        <f>O19</f>
        <v>0</v>
      </c>
      <c r="P8" s="831"/>
      <c r="Q8" s="830">
        <f>Q19</f>
        <v>0</v>
      </c>
      <c r="R8" s="831"/>
      <c r="S8" s="830">
        <f>S19</f>
        <v>0</v>
      </c>
      <c r="T8" s="831"/>
      <c r="U8" s="830">
        <f>U19</f>
        <v>0</v>
      </c>
      <c r="V8" s="831"/>
      <c r="W8" s="830">
        <f>W19</f>
        <v>0</v>
      </c>
      <c r="X8" s="831"/>
      <c r="Y8" s="830">
        <f>Y19</f>
        <v>0</v>
      </c>
      <c r="Z8" s="831"/>
      <c r="AA8" s="830">
        <f>AA19</f>
        <v>0</v>
      </c>
      <c r="AB8" s="831"/>
      <c r="AC8" s="830">
        <f>AC19</f>
        <v>0</v>
      </c>
      <c r="AD8" s="831"/>
      <c r="AE8" s="830">
        <f>AE19</f>
        <v>0</v>
      </c>
      <c r="AF8" s="831"/>
      <c r="AG8" s="830">
        <f>AG19</f>
        <v>0</v>
      </c>
      <c r="AH8" s="831"/>
    </row>
    <row r="9" spans="1:34" s="63" customFormat="1" ht="29.25" customHeight="1">
      <c r="A9" s="61"/>
      <c r="B9" s="873" t="s">
        <v>7</v>
      </c>
      <c r="C9" s="876" t="s">
        <v>8</v>
      </c>
      <c r="D9" s="881" t="s">
        <v>6</v>
      </c>
      <c r="E9" s="882"/>
      <c r="F9" s="62"/>
      <c r="G9" s="832" t="s">
        <v>17</v>
      </c>
      <c r="H9" s="832" t="s">
        <v>12</v>
      </c>
      <c r="I9" s="832" t="s">
        <v>17</v>
      </c>
      <c r="J9" s="832" t="s">
        <v>12</v>
      </c>
      <c r="K9" s="832" t="s">
        <v>17</v>
      </c>
      <c r="L9" s="832" t="s">
        <v>12</v>
      </c>
      <c r="M9" s="832" t="s">
        <v>17</v>
      </c>
      <c r="N9" s="832" t="s">
        <v>12</v>
      </c>
      <c r="O9" s="832" t="s">
        <v>17</v>
      </c>
      <c r="P9" s="832" t="s">
        <v>12</v>
      </c>
      <c r="Q9" s="832" t="s">
        <v>17</v>
      </c>
      <c r="R9" s="832" t="s">
        <v>12</v>
      </c>
      <c r="S9" s="832" t="s">
        <v>17</v>
      </c>
      <c r="T9" s="832" t="s">
        <v>12</v>
      </c>
      <c r="U9" s="889" t="s">
        <v>17</v>
      </c>
      <c r="V9" s="832" t="s">
        <v>12</v>
      </c>
      <c r="W9" s="832" t="s">
        <v>17</v>
      </c>
      <c r="X9" s="832" t="s">
        <v>12</v>
      </c>
      <c r="Y9" s="832" t="s">
        <v>17</v>
      </c>
      <c r="Z9" s="832" t="s">
        <v>12</v>
      </c>
      <c r="AA9" s="832" t="s">
        <v>17</v>
      </c>
      <c r="AB9" s="832" t="s">
        <v>12</v>
      </c>
      <c r="AC9" s="832" t="s">
        <v>17</v>
      </c>
      <c r="AD9" s="832" t="s">
        <v>12</v>
      </c>
      <c r="AE9" s="832" t="s">
        <v>17</v>
      </c>
      <c r="AF9" s="832" t="s">
        <v>12</v>
      </c>
      <c r="AG9" s="832" t="s">
        <v>17</v>
      </c>
      <c r="AH9" s="832" t="s">
        <v>12</v>
      </c>
    </row>
    <row r="10" spans="1:34" s="63" customFormat="1" ht="12.75" customHeight="1">
      <c r="A10" s="64"/>
      <c r="B10" s="874"/>
      <c r="C10" s="874"/>
      <c r="D10" s="877" t="s">
        <v>3</v>
      </c>
      <c r="E10" s="879" t="s">
        <v>4</v>
      </c>
      <c r="F10" s="65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6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</row>
    <row r="11" spans="1:34" s="63" customFormat="1" ht="36.75" customHeight="1">
      <c r="A11" s="66"/>
      <c r="B11" s="875"/>
      <c r="C11" s="875"/>
      <c r="D11" s="878"/>
      <c r="E11" s="880"/>
      <c r="F11" s="67"/>
      <c r="G11" s="68" t="s">
        <v>135</v>
      </c>
      <c r="H11" s="68" t="s">
        <v>18</v>
      </c>
      <c r="I11" s="68" t="s">
        <v>135</v>
      </c>
      <c r="J11" s="68" t="s">
        <v>18</v>
      </c>
      <c r="K11" s="68" t="s">
        <v>86</v>
      </c>
      <c r="L11" s="68" t="s">
        <v>18</v>
      </c>
      <c r="M11" s="69">
        <f>IF(M22="","",M22)</f>
        <v>0</v>
      </c>
      <c r="N11" s="68" t="s">
        <v>18</v>
      </c>
      <c r="O11" s="69">
        <f>IF(O22="","",O22)</f>
        <v>0</v>
      </c>
      <c r="P11" s="68" t="s">
        <v>18</v>
      </c>
      <c r="Q11" s="69">
        <f>IF(Q22="","",Q22)</f>
        <v>0</v>
      </c>
      <c r="R11" s="68" t="s">
        <v>18</v>
      </c>
      <c r="S11" s="69">
        <f>IF(S22="","",S22)</f>
        <v>0</v>
      </c>
      <c r="T11" s="68" t="s">
        <v>18</v>
      </c>
      <c r="U11" s="69">
        <f>IF(U22="","",U22)</f>
        <v>0</v>
      </c>
      <c r="V11" s="68" t="s">
        <v>18</v>
      </c>
      <c r="W11" s="69">
        <f>IF(W22="","",W22)</f>
        <v>0</v>
      </c>
      <c r="X11" s="68" t="s">
        <v>18</v>
      </c>
      <c r="Y11" s="69">
        <f>IF(Y22="","",Y22)</f>
        <v>0</v>
      </c>
      <c r="Z11" s="68" t="s">
        <v>18</v>
      </c>
      <c r="AA11" s="69">
        <f>IF(AA22="","",AA22)</f>
        <v>0</v>
      </c>
      <c r="AB11" s="68" t="s">
        <v>18</v>
      </c>
      <c r="AC11" s="69">
        <f>IF(AC22="","",AC22)</f>
        <v>0</v>
      </c>
      <c r="AD11" s="68" t="s">
        <v>18</v>
      </c>
      <c r="AE11" s="69">
        <f>IF(AE22="","",AE22)</f>
        <v>0</v>
      </c>
      <c r="AF11" s="68" t="s">
        <v>18</v>
      </c>
      <c r="AG11" s="69">
        <f>IF(AG22="","",AG22)</f>
        <v>0</v>
      </c>
      <c r="AH11" s="68" t="s">
        <v>18</v>
      </c>
    </row>
    <row r="12" spans="1:34" s="63" customFormat="1" ht="21" customHeight="1">
      <c r="A12" s="70" t="s">
        <v>105</v>
      </c>
      <c r="B12" s="71"/>
      <c r="C12" s="72"/>
      <c r="D12" s="73"/>
      <c r="E12" s="73"/>
      <c r="F12" s="71" t="s">
        <v>104</v>
      </c>
      <c r="G12" s="74">
        <f t="shared" ref="G12:AH12" si="0">+G83+G315+G469</f>
        <v>0</v>
      </c>
      <c r="H12" s="270">
        <f t="shared" si="0"/>
        <v>0</v>
      </c>
      <c r="I12" s="74">
        <f t="shared" si="0"/>
        <v>0</v>
      </c>
      <c r="J12" s="270">
        <f t="shared" si="0"/>
        <v>0</v>
      </c>
      <c r="K12" s="76">
        <f t="shared" si="0"/>
        <v>0</v>
      </c>
      <c r="L12" s="270">
        <f t="shared" si="0"/>
        <v>0</v>
      </c>
      <c r="M12" s="74">
        <f t="shared" si="0"/>
        <v>0</v>
      </c>
      <c r="N12" s="270">
        <f t="shared" si="0"/>
        <v>0</v>
      </c>
      <c r="O12" s="74">
        <f t="shared" si="0"/>
        <v>0</v>
      </c>
      <c r="P12" s="270">
        <f t="shared" si="0"/>
        <v>0</v>
      </c>
      <c r="Q12" s="74">
        <f t="shared" si="0"/>
        <v>0</v>
      </c>
      <c r="R12" s="270">
        <f t="shared" si="0"/>
        <v>0</v>
      </c>
      <c r="S12" s="74">
        <f t="shared" si="0"/>
        <v>0</v>
      </c>
      <c r="T12" s="270">
        <f t="shared" si="0"/>
        <v>0</v>
      </c>
      <c r="U12" s="74">
        <f t="shared" si="0"/>
        <v>0</v>
      </c>
      <c r="V12" s="270">
        <f t="shared" si="0"/>
        <v>0</v>
      </c>
      <c r="W12" s="74">
        <f t="shared" si="0"/>
        <v>0</v>
      </c>
      <c r="X12" s="270">
        <f t="shared" si="0"/>
        <v>0</v>
      </c>
      <c r="Y12" s="74">
        <f t="shared" si="0"/>
        <v>0</v>
      </c>
      <c r="Z12" s="270">
        <f t="shared" si="0"/>
        <v>0</v>
      </c>
      <c r="AA12" s="74">
        <f t="shared" si="0"/>
        <v>0</v>
      </c>
      <c r="AB12" s="270">
        <f t="shared" si="0"/>
        <v>0</v>
      </c>
      <c r="AC12" s="74">
        <f t="shared" si="0"/>
        <v>0</v>
      </c>
      <c r="AD12" s="270">
        <f t="shared" si="0"/>
        <v>0</v>
      </c>
      <c r="AE12" s="74">
        <f t="shared" si="0"/>
        <v>0</v>
      </c>
      <c r="AF12" s="270">
        <f t="shared" si="0"/>
        <v>0</v>
      </c>
      <c r="AG12" s="74">
        <f t="shared" si="0"/>
        <v>0</v>
      </c>
      <c r="AH12" s="270">
        <f t="shared" si="0"/>
        <v>0</v>
      </c>
    </row>
    <row r="13" spans="1:34" s="63" customFormat="1" ht="21" customHeight="1">
      <c r="A13" s="267" t="s">
        <v>99</v>
      </c>
      <c r="B13" s="82"/>
      <c r="C13" s="268"/>
      <c r="D13" s="269"/>
      <c r="E13" s="269"/>
      <c r="F13" s="82" t="s">
        <v>116</v>
      </c>
      <c r="G13" s="74">
        <f>+G107+G341</f>
        <v>0</v>
      </c>
      <c r="H13" s="75"/>
      <c r="I13" s="74">
        <f>+I107+I341</f>
        <v>0</v>
      </c>
      <c r="J13" s="77"/>
      <c r="K13" s="76">
        <f>+K107+K341</f>
        <v>0</v>
      </c>
      <c r="L13" s="77"/>
      <c r="M13" s="74">
        <f>+M107+M341</f>
        <v>0</v>
      </c>
      <c r="N13" s="79"/>
      <c r="O13" s="74">
        <f>+O107+O341</f>
        <v>0</v>
      </c>
      <c r="P13" s="79"/>
      <c r="Q13" s="74">
        <f>+Q107+Q341</f>
        <v>0</v>
      </c>
      <c r="R13" s="79"/>
      <c r="S13" s="74">
        <f>+S107+S341</f>
        <v>0</v>
      </c>
      <c r="T13" s="79"/>
      <c r="U13" s="74">
        <f>+U107+U341</f>
        <v>0</v>
      </c>
      <c r="V13" s="79"/>
      <c r="W13" s="74">
        <f>+W107+W341</f>
        <v>0</v>
      </c>
      <c r="X13" s="79"/>
      <c r="Y13" s="74">
        <f>+Y107+Y341</f>
        <v>0</v>
      </c>
      <c r="Z13" s="79"/>
      <c r="AA13" s="74">
        <f>+AA107+AA341</f>
        <v>0</v>
      </c>
      <c r="AB13" s="79"/>
      <c r="AC13" s="74">
        <f>+AC107+AC341</f>
        <v>0</v>
      </c>
      <c r="AD13" s="79"/>
      <c r="AE13" s="74">
        <f>+AE107+AE341</f>
        <v>0</v>
      </c>
      <c r="AF13" s="79"/>
      <c r="AG13" s="74">
        <f>+AG107+AG341</f>
        <v>0</v>
      </c>
      <c r="AH13" s="79"/>
    </row>
    <row r="14" spans="1:34" s="63" customFormat="1" ht="21" customHeight="1">
      <c r="A14" s="267" t="s">
        <v>99</v>
      </c>
      <c r="B14" s="82"/>
      <c r="C14" s="268"/>
      <c r="D14" s="269"/>
      <c r="E14" s="269"/>
      <c r="F14" s="82" t="s">
        <v>117</v>
      </c>
      <c r="G14" s="349">
        <f>G147+G380</f>
        <v>0</v>
      </c>
      <c r="H14" s="350"/>
      <c r="I14" s="349">
        <f>I147+I380</f>
        <v>0</v>
      </c>
      <c r="J14" s="352"/>
      <c r="K14" s="351">
        <f>K147+K380</f>
        <v>0</v>
      </c>
      <c r="L14" s="352"/>
      <c r="M14" s="349">
        <f>M147+M380</f>
        <v>0</v>
      </c>
      <c r="N14" s="353"/>
      <c r="O14" s="349">
        <f>O147+O380</f>
        <v>0</v>
      </c>
      <c r="P14" s="353"/>
      <c r="Q14" s="349">
        <f>Q147+Q380</f>
        <v>0</v>
      </c>
      <c r="R14" s="353"/>
      <c r="S14" s="349">
        <f>S147+S380</f>
        <v>0</v>
      </c>
      <c r="T14" s="353"/>
      <c r="U14" s="349">
        <f>U147+U380</f>
        <v>0</v>
      </c>
      <c r="V14" s="353"/>
      <c r="W14" s="349">
        <f>W147+W380</f>
        <v>0</v>
      </c>
      <c r="X14" s="353"/>
      <c r="Y14" s="349">
        <f>Y147+Y380</f>
        <v>0</v>
      </c>
      <c r="Z14" s="353"/>
      <c r="AA14" s="349">
        <f>AA147+AA380</f>
        <v>0</v>
      </c>
      <c r="AB14" s="353"/>
      <c r="AC14" s="349">
        <f>AC147+AC380</f>
        <v>0</v>
      </c>
      <c r="AD14" s="353"/>
      <c r="AE14" s="349">
        <f>AE147+AE380</f>
        <v>0</v>
      </c>
      <c r="AF14" s="353"/>
      <c r="AG14" s="349">
        <f>AG147+AG380</f>
        <v>0</v>
      </c>
      <c r="AH14" s="353"/>
    </row>
    <row r="15" spans="1:34" s="63" customFormat="1" ht="42" customHeight="1">
      <c r="A15" s="267" t="s">
        <v>99</v>
      </c>
      <c r="B15" s="82"/>
      <c r="C15" s="268"/>
      <c r="D15" s="269"/>
      <c r="E15" s="269"/>
      <c r="F15" s="387" t="s">
        <v>133</v>
      </c>
      <c r="G15" s="349">
        <f>G167+G400</f>
        <v>0</v>
      </c>
      <c r="H15" s="350"/>
      <c r="I15" s="349">
        <f>I167+I400</f>
        <v>0</v>
      </c>
      <c r="J15" s="352"/>
      <c r="K15" s="351">
        <f>K167+K400</f>
        <v>0</v>
      </c>
      <c r="L15" s="352"/>
      <c r="M15" s="349">
        <f>M167+M400</f>
        <v>0</v>
      </c>
      <c r="N15" s="353"/>
      <c r="O15" s="349">
        <f>O167+O400</f>
        <v>0</v>
      </c>
      <c r="P15" s="353"/>
      <c r="Q15" s="349">
        <f>Q167+Q400</f>
        <v>0</v>
      </c>
      <c r="R15" s="353"/>
      <c r="S15" s="349">
        <f>S167+S400</f>
        <v>0</v>
      </c>
      <c r="T15" s="353"/>
      <c r="U15" s="349">
        <f>U167+U400</f>
        <v>0</v>
      </c>
      <c r="V15" s="353"/>
      <c r="W15" s="349">
        <f>W167+W400</f>
        <v>0</v>
      </c>
      <c r="X15" s="353"/>
      <c r="Y15" s="349">
        <f>Y167+Y400</f>
        <v>0</v>
      </c>
      <c r="Z15" s="353"/>
      <c r="AA15" s="349">
        <f>AA167+AA400</f>
        <v>0</v>
      </c>
      <c r="AB15" s="353"/>
      <c r="AC15" s="349">
        <f>AC167+AC400</f>
        <v>0</v>
      </c>
      <c r="AD15" s="353"/>
      <c r="AE15" s="349">
        <f>AE167+AE400</f>
        <v>0</v>
      </c>
      <c r="AF15" s="353"/>
      <c r="AG15" s="349">
        <f>AG167+AG400</f>
        <v>0</v>
      </c>
      <c r="AH15" s="353"/>
    </row>
    <row r="16" spans="1:34" s="63" customFormat="1" ht="21" customHeight="1">
      <c r="A16" s="70" t="s">
        <v>99</v>
      </c>
      <c r="B16" s="71"/>
      <c r="C16" s="72"/>
      <c r="D16" s="73"/>
      <c r="E16" s="73"/>
      <c r="F16" s="71" t="s">
        <v>11</v>
      </c>
      <c r="G16" s="74">
        <f>+G229</f>
        <v>0</v>
      </c>
      <c r="H16" s="81"/>
      <c r="I16" s="74">
        <f>+I229</f>
        <v>0</v>
      </c>
      <c r="J16" s="80"/>
      <c r="K16" s="76">
        <f>+K229</f>
        <v>0</v>
      </c>
      <c r="L16" s="78"/>
      <c r="M16" s="74">
        <f>+M229</f>
        <v>0</v>
      </c>
      <c r="N16" s="78"/>
      <c r="O16" s="74">
        <f>+O229</f>
        <v>0</v>
      </c>
      <c r="P16" s="78"/>
      <c r="Q16" s="74">
        <f>+Q229</f>
        <v>0</v>
      </c>
      <c r="R16" s="78"/>
      <c r="S16" s="74">
        <f>+S229</f>
        <v>0</v>
      </c>
      <c r="T16" s="78"/>
      <c r="U16" s="74">
        <f>+U229</f>
        <v>0</v>
      </c>
      <c r="V16" s="78"/>
      <c r="W16" s="74">
        <f>+W229</f>
        <v>0</v>
      </c>
      <c r="X16" s="78"/>
      <c r="Y16" s="74">
        <f>+Y229</f>
        <v>0</v>
      </c>
      <c r="Z16" s="78"/>
      <c r="AA16" s="74">
        <f>+AA229</f>
        <v>0</v>
      </c>
      <c r="AB16" s="78"/>
      <c r="AC16" s="74">
        <f>+AC229</f>
        <v>0</v>
      </c>
      <c r="AD16" s="78"/>
      <c r="AE16" s="74">
        <f>+AE229</f>
        <v>0</v>
      </c>
      <c r="AF16" s="78"/>
      <c r="AG16" s="74">
        <f>+AG229</f>
        <v>0</v>
      </c>
      <c r="AH16" s="78"/>
    </row>
    <row r="17" spans="1:34" s="63" customFormat="1" ht="21" customHeight="1">
      <c r="A17" s="70" t="s">
        <v>99</v>
      </c>
      <c r="B17" s="82"/>
      <c r="C17" s="72"/>
      <c r="D17" s="73"/>
      <c r="E17" s="73"/>
      <c r="F17" s="82" t="s">
        <v>92</v>
      </c>
      <c r="G17" s="74">
        <f>SUM(G12:G16)</f>
        <v>0</v>
      </c>
      <c r="H17" s="75"/>
      <c r="I17" s="74">
        <f>SUM(I12:I16)</f>
        <v>0</v>
      </c>
      <c r="J17" s="77"/>
      <c r="K17" s="76">
        <f>SUM(K12:K16)</f>
        <v>0</v>
      </c>
      <c r="L17" s="79"/>
      <c r="M17" s="74">
        <f>SUM(M12:M16)</f>
        <v>0</v>
      </c>
      <c r="N17" s="79"/>
      <c r="O17" s="74">
        <f>SUM(O12:O16)</f>
        <v>0</v>
      </c>
      <c r="P17" s="79"/>
      <c r="Q17" s="74">
        <f>SUM(Q12:Q16)</f>
        <v>0</v>
      </c>
      <c r="R17" s="79"/>
      <c r="S17" s="74">
        <f>SUM(S12:S16)</f>
        <v>0</v>
      </c>
      <c r="T17" s="79"/>
      <c r="U17" s="74">
        <f>SUM(U12:U16)</f>
        <v>0</v>
      </c>
      <c r="V17" s="79"/>
      <c r="W17" s="74">
        <f>SUM(W12:W16)</f>
        <v>0</v>
      </c>
      <c r="X17" s="79"/>
      <c r="Y17" s="74">
        <f>SUM(Y12:Y16)</f>
        <v>0</v>
      </c>
      <c r="Z17" s="83"/>
      <c r="AA17" s="74">
        <f>SUM(AA12:AA16)</f>
        <v>0</v>
      </c>
      <c r="AB17" s="79"/>
      <c r="AC17" s="74">
        <f>SUM(AC12:AC16)</f>
        <v>0</v>
      </c>
      <c r="AD17" s="79"/>
      <c r="AE17" s="74">
        <f>SUM(AE12:AE16)</f>
        <v>0</v>
      </c>
      <c r="AF17" s="79"/>
      <c r="AG17" s="74">
        <f>SUM(AG12:AG16)</f>
        <v>0</v>
      </c>
      <c r="AH17" s="79"/>
    </row>
    <row r="18" spans="1:34" s="63" customFormat="1" ht="21" customHeight="1">
      <c r="A18" s="84"/>
      <c r="B18" s="85"/>
      <c r="C18" s="86"/>
      <c r="D18" s="84"/>
      <c r="E18" s="84"/>
      <c r="F18" s="85"/>
      <c r="G18" s="85"/>
      <c r="H18" s="84"/>
      <c r="I18" s="87"/>
      <c r="J18" s="87"/>
      <c r="K18" s="87"/>
      <c r="L18" s="87"/>
      <c r="M18" s="346"/>
      <c r="N18" s="346"/>
      <c r="O18" s="87"/>
      <c r="P18" s="87"/>
      <c r="Q18" s="346"/>
      <c r="R18" s="34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4" ht="27.75" customHeight="1">
      <c r="A19" s="849" t="s">
        <v>0</v>
      </c>
      <c r="B19" s="850"/>
      <c r="C19" s="850"/>
      <c r="D19" s="850"/>
      <c r="E19" s="850"/>
      <c r="F19" s="851"/>
      <c r="G19" s="866" t="s">
        <v>1</v>
      </c>
      <c r="H19" s="866"/>
      <c r="I19" s="866" t="s">
        <v>2</v>
      </c>
      <c r="J19" s="866"/>
      <c r="K19" s="869" t="s">
        <v>85</v>
      </c>
      <c r="L19" s="869"/>
      <c r="M19" s="837">
        <f>'Basisdaten LV'!I10</f>
        <v>0</v>
      </c>
      <c r="N19" s="831"/>
      <c r="O19" s="837">
        <f>'Basisdaten LV'!K10</f>
        <v>0</v>
      </c>
      <c r="P19" s="831"/>
      <c r="Q19" s="837">
        <f>'Basisdaten LV'!M10</f>
        <v>0</v>
      </c>
      <c r="R19" s="831"/>
      <c r="S19" s="837">
        <f>'Basisdaten LV'!O10</f>
        <v>0</v>
      </c>
      <c r="T19" s="831"/>
      <c r="U19" s="837">
        <f>'Basisdaten LV'!C33</f>
        <v>0</v>
      </c>
      <c r="V19" s="831"/>
      <c r="W19" s="837">
        <f>'Basisdaten LV'!E33</f>
        <v>0</v>
      </c>
      <c r="X19" s="831"/>
      <c r="Y19" s="837">
        <f>'Basisdaten LV'!G33</f>
        <v>0</v>
      </c>
      <c r="Z19" s="831"/>
      <c r="AA19" s="837">
        <f>'Basisdaten LV'!I33</f>
        <v>0</v>
      </c>
      <c r="AB19" s="831"/>
      <c r="AC19" s="837">
        <f>'Basisdaten LV'!K33</f>
        <v>0</v>
      </c>
      <c r="AD19" s="831"/>
      <c r="AE19" s="837">
        <f>'Basisdaten LV'!M33</f>
        <v>0</v>
      </c>
      <c r="AF19" s="831"/>
      <c r="AG19" s="837">
        <f>'Basisdaten LV'!O33</f>
        <v>0</v>
      </c>
      <c r="AH19" s="831"/>
    </row>
    <row r="20" spans="1:34" s="63" customFormat="1" ht="29.25" customHeight="1">
      <c r="A20" s="852"/>
      <c r="B20" s="853"/>
      <c r="C20" s="853"/>
      <c r="D20" s="853"/>
      <c r="E20" s="853"/>
      <c r="F20" s="854"/>
      <c r="G20" s="832" t="s">
        <v>17</v>
      </c>
      <c r="H20" s="832" t="s">
        <v>12</v>
      </c>
      <c r="I20" s="832" t="s">
        <v>17</v>
      </c>
      <c r="J20" s="832" t="s">
        <v>12</v>
      </c>
      <c r="K20" s="832" t="s">
        <v>17</v>
      </c>
      <c r="L20" s="832" t="s">
        <v>12</v>
      </c>
      <c r="M20" s="832" t="s">
        <v>17</v>
      </c>
      <c r="N20" s="832" t="s">
        <v>12</v>
      </c>
      <c r="O20" s="832" t="s">
        <v>17</v>
      </c>
      <c r="P20" s="832" t="s">
        <v>12</v>
      </c>
      <c r="Q20" s="832" t="s">
        <v>17</v>
      </c>
      <c r="R20" s="832" t="s">
        <v>12</v>
      </c>
      <c r="S20" s="832" t="s">
        <v>17</v>
      </c>
      <c r="T20" s="832" t="s">
        <v>12</v>
      </c>
      <c r="U20" s="889" t="s">
        <v>17</v>
      </c>
      <c r="V20" s="832" t="s">
        <v>12</v>
      </c>
      <c r="W20" s="832" t="s">
        <v>17</v>
      </c>
      <c r="X20" s="832" t="s">
        <v>12</v>
      </c>
      <c r="Y20" s="832" t="s">
        <v>17</v>
      </c>
      <c r="Z20" s="832" t="s">
        <v>12</v>
      </c>
      <c r="AA20" s="832" t="s">
        <v>17</v>
      </c>
      <c r="AB20" s="832" t="s">
        <v>12</v>
      </c>
      <c r="AC20" s="832" t="s">
        <v>17</v>
      </c>
      <c r="AD20" s="832" t="s">
        <v>12</v>
      </c>
      <c r="AE20" s="832" t="s">
        <v>17</v>
      </c>
      <c r="AF20" s="832" t="s">
        <v>12</v>
      </c>
      <c r="AG20" s="832" t="s">
        <v>17</v>
      </c>
      <c r="AH20" s="832" t="s">
        <v>12</v>
      </c>
    </row>
    <row r="21" spans="1:34" s="63" customFormat="1" ht="36.75" customHeight="1">
      <c r="A21" s="852"/>
      <c r="B21" s="853"/>
      <c r="C21" s="853"/>
      <c r="D21" s="853"/>
      <c r="E21" s="853"/>
      <c r="F21" s="854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6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</row>
    <row r="22" spans="1:34" s="63" customFormat="1" ht="36.75" customHeight="1">
      <c r="A22" s="855"/>
      <c r="B22" s="856"/>
      <c r="C22" s="856"/>
      <c r="D22" s="856"/>
      <c r="E22" s="856"/>
      <c r="F22" s="857"/>
      <c r="G22" s="68" t="s">
        <v>135</v>
      </c>
      <c r="H22" s="68" t="s">
        <v>18</v>
      </c>
      <c r="I22" s="68" t="s">
        <v>135</v>
      </c>
      <c r="J22" s="68" t="s">
        <v>18</v>
      </c>
      <c r="K22" s="68" t="s">
        <v>86</v>
      </c>
      <c r="L22" s="68" t="s">
        <v>18</v>
      </c>
      <c r="M22" s="69">
        <f>LeistungsstatistikQ1!M22</f>
        <v>0</v>
      </c>
      <c r="N22" s="68" t="s">
        <v>18</v>
      </c>
      <c r="O22" s="69">
        <f>LeistungsstatistikQ1!O22</f>
        <v>0</v>
      </c>
      <c r="P22" s="68" t="s">
        <v>18</v>
      </c>
      <c r="Q22" s="69">
        <f>LeistungsstatistikQ1!Q22</f>
        <v>0</v>
      </c>
      <c r="R22" s="68" t="s">
        <v>18</v>
      </c>
      <c r="S22" s="69">
        <f>LeistungsstatistikQ1!S22</f>
        <v>0</v>
      </c>
      <c r="T22" s="68" t="s">
        <v>18</v>
      </c>
      <c r="U22" s="69">
        <f>LeistungsstatistikQ1!U22</f>
        <v>0</v>
      </c>
      <c r="V22" s="68" t="s">
        <v>18</v>
      </c>
      <c r="W22" s="69">
        <f>LeistungsstatistikQ1!W22</f>
        <v>0</v>
      </c>
      <c r="X22" s="68" t="s">
        <v>18</v>
      </c>
      <c r="Y22" s="69">
        <f>LeistungsstatistikQ1!Y22</f>
        <v>0</v>
      </c>
      <c r="Z22" s="68" t="s">
        <v>18</v>
      </c>
      <c r="AA22" s="69">
        <f>LeistungsstatistikQ1!AA22</f>
        <v>0</v>
      </c>
      <c r="AB22" s="68" t="s">
        <v>18</v>
      </c>
      <c r="AC22" s="69">
        <f>LeistungsstatistikQ1!AC22</f>
        <v>0</v>
      </c>
      <c r="AD22" s="68" t="s">
        <v>18</v>
      </c>
      <c r="AE22" s="69">
        <f>LeistungsstatistikQ1!AE22</f>
        <v>0</v>
      </c>
      <c r="AF22" s="68" t="s">
        <v>18</v>
      </c>
      <c r="AG22" s="69">
        <f>LeistungsstatistikQ1!AG22</f>
        <v>0</v>
      </c>
      <c r="AH22" s="68" t="s">
        <v>18</v>
      </c>
    </row>
    <row r="23" spans="1:34" s="306" customFormat="1" ht="24" customHeight="1">
      <c r="A23" s="862" t="s">
        <v>103</v>
      </c>
      <c r="B23" s="863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4"/>
      <c r="AF23" s="864"/>
      <c r="AG23" s="864"/>
      <c r="AH23" s="865"/>
    </row>
    <row r="24" spans="1:34">
      <c r="A24" s="1"/>
      <c r="B24" s="2"/>
      <c r="C24" s="2"/>
      <c r="D24" s="1"/>
      <c r="E24" s="1"/>
      <c r="F24" s="20"/>
      <c r="G24" s="24"/>
      <c r="H24" s="25"/>
      <c r="I24" s="24"/>
      <c r="J24" s="25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27"/>
      <c r="AF24" s="26"/>
      <c r="AG24" s="27"/>
      <c r="AH24" s="26"/>
    </row>
    <row r="25" spans="1:34">
      <c r="A25" s="1"/>
      <c r="B25" s="2"/>
      <c r="C25" s="2"/>
      <c r="D25" s="1"/>
      <c r="E25" s="1"/>
      <c r="F25" s="20"/>
      <c r="G25" s="24"/>
      <c r="H25" s="25"/>
      <c r="I25" s="24"/>
      <c r="J25" s="25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</row>
    <row r="26" spans="1:34">
      <c r="A26" s="1"/>
      <c r="B26" s="2"/>
      <c r="C26" s="2"/>
      <c r="D26" s="1"/>
      <c r="E26" s="1"/>
      <c r="F26" s="20"/>
      <c r="G26" s="24"/>
      <c r="H26" s="25"/>
      <c r="I26" s="24"/>
      <c r="J26" s="25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</row>
    <row r="27" spans="1:34">
      <c r="A27" s="1"/>
      <c r="B27" s="2"/>
      <c r="C27" s="2"/>
      <c r="D27" s="1"/>
      <c r="E27" s="1"/>
      <c r="F27" s="20"/>
      <c r="G27" s="24"/>
      <c r="H27" s="25"/>
      <c r="I27" s="24"/>
      <c r="J27" s="25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6"/>
      <c r="AE27" s="27"/>
      <c r="AF27" s="26"/>
      <c r="AG27" s="27"/>
      <c r="AH27" s="26"/>
    </row>
    <row r="28" spans="1:34">
      <c r="A28" s="1"/>
      <c r="B28" s="2"/>
      <c r="C28" s="2"/>
      <c r="D28" s="1"/>
      <c r="E28" s="1"/>
      <c r="F28" s="20"/>
      <c r="G28" s="24"/>
      <c r="H28" s="25"/>
      <c r="I28" s="24"/>
      <c r="J28" s="25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26"/>
      <c r="W28" s="27"/>
      <c r="X28" s="26"/>
      <c r="Y28" s="27"/>
      <c r="Z28" s="26"/>
      <c r="AA28" s="27"/>
      <c r="AB28" s="26"/>
      <c r="AC28" s="27"/>
      <c r="AD28" s="26"/>
      <c r="AE28" s="27"/>
      <c r="AF28" s="26"/>
      <c r="AG28" s="27"/>
      <c r="AH28" s="26"/>
    </row>
    <row r="29" spans="1:34">
      <c r="A29" s="1"/>
      <c r="B29" s="2"/>
      <c r="C29" s="2"/>
      <c r="D29" s="1"/>
      <c r="E29" s="1"/>
      <c r="F29" s="20"/>
      <c r="G29" s="24"/>
      <c r="H29" s="25"/>
      <c r="I29" s="24"/>
      <c r="J29" s="25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</row>
    <row r="30" spans="1:34">
      <c r="A30" s="1"/>
      <c r="B30" s="2"/>
      <c r="C30" s="2"/>
      <c r="D30" s="1"/>
      <c r="E30" s="1"/>
      <c r="F30" s="20"/>
      <c r="G30" s="24"/>
      <c r="H30" s="25"/>
      <c r="I30" s="24"/>
      <c r="J30" s="25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</row>
    <row r="31" spans="1:34">
      <c r="A31" s="1"/>
      <c r="B31" s="2"/>
      <c r="C31" s="2"/>
      <c r="D31" s="1"/>
      <c r="E31" s="1"/>
      <c r="F31" s="20"/>
      <c r="G31" s="24"/>
      <c r="H31" s="25"/>
      <c r="I31" s="24"/>
      <c r="J31" s="25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</row>
    <row r="32" spans="1:34">
      <c r="A32" s="1"/>
      <c r="B32" s="2"/>
      <c r="C32" s="2"/>
      <c r="D32" s="1"/>
      <c r="E32" s="1"/>
      <c r="F32" s="20"/>
      <c r="G32" s="24"/>
      <c r="H32" s="25"/>
      <c r="I32" s="24"/>
      <c r="J32" s="25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</row>
    <row r="33" spans="1:34">
      <c r="A33" s="1"/>
      <c r="B33" s="2"/>
      <c r="C33" s="2"/>
      <c r="D33" s="1"/>
      <c r="E33" s="1"/>
      <c r="F33" s="20"/>
      <c r="G33" s="24"/>
      <c r="H33" s="25"/>
      <c r="I33" s="24"/>
      <c r="J33" s="25"/>
      <c r="K33" s="27"/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</row>
    <row r="34" spans="1:34">
      <c r="A34" s="1"/>
      <c r="B34" s="2"/>
      <c r="C34" s="2"/>
      <c r="D34" s="1"/>
      <c r="E34" s="1"/>
      <c r="F34" s="20"/>
      <c r="G34" s="24"/>
      <c r="H34" s="25"/>
      <c r="I34" s="24"/>
      <c r="J34" s="25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</row>
    <row r="35" spans="1:34">
      <c r="A35" s="1"/>
      <c r="B35" s="2"/>
      <c r="C35" s="2"/>
      <c r="D35" s="1"/>
      <c r="E35" s="1"/>
      <c r="F35" s="20"/>
      <c r="G35" s="24"/>
      <c r="H35" s="25"/>
      <c r="I35" s="24"/>
      <c r="J35" s="25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</row>
    <row r="36" spans="1:34">
      <c r="A36" s="1"/>
      <c r="B36" s="2"/>
      <c r="C36" s="2"/>
      <c r="D36" s="1"/>
      <c r="E36" s="1"/>
      <c r="F36" s="20"/>
      <c r="G36" s="24"/>
      <c r="H36" s="25"/>
      <c r="I36" s="24"/>
      <c r="J36" s="25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</row>
    <row r="37" spans="1:34">
      <c r="A37" s="1"/>
      <c r="B37" s="2"/>
      <c r="C37" s="2"/>
      <c r="D37" s="1"/>
      <c r="E37" s="1"/>
      <c r="F37" s="20"/>
      <c r="G37" s="24"/>
      <c r="H37" s="25"/>
      <c r="I37" s="24"/>
      <c r="J37" s="25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</row>
    <row r="38" spans="1:34">
      <c r="A38" s="1"/>
      <c r="B38" s="2"/>
      <c r="C38" s="2"/>
      <c r="D38" s="1"/>
      <c r="E38" s="1"/>
      <c r="F38" s="20"/>
      <c r="G38" s="24"/>
      <c r="H38" s="25"/>
      <c r="I38" s="24"/>
      <c r="J38" s="25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</row>
    <row r="39" spans="1:34">
      <c r="A39" s="1"/>
      <c r="B39" s="2"/>
      <c r="C39" s="2"/>
      <c r="D39" s="1"/>
      <c r="E39" s="1"/>
      <c r="F39" s="20"/>
      <c r="G39" s="24"/>
      <c r="H39" s="25"/>
      <c r="I39" s="24"/>
      <c r="J39" s="25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</row>
    <row r="40" spans="1:34">
      <c r="A40" s="1"/>
      <c r="B40" s="2"/>
      <c r="C40" s="2"/>
      <c r="D40" s="1"/>
      <c r="E40" s="1"/>
      <c r="F40" s="20"/>
      <c r="G40" s="24"/>
      <c r="H40" s="25"/>
      <c r="I40" s="24"/>
      <c r="J40" s="25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</row>
    <row r="41" spans="1:34">
      <c r="A41" s="1"/>
      <c r="B41" s="2"/>
      <c r="C41" s="2"/>
      <c r="D41" s="1"/>
      <c r="E41" s="1"/>
      <c r="F41" s="20"/>
      <c r="G41" s="24"/>
      <c r="H41" s="25"/>
      <c r="I41" s="24"/>
      <c r="J41" s="25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</row>
    <row r="42" spans="1:34">
      <c r="A42" s="1"/>
      <c r="B42" s="2"/>
      <c r="C42" s="2"/>
      <c r="D42" s="1"/>
      <c r="E42" s="1"/>
      <c r="F42" s="20"/>
      <c r="G42" s="24"/>
      <c r="H42" s="25"/>
      <c r="I42" s="24"/>
      <c r="J42" s="25"/>
      <c r="K42" s="27"/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</row>
    <row r="43" spans="1:34">
      <c r="A43" s="1"/>
      <c r="B43" s="2"/>
      <c r="C43" s="2"/>
      <c r="D43" s="1"/>
      <c r="E43" s="1"/>
      <c r="F43" s="20"/>
      <c r="G43" s="24"/>
      <c r="H43" s="25"/>
      <c r="I43" s="24"/>
      <c r="J43" s="25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</row>
    <row r="44" spans="1:34">
      <c r="A44" s="1"/>
      <c r="B44" s="2"/>
      <c r="C44" s="2"/>
      <c r="D44" s="1"/>
      <c r="E44" s="1"/>
      <c r="F44" s="20"/>
      <c r="G44" s="24"/>
      <c r="H44" s="25"/>
      <c r="I44" s="24"/>
      <c r="J44" s="25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</row>
    <row r="45" spans="1:34">
      <c r="A45" s="1"/>
      <c r="B45" s="2"/>
      <c r="C45" s="2"/>
      <c r="D45" s="1"/>
      <c r="E45" s="1"/>
      <c r="F45" s="20"/>
      <c r="G45" s="24"/>
      <c r="H45" s="25"/>
      <c r="I45" s="24"/>
      <c r="J45" s="25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</row>
    <row r="46" spans="1:34">
      <c r="A46" s="1"/>
      <c r="B46" s="2"/>
      <c r="C46" s="2"/>
      <c r="D46" s="1"/>
      <c r="E46" s="1"/>
      <c r="F46" s="20"/>
      <c r="G46" s="24"/>
      <c r="H46" s="25"/>
      <c r="I46" s="24"/>
      <c r="J46" s="25"/>
      <c r="K46" s="27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</row>
    <row r="47" spans="1:34">
      <c r="A47" s="1"/>
      <c r="B47" s="2"/>
      <c r="C47" s="2"/>
      <c r="D47" s="1"/>
      <c r="E47" s="1"/>
      <c r="F47" s="20"/>
      <c r="G47" s="24"/>
      <c r="H47" s="25"/>
      <c r="I47" s="24"/>
      <c r="J47" s="25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</row>
    <row r="48" spans="1:34">
      <c r="A48" s="1"/>
      <c r="B48" s="2"/>
      <c r="C48" s="2"/>
      <c r="D48" s="1"/>
      <c r="E48" s="1"/>
      <c r="F48" s="20"/>
      <c r="G48" s="24"/>
      <c r="H48" s="25"/>
      <c r="I48" s="24"/>
      <c r="J48" s="25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  <c r="Z48" s="26"/>
      <c r="AA48" s="27"/>
      <c r="AB48" s="26"/>
      <c r="AC48" s="27"/>
      <c r="AD48" s="26"/>
      <c r="AE48" s="27"/>
      <c r="AF48" s="26"/>
      <c r="AG48" s="27"/>
      <c r="AH48" s="26"/>
    </row>
    <row r="49" spans="1:34">
      <c r="A49" s="1"/>
      <c r="B49" s="2"/>
      <c r="C49" s="2"/>
      <c r="D49" s="1"/>
      <c r="E49" s="1"/>
      <c r="F49" s="20"/>
      <c r="G49" s="24"/>
      <c r="H49" s="25"/>
      <c r="I49" s="24"/>
      <c r="J49" s="25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</row>
    <row r="50" spans="1:34">
      <c r="A50" s="1"/>
      <c r="B50" s="2"/>
      <c r="C50" s="2"/>
      <c r="D50" s="1"/>
      <c r="E50" s="1"/>
      <c r="F50" s="20"/>
      <c r="G50" s="24"/>
      <c r="H50" s="25"/>
      <c r="I50" s="24"/>
      <c r="J50" s="25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</row>
    <row r="51" spans="1:34">
      <c r="A51" s="1"/>
      <c r="B51" s="2"/>
      <c r="C51" s="2"/>
      <c r="D51" s="1"/>
      <c r="E51" s="1"/>
      <c r="F51" s="20"/>
      <c r="G51" s="24"/>
      <c r="H51" s="25"/>
      <c r="I51" s="24"/>
      <c r="J51" s="25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</row>
    <row r="52" spans="1:34">
      <c r="A52" s="1"/>
      <c r="B52" s="2"/>
      <c r="C52" s="2"/>
      <c r="D52" s="1"/>
      <c r="E52" s="1"/>
      <c r="F52" s="20"/>
      <c r="G52" s="24"/>
      <c r="H52" s="25"/>
      <c r="I52" s="24"/>
      <c r="J52" s="25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</row>
    <row r="53" spans="1:34">
      <c r="A53" s="1"/>
      <c r="B53" s="2"/>
      <c r="C53" s="2"/>
      <c r="D53" s="1"/>
      <c r="E53" s="1"/>
      <c r="F53" s="20"/>
      <c r="G53" s="24"/>
      <c r="H53" s="25"/>
      <c r="I53" s="24"/>
      <c r="J53" s="25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</row>
    <row r="54" spans="1:34">
      <c r="A54" s="1"/>
      <c r="B54" s="2"/>
      <c r="C54" s="2"/>
      <c r="D54" s="1"/>
      <c r="E54" s="1"/>
      <c r="F54" s="20"/>
      <c r="G54" s="24"/>
      <c r="H54" s="25"/>
      <c r="I54" s="24"/>
      <c r="J54" s="25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</row>
    <row r="55" spans="1:34">
      <c r="A55" s="1"/>
      <c r="B55" s="2"/>
      <c r="C55" s="2"/>
      <c r="D55" s="1"/>
      <c r="E55" s="1"/>
      <c r="F55" s="20"/>
      <c r="G55" s="24"/>
      <c r="H55" s="25"/>
      <c r="I55" s="24"/>
      <c r="J55" s="25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</row>
    <row r="56" spans="1:34">
      <c r="A56" s="1"/>
      <c r="B56" s="2"/>
      <c r="C56" s="2"/>
      <c r="D56" s="1"/>
      <c r="E56" s="1"/>
      <c r="F56" s="20"/>
      <c r="G56" s="24"/>
      <c r="H56" s="25"/>
      <c r="I56" s="24"/>
      <c r="J56" s="25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</row>
    <row r="57" spans="1:34">
      <c r="A57" s="1"/>
      <c r="B57" s="2"/>
      <c r="C57" s="2"/>
      <c r="D57" s="1"/>
      <c r="E57" s="1"/>
      <c r="F57" s="20"/>
      <c r="G57" s="24"/>
      <c r="H57" s="25"/>
      <c r="I57" s="24"/>
      <c r="J57" s="25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</row>
    <row r="58" spans="1:34">
      <c r="A58" s="1"/>
      <c r="B58" s="2"/>
      <c r="C58" s="2"/>
      <c r="D58" s="1"/>
      <c r="E58" s="1"/>
      <c r="F58" s="20"/>
      <c r="G58" s="24"/>
      <c r="H58" s="25"/>
      <c r="I58" s="24"/>
      <c r="J58" s="25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  <c r="AD58" s="26"/>
      <c r="AE58" s="27"/>
      <c r="AF58" s="26"/>
      <c r="AG58" s="27"/>
      <c r="AH58" s="26"/>
    </row>
    <row r="59" spans="1:34">
      <c r="A59" s="1"/>
      <c r="B59" s="2"/>
      <c r="C59" s="2"/>
      <c r="D59" s="1"/>
      <c r="E59" s="1"/>
      <c r="F59" s="20"/>
      <c r="G59" s="24"/>
      <c r="H59" s="25"/>
      <c r="I59" s="24"/>
      <c r="J59" s="25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  <c r="AD59" s="26"/>
      <c r="AE59" s="27"/>
      <c r="AF59" s="26"/>
      <c r="AG59" s="27"/>
      <c r="AH59" s="26"/>
    </row>
    <row r="60" spans="1:34">
      <c r="A60" s="1"/>
      <c r="B60" s="2"/>
      <c r="C60" s="2"/>
      <c r="D60" s="1"/>
      <c r="E60" s="1"/>
      <c r="F60" s="20"/>
      <c r="G60" s="24"/>
      <c r="H60" s="25"/>
      <c r="I60" s="24"/>
      <c r="J60" s="25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6"/>
      <c r="AG60" s="27"/>
      <c r="AH60" s="26"/>
    </row>
    <row r="61" spans="1:34">
      <c r="A61" s="1"/>
      <c r="B61" s="2"/>
      <c r="C61" s="2"/>
      <c r="D61" s="1"/>
      <c r="E61" s="1"/>
      <c r="F61" s="20"/>
      <c r="G61" s="24"/>
      <c r="H61" s="25"/>
      <c r="I61" s="24"/>
      <c r="J61" s="25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  <c r="AD61" s="26"/>
      <c r="AE61" s="27"/>
      <c r="AF61" s="26"/>
      <c r="AG61" s="27"/>
      <c r="AH61" s="26"/>
    </row>
    <row r="62" spans="1:34">
      <c r="A62" s="1"/>
      <c r="B62" s="2"/>
      <c r="C62" s="2"/>
      <c r="D62" s="1"/>
      <c r="E62" s="1"/>
      <c r="F62" s="20"/>
      <c r="G62" s="24"/>
      <c r="H62" s="25"/>
      <c r="I62" s="24"/>
      <c r="J62" s="25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6"/>
    </row>
    <row r="63" spans="1:34">
      <c r="A63" s="1"/>
      <c r="B63" s="2"/>
      <c r="C63" s="2"/>
      <c r="D63" s="1"/>
      <c r="E63" s="1"/>
      <c r="F63" s="20"/>
      <c r="G63" s="24"/>
      <c r="H63" s="25"/>
      <c r="I63" s="24"/>
      <c r="J63" s="25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  <c r="AD63" s="26"/>
      <c r="AE63" s="27"/>
      <c r="AF63" s="26"/>
      <c r="AG63" s="27"/>
      <c r="AH63" s="26"/>
    </row>
    <row r="64" spans="1:34">
      <c r="A64" s="1"/>
      <c r="B64" s="2"/>
      <c r="C64" s="2"/>
      <c r="D64" s="1"/>
      <c r="E64" s="1"/>
      <c r="F64" s="20"/>
      <c r="G64" s="24"/>
      <c r="H64" s="25"/>
      <c r="I64" s="24"/>
      <c r="J64" s="25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</row>
    <row r="65" spans="1:34">
      <c r="A65" s="1"/>
      <c r="B65" s="2"/>
      <c r="C65" s="2"/>
      <c r="D65" s="1"/>
      <c r="E65" s="1"/>
      <c r="F65" s="20"/>
      <c r="G65" s="24"/>
      <c r="H65" s="25"/>
      <c r="I65" s="24"/>
      <c r="J65" s="25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  <c r="Z65" s="26"/>
      <c r="AA65" s="27"/>
      <c r="AB65" s="26"/>
      <c r="AC65" s="27"/>
      <c r="AD65" s="26"/>
      <c r="AE65" s="27"/>
      <c r="AF65" s="26"/>
      <c r="AG65" s="27"/>
      <c r="AH65" s="26"/>
    </row>
    <row r="66" spans="1:34">
      <c r="A66" s="1"/>
      <c r="B66" s="2"/>
      <c r="C66" s="2"/>
      <c r="D66" s="1"/>
      <c r="E66" s="1"/>
      <c r="F66" s="20"/>
      <c r="G66" s="24"/>
      <c r="H66" s="25"/>
      <c r="I66" s="24"/>
      <c r="J66" s="25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</row>
    <row r="67" spans="1:34">
      <c r="A67" s="1"/>
      <c r="B67" s="2"/>
      <c r="C67" s="2"/>
      <c r="D67" s="1"/>
      <c r="E67" s="1"/>
      <c r="F67" s="20"/>
      <c r="G67" s="24"/>
      <c r="H67" s="25"/>
      <c r="I67" s="24"/>
      <c r="J67" s="25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26"/>
      <c r="AA67" s="27"/>
      <c r="AB67" s="26"/>
      <c r="AC67" s="27"/>
      <c r="AD67" s="26"/>
      <c r="AE67" s="27"/>
      <c r="AF67" s="26"/>
      <c r="AG67" s="27"/>
      <c r="AH67" s="26"/>
    </row>
    <row r="68" spans="1:34">
      <c r="A68" s="1"/>
      <c r="B68" s="2"/>
      <c r="C68" s="2"/>
      <c r="D68" s="1"/>
      <c r="E68" s="1"/>
      <c r="F68" s="20"/>
      <c r="G68" s="24"/>
      <c r="H68" s="25"/>
      <c r="I68" s="24"/>
      <c r="J68" s="25"/>
      <c r="K68" s="27"/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  <c r="Z68" s="26"/>
      <c r="AA68" s="27"/>
      <c r="AB68" s="26"/>
      <c r="AC68" s="27"/>
      <c r="AD68" s="26"/>
      <c r="AE68" s="27"/>
      <c r="AF68" s="26"/>
      <c r="AG68" s="27"/>
      <c r="AH68" s="26"/>
    </row>
    <row r="69" spans="1:34">
      <c r="A69" s="1"/>
      <c r="B69" s="2"/>
      <c r="C69" s="2"/>
      <c r="D69" s="1"/>
      <c r="E69" s="1"/>
      <c r="F69" s="20"/>
      <c r="G69" s="24"/>
      <c r="H69" s="25"/>
      <c r="I69" s="24"/>
      <c r="J69" s="25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  <c r="Z69" s="26"/>
      <c r="AA69" s="27"/>
      <c r="AB69" s="26"/>
      <c r="AC69" s="27"/>
      <c r="AD69" s="26"/>
      <c r="AE69" s="27"/>
      <c r="AF69" s="26"/>
      <c r="AG69" s="27"/>
      <c r="AH69" s="26"/>
    </row>
    <row r="70" spans="1:34">
      <c r="A70" s="1"/>
      <c r="B70" s="2"/>
      <c r="C70" s="2"/>
      <c r="D70" s="1"/>
      <c r="E70" s="1"/>
      <c r="F70" s="20"/>
      <c r="G70" s="24"/>
      <c r="H70" s="25"/>
      <c r="I70" s="24"/>
      <c r="J70" s="25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  <c r="Z70" s="26"/>
      <c r="AA70" s="27"/>
      <c r="AB70" s="26"/>
      <c r="AC70" s="27"/>
      <c r="AD70" s="26"/>
      <c r="AE70" s="27"/>
      <c r="AF70" s="26"/>
      <c r="AG70" s="27"/>
      <c r="AH70" s="26"/>
    </row>
    <row r="71" spans="1:34">
      <c r="A71" s="1"/>
      <c r="B71" s="2"/>
      <c r="C71" s="2"/>
      <c r="D71" s="1"/>
      <c r="E71" s="1"/>
      <c r="F71" s="20"/>
      <c r="G71" s="24"/>
      <c r="H71" s="25"/>
      <c r="I71" s="24"/>
      <c r="J71" s="25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  <c r="Z71" s="26"/>
      <c r="AA71" s="27"/>
      <c r="AB71" s="26"/>
      <c r="AC71" s="27"/>
      <c r="AD71" s="26"/>
      <c r="AE71" s="27"/>
      <c r="AF71" s="26"/>
      <c r="AG71" s="27"/>
      <c r="AH71" s="26"/>
    </row>
    <row r="72" spans="1:34">
      <c r="A72" s="1"/>
      <c r="B72" s="2"/>
      <c r="C72" s="2"/>
      <c r="D72" s="1"/>
      <c r="E72" s="1"/>
      <c r="F72" s="20"/>
      <c r="G72" s="24"/>
      <c r="H72" s="25"/>
      <c r="I72" s="24"/>
      <c r="J72" s="25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</row>
    <row r="73" spans="1:34">
      <c r="A73" s="1"/>
      <c r="B73" s="2"/>
      <c r="C73" s="2"/>
      <c r="D73" s="1"/>
      <c r="E73" s="1"/>
      <c r="F73" s="20"/>
      <c r="G73" s="24"/>
      <c r="H73" s="25"/>
      <c r="I73" s="24"/>
      <c r="J73" s="25"/>
      <c r="K73" s="27"/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27"/>
      <c r="Z73" s="26"/>
      <c r="AA73" s="27"/>
      <c r="AB73" s="26"/>
      <c r="AC73" s="27"/>
      <c r="AD73" s="26"/>
      <c r="AE73" s="27"/>
      <c r="AF73" s="26"/>
      <c r="AG73" s="27"/>
      <c r="AH73" s="26"/>
    </row>
    <row r="74" spans="1:34">
      <c r="A74" s="1"/>
      <c r="B74" s="2"/>
      <c r="C74" s="2"/>
      <c r="D74" s="1"/>
      <c r="E74" s="1"/>
      <c r="F74" s="20"/>
      <c r="G74" s="24"/>
      <c r="H74" s="25"/>
      <c r="I74" s="24"/>
      <c r="J74" s="25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27"/>
      <c r="Z74" s="26"/>
      <c r="AA74" s="27"/>
      <c r="AB74" s="26"/>
      <c r="AC74" s="27"/>
      <c r="AD74" s="26"/>
      <c r="AE74" s="27"/>
      <c r="AF74" s="26"/>
      <c r="AG74" s="27"/>
      <c r="AH74" s="26"/>
    </row>
    <row r="75" spans="1:34">
      <c r="A75" s="1"/>
      <c r="B75" s="2"/>
      <c r="C75" s="2"/>
      <c r="D75" s="1"/>
      <c r="E75" s="1"/>
      <c r="F75" s="20"/>
      <c r="G75" s="24"/>
      <c r="H75" s="25"/>
      <c r="I75" s="24"/>
      <c r="J75" s="25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27"/>
      <c r="Z75" s="26"/>
      <c r="AA75" s="27"/>
      <c r="AB75" s="26"/>
      <c r="AC75" s="27"/>
      <c r="AD75" s="26"/>
      <c r="AE75" s="27"/>
      <c r="AF75" s="26"/>
      <c r="AG75" s="27"/>
      <c r="AH75" s="26"/>
    </row>
    <row r="76" spans="1:34">
      <c r="A76" s="1"/>
      <c r="B76" s="2"/>
      <c r="C76" s="2"/>
      <c r="D76" s="1"/>
      <c r="E76" s="1"/>
      <c r="F76" s="20"/>
      <c r="G76" s="24"/>
      <c r="H76" s="25"/>
      <c r="I76" s="24"/>
      <c r="J76" s="25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27"/>
      <c r="Z76" s="26"/>
      <c r="AA76" s="27"/>
      <c r="AB76" s="26"/>
      <c r="AC76" s="27"/>
      <c r="AD76" s="26"/>
      <c r="AE76" s="27"/>
      <c r="AF76" s="26"/>
      <c r="AG76" s="27"/>
      <c r="AH76" s="26"/>
    </row>
    <row r="77" spans="1:34">
      <c r="A77" s="1"/>
      <c r="B77" s="2"/>
      <c r="C77" s="2"/>
      <c r="D77" s="1"/>
      <c r="E77" s="1"/>
      <c r="F77" s="20"/>
      <c r="G77" s="24"/>
      <c r="H77" s="25"/>
      <c r="I77" s="24"/>
      <c r="J77" s="25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27"/>
      <c r="Z77" s="26"/>
      <c r="AA77" s="27"/>
      <c r="AB77" s="26"/>
      <c r="AC77" s="27"/>
      <c r="AD77" s="26"/>
      <c r="AE77" s="27"/>
      <c r="AF77" s="26"/>
      <c r="AG77" s="27"/>
      <c r="AH77" s="26"/>
    </row>
    <row r="78" spans="1:34">
      <c r="A78" s="1"/>
      <c r="B78" s="2"/>
      <c r="C78" s="2"/>
      <c r="D78" s="1"/>
      <c r="E78" s="1"/>
      <c r="F78" s="20"/>
      <c r="G78" s="24"/>
      <c r="H78" s="25"/>
      <c r="I78" s="24"/>
      <c r="J78" s="25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27"/>
      <c r="Z78" s="26"/>
      <c r="AA78" s="27"/>
      <c r="AB78" s="26"/>
      <c r="AC78" s="27"/>
      <c r="AD78" s="26"/>
      <c r="AE78" s="27"/>
      <c r="AF78" s="26"/>
      <c r="AG78" s="27"/>
      <c r="AH78" s="26"/>
    </row>
    <row r="79" spans="1:34">
      <c r="A79" s="1"/>
      <c r="B79" s="2"/>
      <c r="C79" s="2"/>
      <c r="D79" s="1"/>
      <c r="E79" s="1"/>
      <c r="F79" s="20"/>
      <c r="G79" s="24"/>
      <c r="H79" s="25"/>
      <c r="I79" s="24"/>
      <c r="J79" s="25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27"/>
      <c r="Z79" s="26"/>
      <c r="AA79" s="27"/>
      <c r="AB79" s="26"/>
      <c r="AC79" s="27"/>
      <c r="AD79" s="26"/>
      <c r="AE79" s="27"/>
      <c r="AF79" s="26"/>
      <c r="AG79" s="27"/>
      <c r="AH79" s="26"/>
    </row>
    <row r="80" spans="1:34">
      <c r="A80" s="1"/>
      <c r="B80" s="2"/>
      <c r="C80" s="2"/>
      <c r="D80" s="1"/>
      <c r="E80" s="1"/>
      <c r="F80" s="20"/>
      <c r="G80" s="24"/>
      <c r="H80" s="25"/>
      <c r="I80" s="24"/>
      <c r="J80" s="25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27"/>
      <c r="Z80" s="26"/>
      <c r="AA80" s="27"/>
      <c r="AB80" s="26"/>
      <c r="AC80" s="27"/>
      <c r="AD80" s="26"/>
      <c r="AE80" s="27"/>
      <c r="AF80" s="26"/>
      <c r="AG80" s="27"/>
      <c r="AH80" s="26"/>
    </row>
    <row r="81" spans="1:34">
      <c r="A81" s="1"/>
      <c r="B81" s="2"/>
      <c r="C81" s="2"/>
      <c r="D81" s="1"/>
      <c r="E81" s="1"/>
      <c r="F81" s="20"/>
      <c r="G81" s="24"/>
      <c r="H81" s="25"/>
      <c r="I81" s="24"/>
      <c r="J81" s="25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27"/>
      <c r="Z81" s="26"/>
      <c r="AA81" s="27"/>
      <c r="AB81" s="26"/>
      <c r="AC81" s="27"/>
      <c r="AD81" s="26"/>
      <c r="AE81" s="27"/>
      <c r="AF81" s="26"/>
      <c r="AG81" s="27"/>
      <c r="AH81" s="26"/>
    </row>
    <row r="82" spans="1:34">
      <c r="A82" s="1"/>
      <c r="B82" s="2"/>
      <c r="C82" s="2"/>
      <c r="D82" s="1"/>
      <c r="E82" s="1"/>
      <c r="F82" s="21"/>
      <c r="G82" s="24"/>
      <c r="H82" s="25"/>
      <c r="I82" s="24"/>
      <c r="J82" s="25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27"/>
      <c r="Z82" s="26"/>
      <c r="AA82" s="27"/>
      <c r="AB82" s="26"/>
      <c r="AC82" s="27"/>
      <c r="AD82" s="26"/>
      <c r="AE82" s="276"/>
      <c r="AF82" s="279"/>
      <c r="AG82" s="276"/>
      <c r="AH82" s="279"/>
    </row>
    <row r="83" spans="1:34" ht="51" hidden="1">
      <c r="A83" s="370" t="s">
        <v>90</v>
      </c>
      <c r="B83" s="371"/>
      <c r="C83" s="372"/>
      <c r="D83" s="373"/>
      <c r="E83" s="374"/>
      <c r="F83" s="373"/>
      <c r="G83" s="375">
        <f t="shared" ref="G83:AH83" si="1">SUM(G24:G82)</f>
        <v>0</v>
      </c>
      <c r="H83" s="376">
        <f t="shared" si="1"/>
        <v>0</v>
      </c>
      <c r="I83" s="375">
        <f t="shared" si="1"/>
        <v>0</v>
      </c>
      <c r="J83" s="376">
        <f t="shared" si="1"/>
        <v>0</v>
      </c>
      <c r="K83" s="377">
        <f t="shared" si="1"/>
        <v>0</v>
      </c>
      <c r="L83" s="376">
        <f t="shared" si="1"/>
        <v>0</v>
      </c>
      <c r="M83" s="375">
        <f t="shared" si="1"/>
        <v>0</v>
      </c>
      <c r="N83" s="376">
        <f t="shared" si="1"/>
        <v>0</v>
      </c>
      <c r="O83" s="375">
        <f t="shared" si="1"/>
        <v>0</v>
      </c>
      <c r="P83" s="376">
        <f t="shared" si="1"/>
        <v>0</v>
      </c>
      <c r="Q83" s="375">
        <f t="shared" ref="Q83:T83" si="2">SUM(Q24:Q82)</f>
        <v>0</v>
      </c>
      <c r="R83" s="376">
        <f t="shared" si="2"/>
        <v>0</v>
      </c>
      <c r="S83" s="375">
        <f t="shared" si="2"/>
        <v>0</v>
      </c>
      <c r="T83" s="376">
        <f t="shared" si="2"/>
        <v>0</v>
      </c>
      <c r="U83" s="375">
        <f t="shared" si="1"/>
        <v>0</v>
      </c>
      <c r="V83" s="376">
        <f t="shared" si="1"/>
        <v>0</v>
      </c>
      <c r="W83" s="375">
        <f t="shared" si="1"/>
        <v>0</v>
      </c>
      <c r="X83" s="376">
        <f t="shared" si="1"/>
        <v>0</v>
      </c>
      <c r="Y83" s="375">
        <f t="shared" si="1"/>
        <v>0</v>
      </c>
      <c r="Z83" s="376">
        <f t="shared" si="1"/>
        <v>0</v>
      </c>
      <c r="AA83" s="375">
        <f t="shared" si="1"/>
        <v>0</v>
      </c>
      <c r="AB83" s="376">
        <f t="shared" si="1"/>
        <v>0</v>
      </c>
      <c r="AC83" s="375">
        <f t="shared" si="1"/>
        <v>0</v>
      </c>
      <c r="AD83" s="378">
        <f t="shared" si="1"/>
        <v>0</v>
      </c>
      <c r="AE83" s="375">
        <f t="shared" si="1"/>
        <v>0</v>
      </c>
      <c r="AF83" s="378">
        <f t="shared" si="1"/>
        <v>0</v>
      </c>
      <c r="AG83" s="375">
        <f t="shared" si="1"/>
        <v>0</v>
      </c>
      <c r="AH83" s="378">
        <f t="shared" si="1"/>
        <v>0</v>
      </c>
    </row>
    <row r="84" spans="1:34" s="306" customFormat="1" ht="23.25" customHeight="1">
      <c r="A84" s="862" t="s">
        <v>118</v>
      </c>
      <c r="B84" s="863"/>
      <c r="C84" s="863"/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863"/>
      <c r="AC84" s="863"/>
      <c r="AD84" s="863"/>
      <c r="AE84" s="864"/>
      <c r="AF84" s="864"/>
      <c r="AG84" s="864"/>
      <c r="AH84" s="865"/>
    </row>
    <row r="85" spans="1:34">
      <c r="A85" s="1"/>
      <c r="B85" s="2"/>
      <c r="C85" s="2"/>
      <c r="D85" s="1"/>
      <c r="E85" s="1"/>
      <c r="F85" s="20"/>
      <c r="G85" s="24"/>
      <c r="H85" s="88"/>
      <c r="I85" s="24"/>
      <c r="J85" s="88"/>
      <c r="K85" s="27"/>
      <c r="L85" s="88"/>
      <c r="M85" s="27"/>
      <c r="N85" s="89"/>
      <c r="O85" s="27"/>
      <c r="P85" s="89"/>
      <c r="Q85" s="27"/>
      <c r="R85" s="89"/>
      <c r="S85" s="27"/>
      <c r="T85" s="89"/>
      <c r="U85" s="27"/>
      <c r="V85" s="89"/>
      <c r="W85" s="27"/>
      <c r="X85" s="89"/>
      <c r="Y85" s="27"/>
      <c r="Z85" s="89"/>
      <c r="AA85" s="27"/>
      <c r="AB85" s="89"/>
      <c r="AC85" s="27"/>
      <c r="AD85" s="272"/>
      <c r="AE85" s="27"/>
      <c r="AF85" s="272"/>
      <c r="AG85" s="27"/>
      <c r="AH85" s="272"/>
    </row>
    <row r="86" spans="1:34">
      <c r="A86" s="1"/>
      <c r="B86" s="2"/>
      <c r="C86" s="2"/>
      <c r="D86" s="1"/>
      <c r="E86" s="1"/>
      <c r="F86" s="20"/>
      <c r="G86" s="24"/>
      <c r="H86" s="88"/>
      <c r="I86" s="24"/>
      <c r="J86" s="88"/>
      <c r="K86" s="27"/>
      <c r="L86" s="88"/>
      <c r="M86" s="27"/>
      <c r="N86" s="89"/>
      <c r="O86" s="27"/>
      <c r="P86" s="89"/>
      <c r="Q86" s="27"/>
      <c r="R86" s="89"/>
      <c r="S86" s="27"/>
      <c r="T86" s="89"/>
      <c r="U86" s="27"/>
      <c r="V86" s="89"/>
      <c r="W86" s="27"/>
      <c r="X86" s="89"/>
      <c r="Y86" s="27"/>
      <c r="Z86" s="89"/>
      <c r="AA86" s="27"/>
      <c r="AB86" s="89"/>
      <c r="AC86" s="27"/>
      <c r="AD86" s="272"/>
      <c r="AE86" s="27"/>
      <c r="AF86" s="272"/>
      <c r="AG86" s="27"/>
      <c r="AH86" s="272"/>
    </row>
    <row r="87" spans="1:34">
      <c r="A87" s="1"/>
      <c r="B87" s="2"/>
      <c r="C87" s="2"/>
      <c r="D87" s="1"/>
      <c r="E87" s="1"/>
      <c r="F87" s="20"/>
      <c r="G87" s="24"/>
      <c r="H87" s="88"/>
      <c r="I87" s="24"/>
      <c r="J87" s="88"/>
      <c r="K87" s="27"/>
      <c r="L87" s="88"/>
      <c r="M87" s="27"/>
      <c r="N87" s="89"/>
      <c r="O87" s="27"/>
      <c r="P87" s="89"/>
      <c r="Q87" s="27"/>
      <c r="R87" s="89"/>
      <c r="S87" s="27"/>
      <c r="T87" s="89"/>
      <c r="U87" s="27"/>
      <c r="V87" s="89"/>
      <c r="W87" s="27"/>
      <c r="X87" s="89"/>
      <c r="Y87" s="27"/>
      <c r="Z87" s="89"/>
      <c r="AA87" s="27"/>
      <c r="AB87" s="89"/>
      <c r="AC87" s="27"/>
      <c r="AD87" s="272"/>
      <c r="AE87" s="27"/>
      <c r="AF87" s="272"/>
      <c r="AG87" s="27"/>
      <c r="AH87" s="272"/>
    </row>
    <row r="88" spans="1:34">
      <c r="A88" s="1"/>
      <c r="B88" s="2"/>
      <c r="C88" s="2"/>
      <c r="D88" s="1"/>
      <c r="E88" s="1"/>
      <c r="F88" s="20"/>
      <c r="G88" s="24"/>
      <c r="H88" s="88"/>
      <c r="I88" s="24"/>
      <c r="J88" s="88"/>
      <c r="K88" s="27"/>
      <c r="L88" s="88"/>
      <c r="M88" s="27"/>
      <c r="N88" s="89"/>
      <c r="O88" s="27"/>
      <c r="P88" s="89"/>
      <c r="Q88" s="27"/>
      <c r="R88" s="89"/>
      <c r="S88" s="27"/>
      <c r="T88" s="89"/>
      <c r="U88" s="27"/>
      <c r="V88" s="89"/>
      <c r="W88" s="27"/>
      <c r="X88" s="89"/>
      <c r="Y88" s="27"/>
      <c r="Z88" s="89"/>
      <c r="AA88" s="27"/>
      <c r="AB88" s="89"/>
      <c r="AC88" s="27"/>
      <c r="AD88" s="272"/>
      <c r="AE88" s="27"/>
      <c r="AF88" s="272"/>
      <c r="AG88" s="27"/>
      <c r="AH88" s="272"/>
    </row>
    <row r="89" spans="1:34">
      <c r="A89" s="1"/>
      <c r="B89" s="2"/>
      <c r="C89" s="2"/>
      <c r="D89" s="1"/>
      <c r="E89" s="1"/>
      <c r="F89" s="20"/>
      <c r="G89" s="24"/>
      <c r="H89" s="88"/>
      <c r="I89" s="24"/>
      <c r="J89" s="88"/>
      <c r="K89" s="27"/>
      <c r="L89" s="88"/>
      <c r="M89" s="27"/>
      <c r="N89" s="89"/>
      <c r="O89" s="27"/>
      <c r="P89" s="89"/>
      <c r="Q89" s="27"/>
      <c r="R89" s="89"/>
      <c r="S89" s="27"/>
      <c r="T89" s="89"/>
      <c r="U89" s="27"/>
      <c r="V89" s="89"/>
      <c r="W89" s="27"/>
      <c r="X89" s="89"/>
      <c r="Y89" s="27"/>
      <c r="Z89" s="89"/>
      <c r="AA89" s="27"/>
      <c r="AB89" s="89"/>
      <c r="AC89" s="27"/>
      <c r="AD89" s="272"/>
      <c r="AE89" s="27"/>
      <c r="AF89" s="272"/>
      <c r="AG89" s="27"/>
      <c r="AH89" s="272"/>
    </row>
    <row r="90" spans="1:34">
      <c r="A90" s="1"/>
      <c r="B90" s="2"/>
      <c r="C90" s="2"/>
      <c r="D90" s="1"/>
      <c r="E90" s="1"/>
      <c r="F90" s="20"/>
      <c r="G90" s="24"/>
      <c r="H90" s="88"/>
      <c r="I90" s="24"/>
      <c r="J90" s="88"/>
      <c r="K90" s="27"/>
      <c r="L90" s="88"/>
      <c r="M90" s="27"/>
      <c r="N90" s="89"/>
      <c r="O90" s="27"/>
      <c r="P90" s="89"/>
      <c r="Q90" s="27"/>
      <c r="R90" s="89"/>
      <c r="S90" s="27"/>
      <c r="T90" s="89"/>
      <c r="U90" s="27"/>
      <c r="V90" s="89"/>
      <c r="W90" s="27"/>
      <c r="X90" s="89"/>
      <c r="Y90" s="27"/>
      <c r="Z90" s="89"/>
      <c r="AA90" s="27"/>
      <c r="AB90" s="89"/>
      <c r="AC90" s="27"/>
      <c r="AD90" s="272"/>
      <c r="AE90" s="27"/>
      <c r="AF90" s="272"/>
      <c r="AG90" s="27"/>
      <c r="AH90" s="272"/>
    </row>
    <row r="91" spans="1:34">
      <c r="A91" s="1"/>
      <c r="B91" s="2"/>
      <c r="C91" s="2"/>
      <c r="D91" s="1"/>
      <c r="E91" s="1"/>
      <c r="F91" s="20"/>
      <c r="G91" s="24"/>
      <c r="H91" s="88"/>
      <c r="I91" s="24"/>
      <c r="J91" s="88"/>
      <c r="K91" s="27"/>
      <c r="L91" s="88"/>
      <c r="M91" s="27"/>
      <c r="N91" s="89"/>
      <c r="O91" s="27"/>
      <c r="P91" s="89"/>
      <c r="Q91" s="27"/>
      <c r="R91" s="89"/>
      <c r="S91" s="27"/>
      <c r="T91" s="89"/>
      <c r="U91" s="27"/>
      <c r="V91" s="89"/>
      <c r="W91" s="27"/>
      <c r="X91" s="89"/>
      <c r="Y91" s="27"/>
      <c r="Z91" s="89"/>
      <c r="AA91" s="27"/>
      <c r="AB91" s="89"/>
      <c r="AC91" s="27"/>
      <c r="AD91" s="272"/>
      <c r="AE91" s="27"/>
      <c r="AF91" s="272"/>
      <c r="AG91" s="27"/>
      <c r="AH91" s="272"/>
    </row>
    <row r="92" spans="1:34">
      <c r="A92" s="1"/>
      <c r="B92" s="2"/>
      <c r="C92" s="2"/>
      <c r="D92" s="1"/>
      <c r="E92" s="1"/>
      <c r="F92" s="20"/>
      <c r="G92" s="24"/>
      <c r="H92" s="88"/>
      <c r="I92" s="24"/>
      <c r="J92" s="88"/>
      <c r="K92" s="27"/>
      <c r="L92" s="88"/>
      <c r="M92" s="27"/>
      <c r="N92" s="89"/>
      <c r="O92" s="27"/>
      <c r="P92" s="89"/>
      <c r="Q92" s="27"/>
      <c r="R92" s="89"/>
      <c r="S92" s="27"/>
      <c r="T92" s="89"/>
      <c r="U92" s="27"/>
      <c r="V92" s="89"/>
      <c r="W92" s="27"/>
      <c r="X92" s="89"/>
      <c r="Y92" s="27"/>
      <c r="Z92" s="89"/>
      <c r="AA92" s="27"/>
      <c r="AB92" s="89"/>
      <c r="AC92" s="27"/>
      <c r="AD92" s="272"/>
      <c r="AE92" s="27"/>
      <c r="AF92" s="272"/>
      <c r="AG92" s="27"/>
      <c r="AH92" s="272"/>
    </row>
    <row r="93" spans="1:34">
      <c r="A93" s="1"/>
      <c r="B93" s="2"/>
      <c r="C93" s="2"/>
      <c r="D93" s="1"/>
      <c r="E93" s="1"/>
      <c r="F93" s="20"/>
      <c r="G93" s="24"/>
      <c r="H93" s="88"/>
      <c r="I93" s="24"/>
      <c r="J93" s="88"/>
      <c r="K93" s="27"/>
      <c r="L93" s="88"/>
      <c r="M93" s="27"/>
      <c r="N93" s="89"/>
      <c r="O93" s="27"/>
      <c r="P93" s="89"/>
      <c r="Q93" s="27"/>
      <c r="R93" s="89"/>
      <c r="S93" s="27"/>
      <c r="T93" s="89"/>
      <c r="U93" s="27"/>
      <c r="V93" s="89"/>
      <c r="W93" s="27"/>
      <c r="X93" s="89"/>
      <c r="Y93" s="27"/>
      <c r="Z93" s="89"/>
      <c r="AA93" s="27"/>
      <c r="AB93" s="89"/>
      <c r="AC93" s="27"/>
      <c r="AD93" s="272"/>
      <c r="AE93" s="27"/>
      <c r="AF93" s="272"/>
      <c r="AG93" s="27"/>
      <c r="AH93" s="272"/>
    </row>
    <row r="94" spans="1:34">
      <c r="A94" s="1"/>
      <c r="B94" s="2"/>
      <c r="C94" s="2"/>
      <c r="D94" s="1"/>
      <c r="E94" s="1"/>
      <c r="F94" s="20"/>
      <c r="G94" s="24"/>
      <c r="H94" s="88"/>
      <c r="I94" s="24"/>
      <c r="J94" s="88"/>
      <c r="K94" s="27"/>
      <c r="L94" s="88"/>
      <c r="M94" s="27"/>
      <c r="N94" s="89"/>
      <c r="O94" s="27"/>
      <c r="P94" s="89"/>
      <c r="Q94" s="27"/>
      <c r="R94" s="89"/>
      <c r="S94" s="27"/>
      <c r="T94" s="89"/>
      <c r="U94" s="27"/>
      <c r="V94" s="89"/>
      <c r="W94" s="27"/>
      <c r="X94" s="89"/>
      <c r="Y94" s="27"/>
      <c r="Z94" s="89"/>
      <c r="AA94" s="27"/>
      <c r="AB94" s="89"/>
      <c r="AC94" s="27"/>
      <c r="AD94" s="272"/>
      <c r="AE94" s="27"/>
      <c r="AF94" s="272"/>
      <c r="AG94" s="27"/>
      <c r="AH94" s="272"/>
    </row>
    <row r="95" spans="1:34">
      <c r="A95" s="1"/>
      <c r="B95" s="2"/>
      <c r="C95" s="2"/>
      <c r="D95" s="1"/>
      <c r="E95" s="1"/>
      <c r="F95" s="20"/>
      <c r="G95" s="24"/>
      <c r="H95" s="88"/>
      <c r="I95" s="24"/>
      <c r="J95" s="88"/>
      <c r="K95" s="27"/>
      <c r="L95" s="88"/>
      <c r="M95" s="27"/>
      <c r="N95" s="89"/>
      <c r="O95" s="27"/>
      <c r="P95" s="89"/>
      <c r="Q95" s="27"/>
      <c r="R95" s="89"/>
      <c r="S95" s="27"/>
      <c r="T95" s="89"/>
      <c r="U95" s="27"/>
      <c r="V95" s="89"/>
      <c r="W95" s="27"/>
      <c r="X95" s="89"/>
      <c r="Y95" s="27"/>
      <c r="Z95" s="89"/>
      <c r="AA95" s="27"/>
      <c r="AB95" s="89"/>
      <c r="AC95" s="27"/>
      <c r="AD95" s="272"/>
      <c r="AE95" s="27"/>
      <c r="AF95" s="272"/>
      <c r="AG95" s="27"/>
      <c r="AH95" s="272"/>
    </row>
    <row r="96" spans="1:34">
      <c r="A96" s="1"/>
      <c r="B96" s="2"/>
      <c r="C96" s="2"/>
      <c r="D96" s="1"/>
      <c r="E96" s="1"/>
      <c r="F96" s="20"/>
      <c r="G96" s="24"/>
      <c r="H96" s="88"/>
      <c r="I96" s="24"/>
      <c r="J96" s="88"/>
      <c r="K96" s="27"/>
      <c r="L96" s="88"/>
      <c r="M96" s="27"/>
      <c r="N96" s="89"/>
      <c r="O96" s="27"/>
      <c r="P96" s="89"/>
      <c r="Q96" s="27"/>
      <c r="R96" s="89"/>
      <c r="S96" s="27"/>
      <c r="T96" s="89"/>
      <c r="U96" s="27"/>
      <c r="V96" s="89"/>
      <c r="W96" s="27"/>
      <c r="X96" s="89"/>
      <c r="Y96" s="27"/>
      <c r="Z96" s="89"/>
      <c r="AA96" s="27"/>
      <c r="AB96" s="89"/>
      <c r="AC96" s="27"/>
      <c r="AD96" s="272"/>
      <c r="AE96" s="27"/>
      <c r="AF96" s="272"/>
      <c r="AG96" s="27"/>
      <c r="AH96" s="272"/>
    </row>
    <row r="97" spans="1:34">
      <c r="A97" s="1"/>
      <c r="B97" s="2"/>
      <c r="C97" s="2"/>
      <c r="D97" s="1"/>
      <c r="E97" s="1"/>
      <c r="F97" s="20"/>
      <c r="G97" s="24"/>
      <c r="H97" s="88"/>
      <c r="I97" s="24"/>
      <c r="J97" s="88"/>
      <c r="K97" s="27"/>
      <c r="L97" s="88"/>
      <c r="M97" s="27"/>
      <c r="N97" s="89"/>
      <c r="O97" s="27"/>
      <c r="P97" s="89"/>
      <c r="Q97" s="27"/>
      <c r="R97" s="89"/>
      <c r="S97" s="27"/>
      <c r="T97" s="89"/>
      <c r="U97" s="27"/>
      <c r="V97" s="89"/>
      <c r="W97" s="27"/>
      <c r="X97" s="89"/>
      <c r="Y97" s="27"/>
      <c r="Z97" s="89"/>
      <c r="AA97" s="27"/>
      <c r="AB97" s="89"/>
      <c r="AC97" s="27"/>
      <c r="AD97" s="272"/>
      <c r="AE97" s="27"/>
      <c r="AF97" s="272"/>
      <c r="AG97" s="27"/>
      <c r="AH97" s="272"/>
    </row>
    <row r="98" spans="1:34">
      <c r="A98" s="1"/>
      <c r="B98" s="2"/>
      <c r="C98" s="2"/>
      <c r="D98" s="1"/>
      <c r="E98" s="1"/>
      <c r="F98" s="20"/>
      <c r="G98" s="24"/>
      <c r="H98" s="88"/>
      <c r="I98" s="24"/>
      <c r="J98" s="88"/>
      <c r="K98" s="27"/>
      <c r="L98" s="88"/>
      <c r="M98" s="27"/>
      <c r="N98" s="89"/>
      <c r="O98" s="27"/>
      <c r="P98" s="89"/>
      <c r="Q98" s="27"/>
      <c r="R98" s="89"/>
      <c r="S98" s="27"/>
      <c r="T98" s="89"/>
      <c r="U98" s="27"/>
      <c r="V98" s="89"/>
      <c r="W98" s="27"/>
      <c r="X98" s="89"/>
      <c r="Y98" s="27"/>
      <c r="Z98" s="89"/>
      <c r="AA98" s="27"/>
      <c r="AB98" s="89"/>
      <c r="AC98" s="27"/>
      <c r="AD98" s="272"/>
      <c r="AE98" s="27"/>
      <c r="AF98" s="272"/>
      <c r="AG98" s="27"/>
      <c r="AH98" s="272"/>
    </row>
    <row r="99" spans="1:34">
      <c r="A99" s="1"/>
      <c r="B99" s="2"/>
      <c r="C99" s="2"/>
      <c r="D99" s="1"/>
      <c r="E99" s="1"/>
      <c r="F99" s="20"/>
      <c r="G99" s="24"/>
      <c r="H99" s="88"/>
      <c r="I99" s="24"/>
      <c r="J99" s="88"/>
      <c r="K99" s="27"/>
      <c r="L99" s="88"/>
      <c r="M99" s="27"/>
      <c r="N99" s="89"/>
      <c r="O99" s="27"/>
      <c r="P99" s="89"/>
      <c r="Q99" s="27"/>
      <c r="R99" s="89"/>
      <c r="S99" s="27"/>
      <c r="T99" s="89"/>
      <c r="U99" s="27"/>
      <c r="V99" s="89"/>
      <c r="W99" s="27"/>
      <c r="X99" s="89"/>
      <c r="Y99" s="27"/>
      <c r="Z99" s="89"/>
      <c r="AA99" s="27"/>
      <c r="AB99" s="89"/>
      <c r="AC99" s="27"/>
      <c r="AD99" s="272"/>
      <c r="AE99" s="27"/>
      <c r="AF99" s="272"/>
      <c r="AG99" s="27"/>
      <c r="AH99" s="272"/>
    </row>
    <row r="100" spans="1:34">
      <c r="A100" s="1"/>
      <c r="B100" s="2"/>
      <c r="C100" s="2"/>
      <c r="D100" s="1"/>
      <c r="E100" s="1"/>
      <c r="F100" s="20"/>
      <c r="G100" s="24"/>
      <c r="H100" s="88"/>
      <c r="I100" s="24"/>
      <c r="J100" s="88"/>
      <c r="K100" s="27"/>
      <c r="L100" s="88"/>
      <c r="M100" s="27"/>
      <c r="N100" s="89"/>
      <c r="O100" s="27"/>
      <c r="P100" s="89"/>
      <c r="Q100" s="27"/>
      <c r="R100" s="89"/>
      <c r="S100" s="27"/>
      <c r="T100" s="89"/>
      <c r="U100" s="27"/>
      <c r="V100" s="89"/>
      <c r="W100" s="27"/>
      <c r="X100" s="89"/>
      <c r="Y100" s="27"/>
      <c r="Z100" s="89"/>
      <c r="AA100" s="27"/>
      <c r="AB100" s="89"/>
      <c r="AC100" s="27"/>
      <c r="AD100" s="272"/>
      <c r="AE100" s="27"/>
      <c r="AF100" s="272"/>
      <c r="AG100" s="27"/>
      <c r="AH100" s="272"/>
    </row>
    <row r="101" spans="1:34">
      <c r="A101" s="1"/>
      <c r="B101" s="2"/>
      <c r="C101" s="2"/>
      <c r="D101" s="1"/>
      <c r="E101" s="1"/>
      <c r="F101" s="20"/>
      <c r="G101" s="24"/>
      <c r="H101" s="88"/>
      <c r="I101" s="24"/>
      <c r="J101" s="88"/>
      <c r="K101" s="27"/>
      <c r="L101" s="88"/>
      <c r="M101" s="27"/>
      <c r="N101" s="89"/>
      <c r="O101" s="27"/>
      <c r="P101" s="89"/>
      <c r="Q101" s="27"/>
      <c r="R101" s="89"/>
      <c r="S101" s="27"/>
      <c r="T101" s="89"/>
      <c r="U101" s="27"/>
      <c r="V101" s="89"/>
      <c r="W101" s="27"/>
      <c r="X101" s="89"/>
      <c r="Y101" s="27"/>
      <c r="Z101" s="89"/>
      <c r="AA101" s="27"/>
      <c r="AB101" s="89"/>
      <c r="AC101" s="27"/>
      <c r="AD101" s="272"/>
      <c r="AE101" s="27"/>
      <c r="AF101" s="272"/>
      <c r="AG101" s="27"/>
      <c r="AH101" s="272"/>
    </row>
    <row r="102" spans="1:34">
      <c r="A102" s="1"/>
      <c r="B102" s="2"/>
      <c r="C102" s="2"/>
      <c r="D102" s="1"/>
      <c r="E102" s="1"/>
      <c r="F102" s="20"/>
      <c r="G102" s="24"/>
      <c r="H102" s="88"/>
      <c r="I102" s="24"/>
      <c r="J102" s="88"/>
      <c r="K102" s="27"/>
      <c r="L102" s="88"/>
      <c r="M102" s="27"/>
      <c r="N102" s="89"/>
      <c r="O102" s="27"/>
      <c r="P102" s="89"/>
      <c r="Q102" s="27"/>
      <c r="R102" s="89"/>
      <c r="S102" s="27"/>
      <c r="T102" s="89"/>
      <c r="U102" s="27"/>
      <c r="V102" s="89"/>
      <c r="W102" s="27"/>
      <c r="X102" s="89"/>
      <c r="Y102" s="27"/>
      <c r="Z102" s="89"/>
      <c r="AA102" s="27"/>
      <c r="AB102" s="89"/>
      <c r="AC102" s="27"/>
      <c r="AD102" s="272"/>
      <c r="AE102" s="27"/>
      <c r="AF102" s="272"/>
      <c r="AG102" s="27"/>
      <c r="AH102" s="272"/>
    </row>
    <row r="103" spans="1:34">
      <c r="A103" s="1"/>
      <c r="B103" s="2"/>
      <c r="C103" s="2"/>
      <c r="D103" s="1"/>
      <c r="E103" s="1"/>
      <c r="F103" s="20"/>
      <c r="G103" s="24"/>
      <c r="H103" s="88"/>
      <c r="I103" s="24"/>
      <c r="J103" s="88"/>
      <c r="K103" s="27"/>
      <c r="L103" s="88"/>
      <c r="M103" s="27"/>
      <c r="N103" s="89"/>
      <c r="O103" s="27"/>
      <c r="P103" s="89"/>
      <c r="Q103" s="27"/>
      <c r="R103" s="89"/>
      <c r="S103" s="27"/>
      <c r="T103" s="89"/>
      <c r="U103" s="27"/>
      <c r="V103" s="89"/>
      <c r="W103" s="27"/>
      <c r="X103" s="89"/>
      <c r="Y103" s="27"/>
      <c r="Z103" s="89"/>
      <c r="AA103" s="27"/>
      <c r="AB103" s="89"/>
      <c r="AC103" s="27"/>
      <c r="AD103" s="272"/>
      <c r="AE103" s="27"/>
      <c r="AF103" s="272"/>
      <c r="AG103" s="27"/>
      <c r="AH103" s="272"/>
    </row>
    <row r="104" spans="1:34">
      <c r="A104" s="1"/>
      <c r="B104" s="2"/>
      <c r="C104" s="2"/>
      <c r="D104" s="1"/>
      <c r="E104" s="1"/>
      <c r="F104" s="20"/>
      <c r="G104" s="24"/>
      <c r="H104" s="88"/>
      <c r="I104" s="24"/>
      <c r="J104" s="88"/>
      <c r="K104" s="27"/>
      <c r="L104" s="88"/>
      <c r="M104" s="27"/>
      <c r="N104" s="89"/>
      <c r="O104" s="27"/>
      <c r="P104" s="89"/>
      <c r="Q104" s="27"/>
      <c r="R104" s="89"/>
      <c r="S104" s="27"/>
      <c r="T104" s="89"/>
      <c r="U104" s="27"/>
      <c r="V104" s="89"/>
      <c r="W104" s="27"/>
      <c r="X104" s="89"/>
      <c r="Y104" s="27"/>
      <c r="Z104" s="89"/>
      <c r="AA104" s="27"/>
      <c r="AB104" s="89"/>
      <c r="AC104" s="27"/>
      <c r="AD104" s="272"/>
      <c r="AE104" s="27"/>
      <c r="AF104" s="272"/>
      <c r="AG104" s="27"/>
      <c r="AH104" s="272"/>
    </row>
    <row r="105" spans="1:34">
      <c r="A105" s="1"/>
      <c r="B105" s="2"/>
      <c r="C105" s="2"/>
      <c r="D105" s="1"/>
      <c r="E105" s="1"/>
      <c r="F105" s="20"/>
      <c r="G105" s="24"/>
      <c r="H105" s="88"/>
      <c r="I105" s="24"/>
      <c r="J105" s="88"/>
      <c r="K105" s="27"/>
      <c r="L105" s="88"/>
      <c r="M105" s="27"/>
      <c r="N105" s="89"/>
      <c r="O105" s="27"/>
      <c r="P105" s="89"/>
      <c r="Q105" s="27"/>
      <c r="R105" s="89"/>
      <c r="S105" s="27"/>
      <c r="T105" s="89"/>
      <c r="U105" s="27"/>
      <c r="V105" s="89"/>
      <c r="W105" s="27"/>
      <c r="X105" s="89"/>
      <c r="Y105" s="27"/>
      <c r="Z105" s="89"/>
      <c r="AA105" s="27"/>
      <c r="AB105" s="89"/>
      <c r="AC105" s="27"/>
      <c r="AD105" s="272"/>
      <c r="AE105" s="27"/>
      <c r="AF105" s="272"/>
      <c r="AG105" s="27"/>
      <c r="AH105" s="272"/>
    </row>
    <row r="106" spans="1:34">
      <c r="A106" s="1"/>
      <c r="B106" s="2"/>
      <c r="C106" s="2"/>
      <c r="D106" s="1"/>
      <c r="E106" s="1"/>
      <c r="F106" s="20"/>
      <c r="G106" s="24"/>
      <c r="H106" s="88"/>
      <c r="I106" s="24"/>
      <c r="J106" s="88"/>
      <c r="K106" s="27"/>
      <c r="L106" s="88"/>
      <c r="M106" s="27"/>
      <c r="N106" s="89"/>
      <c r="O106" s="27"/>
      <c r="P106" s="89"/>
      <c r="Q106" s="27"/>
      <c r="R106" s="89"/>
      <c r="S106" s="27"/>
      <c r="T106" s="89"/>
      <c r="U106" s="27"/>
      <c r="V106" s="89"/>
      <c r="W106" s="27"/>
      <c r="X106" s="89"/>
      <c r="Y106" s="27"/>
      <c r="Z106" s="89"/>
      <c r="AA106" s="27"/>
      <c r="AB106" s="89"/>
      <c r="AC106" s="27"/>
      <c r="AD106" s="273"/>
      <c r="AE106" s="276"/>
      <c r="AF106" s="273"/>
      <c r="AG106" s="276"/>
      <c r="AH106" s="273"/>
    </row>
    <row r="107" spans="1:34" ht="51" hidden="1">
      <c r="A107" s="90" t="s">
        <v>119</v>
      </c>
      <c r="B107" s="91"/>
      <c r="C107" s="72"/>
      <c r="D107" s="73"/>
      <c r="E107" s="92"/>
      <c r="F107" s="93"/>
      <c r="G107" s="94">
        <f>SUM(G85:G106)</f>
        <v>0</v>
      </c>
      <c r="H107" s="95"/>
      <c r="I107" s="94">
        <f>SUM(I85:I106)</f>
        <v>0</v>
      </c>
      <c r="J107" s="95"/>
      <c r="K107" s="94">
        <f>SUM(K85:K106)</f>
        <v>0</v>
      </c>
      <c r="L107" s="95"/>
      <c r="M107" s="94">
        <f>SUM(M85:M106)</f>
        <v>0</v>
      </c>
      <c r="N107" s="95"/>
      <c r="O107" s="94">
        <f>SUM(O85:O106)</f>
        <v>0</v>
      </c>
      <c r="P107" s="95"/>
      <c r="Q107" s="94">
        <f>SUM(Q85:Q106)</f>
        <v>0</v>
      </c>
      <c r="R107" s="95"/>
      <c r="S107" s="94">
        <f>SUM(S85:S106)</f>
        <v>0</v>
      </c>
      <c r="T107" s="95"/>
      <c r="U107" s="94">
        <f>SUM(U85:U106)</f>
        <v>0</v>
      </c>
      <c r="V107" s="95"/>
      <c r="W107" s="94">
        <f>SUM(W85:W106)</f>
        <v>0</v>
      </c>
      <c r="X107" s="95"/>
      <c r="Y107" s="94">
        <f>SUM(Y85:Y106)</f>
        <v>0</v>
      </c>
      <c r="Z107" s="95"/>
      <c r="AA107" s="94">
        <f>SUM(AA85:AA106)</f>
        <v>0</v>
      </c>
      <c r="AB107" s="95"/>
      <c r="AC107" s="94">
        <f>SUM(AC85:AC106)</f>
        <v>0</v>
      </c>
      <c r="AD107" s="96"/>
      <c r="AE107" s="94">
        <f>SUM(AE85:AE106)</f>
        <v>0</v>
      </c>
      <c r="AF107" s="96"/>
      <c r="AG107" s="94">
        <f>SUM(AG85:AG106)</f>
        <v>0</v>
      </c>
      <c r="AH107" s="96"/>
    </row>
    <row r="108" spans="1:34" ht="20.100000000000001" customHeight="1">
      <c r="A108" s="99"/>
      <c r="B108" s="100"/>
      <c r="C108" s="100"/>
      <c r="D108" s="99"/>
      <c r="E108" s="99"/>
      <c r="F108" s="101"/>
      <c r="G108" s="102"/>
      <c r="H108" s="103"/>
      <c r="I108" s="102"/>
      <c r="J108" s="103"/>
      <c r="K108" s="102"/>
      <c r="L108" s="103"/>
      <c r="M108" s="347"/>
      <c r="N108" s="347"/>
      <c r="O108" s="102"/>
      <c r="P108" s="103"/>
      <c r="Q108" s="347"/>
      <c r="R108" s="347"/>
      <c r="S108" s="102"/>
      <c r="T108" s="103"/>
      <c r="U108" s="102"/>
      <c r="V108" s="103"/>
      <c r="W108" s="102"/>
      <c r="X108" s="103"/>
      <c r="Y108" s="102"/>
      <c r="Z108" s="103"/>
      <c r="AA108" s="102"/>
      <c r="AB108" s="103"/>
      <c r="AC108" s="102"/>
      <c r="AD108" s="103"/>
    </row>
    <row r="109" spans="1:34" ht="15">
      <c r="A109" s="105"/>
      <c r="B109" s="104"/>
      <c r="C109" s="106"/>
      <c r="D109" s="107"/>
      <c r="E109" s="107"/>
      <c r="F109" s="107"/>
      <c r="G109" s="107"/>
      <c r="H109" s="107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</row>
    <row r="110" spans="1:34" s="43" customFormat="1" ht="36" customHeight="1">
      <c r="A110" s="367" t="s">
        <v>127</v>
      </c>
      <c r="B110" s="44"/>
      <c r="C110" s="4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844">
        <f>P1</f>
        <v>0</v>
      </c>
      <c r="Q110" s="844"/>
      <c r="R110" s="844"/>
      <c r="S110" s="844"/>
      <c r="T110" s="844"/>
      <c r="U110" s="844"/>
      <c r="V110" s="844"/>
      <c r="W110" s="844"/>
      <c r="X110" s="844"/>
      <c r="Y110" s="41"/>
      <c r="Z110" s="41"/>
      <c r="AA110" s="41"/>
      <c r="AB110" s="41"/>
      <c r="AC110" s="41"/>
      <c r="AD110" s="41"/>
    </row>
    <row r="111" spans="1:34" s="43" customFormat="1" ht="18" customHeight="1">
      <c r="A111" s="41" t="s">
        <v>35</v>
      </c>
      <c r="B111" s="44"/>
      <c r="C111" s="45"/>
      <c r="D111" s="41"/>
      <c r="E111" s="41"/>
      <c r="F111" s="41"/>
      <c r="G111" s="41"/>
      <c r="H111" s="41"/>
      <c r="I111" s="41"/>
      <c r="J111" s="41"/>
      <c r="K111" s="858"/>
      <c r="L111" s="858"/>
      <c r="M111" s="344"/>
      <c r="N111" s="344"/>
      <c r="O111" s="41"/>
      <c r="P111" s="859"/>
      <c r="Q111" s="859"/>
      <c r="R111" s="859"/>
      <c r="S111" s="859"/>
      <c r="T111" s="859"/>
      <c r="U111" s="859"/>
      <c r="V111" s="859"/>
      <c r="W111" s="859"/>
      <c r="X111" s="859"/>
      <c r="Y111" s="41"/>
      <c r="Z111" s="41"/>
      <c r="AA111" s="41"/>
      <c r="AB111" s="41"/>
      <c r="AC111" s="41"/>
      <c r="AD111" s="41"/>
    </row>
    <row r="112" spans="1:34" s="52" customFormat="1" ht="15.75">
      <c r="A112" s="42"/>
      <c r="B112" s="44"/>
      <c r="C112" s="45"/>
      <c r="D112" s="41"/>
      <c r="E112" s="41"/>
      <c r="F112" s="41"/>
      <c r="G112" s="41"/>
      <c r="H112" s="41"/>
      <c r="I112" s="41"/>
      <c r="J112" s="41"/>
      <c r="K112" s="266"/>
      <c r="L112" s="266"/>
      <c r="M112" s="344"/>
      <c r="N112" s="344"/>
      <c r="O112" s="41"/>
      <c r="P112" s="41"/>
      <c r="Q112" s="420"/>
      <c r="R112" s="420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4" s="52" customFormat="1" ht="20.25">
      <c r="A113" s="48" t="s">
        <v>9</v>
      </c>
      <c r="B113" s="49"/>
      <c r="C113" s="50"/>
      <c r="D113" s="51"/>
      <c r="E113" s="51"/>
      <c r="F113" s="51"/>
      <c r="G113" s="48" t="s">
        <v>245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4" ht="14.25">
      <c r="A114" s="51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1:34" ht="19.5" customHeight="1">
      <c r="A115" s="7" t="s">
        <v>36</v>
      </c>
      <c r="B115" s="844">
        <f>G6</f>
        <v>2021</v>
      </c>
      <c r="C115" s="845"/>
      <c r="D115" s="845"/>
      <c r="E115" s="52"/>
      <c r="F115" s="52"/>
      <c r="G115" s="108">
        <f>G6</f>
        <v>2021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</row>
    <row r="116" spans="1:34" ht="19.5" customHeight="1">
      <c r="A116" s="56" t="s">
        <v>46</v>
      </c>
      <c r="B116" s="844" t="str">
        <f>G7</f>
        <v>3. Quartal (Monate August und September)</v>
      </c>
      <c r="C116" s="845"/>
      <c r="D116" s="845"/>
      <c r="E116" s="54"/>
      <c r="F116" s="54"/>
      <c r="G116" s="42" t="str">
        <f>G7</f>
        <v>3. Quartal (Monate August und September)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</row>
    <row r="117" spans="1:34" ht="19.5" customHeight="1">
      <c r="A117" s="7"/>
      <c r="B117" s="264"/>
      <c r="C117" s="265"/>
      <c r="D117" s="26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</row>
    <row r="118" spans="1:34" ht="29.25" customHeight="1">
      <c r="A118" s="849" t="s">
        <v>0</v>
      </c>
      <c r="B118" s="850"/>
      <c r="C118" s="850"/>
      <c r="D118" s="850"/>
      <c r="E118" s="850"/>
      <c r="F118" s="851"/>
      <c r="G118" s="867" t="s">
        <v>1</v>
      </c>
      <c r="H118" s="867"/>
      <c r="I118" s="867" t="s">
        <v>2</v>
      </c>
      <c r="J118" s="867"/>
      <c r="K118" s="868" t="s">
        <v>85</v>
      </c>
      <c r="L118" s="868"/>
      <c r="M118" s="830">
        <f>M8</f>
        <v>0</v>
      </c>
      <c r="N118" s="831"/>
      <c r="O118" s="830">
        <f>O8</f>
        <v>0</v>
      </c>
      <c r="P118" s="831"/>
      <c r="Q118" s="830">
        <f>Q8</f>
        <v>0</v>
      </c>
      <c r="R118" s="831"/>
      <c r="S118" s="830">
        <f>S8</f>
        <v>0</v>
      </c>
      <c r="T118" s="831"/>
      <c r="U118" s="830">
        <f>U8</f>
        <v>0</v>
      </c>
      <c r="V118" s="831"/>
      <c r="W118" s="830">
        <f>W8</f>
        <v>0</v>
      </c>
      <c r="X118" s="831"/>
      <c r="Y118" s="830">
        <f>Y8</f>
        <v>0</v>
      </c>
      <c r="Z118" s="831"/>
      <c r="AA118" s="830">
        <f>AA8</f>
        <v>0</v>
      </c>
      <c r="AB118" s="831"/>
      <c r="AC118" s="830">
        <f>AC8</f>
        <v>0</v>
      </c>
      <c r="AD118" s="831"/>
      <c r="AE118" s="830">
        <f>AE8</f>
        <v>0</v>
      </c>
      <c r="AF118" s="831"/>
      <c r="AG118" s="830">
        <f>AG8</f>
        <v>0</v>
      </c>
      <c r="AH118" s="831"/>
    </row>
    <row r="119" spans="1:34" ht="32.25" customHeight="1">
      <c r="A119" s="852"/>
      <c r="B119" s="853"/>
      <c r="C119" s="853"/>
      <c r="D119" s="853"/>
      <c r="E119" s="853"/>
      <c r="F119" s="854"/>
      <c r="G119" s="832" t="s">
        <v>17</v>
      </c>
      <c r="H119" s="832" t="s">
        <v>12</v>
      </c>
      <c r="I119" s="832" t="s">
        <v>17</v>
      </c>
      <c r="J119" s="832" t="s">
        <v>12</v>
      </c>
      <c r="K119" s="832" t="s">
        <v>17</v>
      </c>
      <c r="L119" s="832" t="s">
        <v>12</v>
      </c>
      <c r="M119" s="832" t="s">
        <v>17</v>
      </c>
      <c r="N119" s="832" t="s">
        <v>12</v>
      </c>
      <c r="O119" s="832" t="s">
        <v>17</v>
      </c>
      <c r="P119" s="832" t="s">
        <v>12</v>
      </c>
      <c r="Q119" s="832" t="s">
        <v>17</v>
      </c>
      <c r="R119" s="832" t="s">
        <v>12</v>
      </c>
      <c r="S119" s="832" t="s">
        <v>17</v>
      </c>
      <c r="T119" s="832" t="s">
        <v>12</v>
      </c>
      <c r="U119" s="889" t="s">
        <v>17</v>
      </c>
      <c r="V119" s="832" t="s">
        <v>12</v>
      </c>
      <c r="W119" s="832" t="s">
        <v>17</v>
      </c>
      <c r="X119" s="832" t="s">
        <v>12</v>
      </c>
      <c r="Y119" s="832" t="s">
        <v>17</v>
      </c>
      <c r="Z119" s="832" t="s">
        <v>12</v>
      </c>
      <c r="AA119" s="832" t="s">
        <v>17</v>
      </c>
      <c r="AB119" s="832" t="s">
        <v>12</v>
      </c>
      <c r="AC119" s="832" t="s">
        <v>17</v>
      </c>
      <c r="AD119" s="832" t="s">
        <v>12</v>
      </c>
      <c r="AE119" s="832" t="s">
        <v>17</v>
      </c>
      <c r="AF119" s="832" t="s">
        <v>12</v>
      </c>
      <c r="AG119" s="832" t="s">
        <v>17</v>
      </c>
      <c r="AH119" s="832" t="s">
        <v>12</v>
      </c>
    </row>
    <row r="120" spans="1:34" ht="35.25" customHeight="1">
      <c r="A120" s="852"/>
      <c r="B120" s="853"/>
      <c r="C120" s="853"/>
      <c r="D120" s="853"/>
      <c r="E120" s="853"/>
      <c r="F120" s="854"/>
      <c r="G120" s="833"/>
      <c r="H120" s="833"/>
      <c r="I120" s="833"/>
      <c r="J120" s="833"/>
      <c r="K120" s="833"/>
      <c r="L120" s="833"/>
      <c r="M120" s="833"/>
      <c r="N120" s="833"/>
      <c r="O120" s="833"/>
      <c r="P120" s="833"/>
      <c r="Q120" s="833"/>
      <c r="R120" s="833"/>
      <c r="S120" s="833"/>
      <c r="T120" s="833"/>
      <c r="U120" s="836"/>
      <c r="V120" s="833"/>
      <c r="W120" s="833"/>
      <c r="X120" s="833"/>
      <c r="Y120" s="833"/>
      <c r="Z120" s="833"/>
      <c r="AA120" s="833"/>
      <c r="AB120" s="833"/>
      <c r="AC120" s="833"/>
      <c r="AD120" s="833"/>
      <c r="AE120" s="833"/>
      <c r="AF120" s="833"/>
      <c r="AG120" s="833"/>
      <c r="AH120" s="833"/>
    </row>
    <row r="121" spans="1:34" ht="35.25" customHeight="1">
      <c r="A121" s="855"/>
      <c r="B121" s="856"/>
      <c r="C121" s="856"/>
      <c r="D121" s="856"/>
      <c r="E121" s="856"/>
      <c r="F121" s="857"/>
      <c r="G121" s="68" t="s">
        <v>135</v>
      </c>
      <c r="H121" s="68" t="s">
        <v>18</v>
      </c>
      <c r="I121" s="68" t="s">
        <v>135</v>
      </c>
      <c r="J121" s="68" t="s">
        <v>18</v>
      </c>
      <c r="K121" s="68" t="s">
        <v>86</v>
      </c>
      <c r="L121" s="68" t="s">
        <v>18</v>
      </c>
      <c r="M121" s="69">
        <f>M11</f>
        <v>0</v>
      </c>
      <c r="N121" s="68" t="s">
        <v>18</v>
      </c>
      <c r="O121" s="69">
        <f>O11</f>
        <v>0</v>
      </c>
      <c r="P121" s="68" t="s">
        <v>18</v>
      </c>
      <c r="Q121" s="69">
        <f>Q11</f>
        <v>0</v>
      </c>
      <c r="R121" s="68" t="s">
        <v>18</v>
      </c>
      <c r="S121" s="69">
        <f>S11</f>
        <v>0</v>
      </c>
      <c r="T121" s="68" t="s">
        <v>18</v>
      </c>
      <c r="U121" s="69">
        <f>U11</f>
        <v>0</v>
      </c>
      <c r="V121" s="68" t="s">
        <v>18</v>
      </c>
      <c r="W121" s="69">
        <f>W11</f>
        <v>0</v>
      </c>
      <c r="X121" s="68" t="s">
        <v>18</v>
      </c>
      <c r="Y121" s="69">
        <f>Y11</f>
        <v>0</v>
      </c>
      <c r="Z121" s="68" t="s">
        <v>18</v>
      </c>
      <c r="AA121" s="69">
        <f>AA11</f>
        <v>0</v>
      </c>
      <c r="AB121" s="68" t="s">
        <v>18</v>
      </c>
      <c r="AC121" s="69">
        <f>AC11</f>
        <v>0</v>
      </c>
      <c r="AD121" s="68" t="s">
        <v>18</v>
      </c>
      <c r="AE121" s="69">
        <f>AE11</f>
        <v>0</v>
      </c>
      <c r="AF121" s="68" t="s">
        <v>18</v>
      </c>
      <c r="AG121" s="69">
        <f>AG11</f>
        <v>0</v>
      </c>
      <c r="AH121" s="68" t="s">
        <v>18</v>
      </c>
    </row>
    <row r="122" spans="1:34" s="306" customFormat="1" ht="23.25" customHeight="1">
      <c r="A122" s="862" t="s">
        <v>120</v>
      </c>
      <c r="B122" s="863"/>
      <c r="C122" s="863"/>
      <c r="D122" s="863"/>
      <c r="E122" s="863"/>
      <c r="F122" s="863"/>
      <c r="G122" s="863"/>
      <c r="H122" s="863"/>
      <c r="I122" s="863"/>
      <c r="J122" s="863"/>
      <c r="K122" s="863"/>
      <c r="L122" s="863"/>
      <c r="M122" s="863"/>
      <c r="N122" s="863"/>
      <c r="O122" s="863"/>
      <c r="P122" s="863"/>
      <c r="Q122" s="863"/>
      <c r="R122" s="863"/>
      <c r="S122" s="863"/>
      <c r="T122" s="863"/>
      <c r="U122" s="863"/>
      <c r="V122" s="863"/>
      <c r="W122" s="863"/>
      <c r="X122" s="863"/>
      <c r="Y122" s="863"/>
      <c r="Z122" s="863"/>
      <c r="AA122" s="863"/>
      <c r="AB122" s="863"/>
      <c r="AC122" s="863"/>
      <c r="AD122" s="863"/>
      <c r="AE122" s="864"/>
      <c r="AF122" s="864"/>
      <c r="AG122" s="864"/>
      <c r="AH122" s="865"/>
    </row>
    <row r="123" spans="1:34">
      <c r="A123" s="1"/>
      <c r="B123" s="2"/>
      <c r="C123" s="2"/>
      <c r="D123" s="1"/>
      <c r="E123" s="1"/>
      <c r="F123" s="20"/>
      <c r="G123" s="24"/>
      <c r="H123" s="88"/>
      <c r="I123" s="24"/>
      <c r="J123" s="88"/>
      <c r="K123" s="27"/>
      <c r="L123" s="88"/>
      <c r="M123" s="27"/>
      <c r="N123" s="89"/>
      <c r="O123" s="27"/>
      <c r="P123" s="89"/>
      <c r="Q123" s="27"/>
      <c r="R123" s="89"/>
      <c r="S123" s="27"/>
      <c r="T123" s="89"/>
      <c r="U123" s="27"/>
      <c r="V123" s="89"/>
      <c r="W123" s="27"/>
      <c r="X123" s="89"/>
      <c r="Y123" s="27"/>
      <c r="Z123" s="89"/>
      <c r="AA123" s="27"/>
      <c r="AB123" s="89"/>
      <c r="AC123" s="27"/>
      <c r="AD123" s="272"/>
      <c r="AE123" s="27"/>
      <c r="AF123" s="272"/>
      <c r="AG123" s="27"/>
      <c r="AH123" s="272"/>
    </row>
    <row r="124" spans="1:34">
      <c r="A124" s="1"/>
      <c r="B124" s="2"/>
      <c r="C124" s="2"/>
      <c r="D124" s="1"/>
      <c r="E124" s="1"/>
      <c r="F124" s="20"/>
      <c r="G124" s="24"/>
      <c r="H124" s="88"/>
      <c r="I124" s="24"/>
      <c r="J124" s="88"/>
      <c r="K124" s="27"/>
      <c r="L124" s="88"/>
      <c r="M124" s="27"/>
      <c r="N124" s="89"/>
      <c r="O124" s="27"/>
      <c r="P124" s="89"/>
      <c r="Q124" s="27"/>
      <c r="R124" s="89"/>
      <c r="S124" s="27"/>
      <c r="T124" s="89"/>
      <c r="U124" s="27"/>
      <c r="V124" s="89"/>
      <c r="W124" s="27"/>
      <c r="X124" s="89"/>
      <c r="Y124" s="27"/>
      <c r="Z124" s="89"/>
      <c r="AA124" s="27"/>
      <c r="AB124" s="89"/>
      <c r="AC124" s="27"/>
      <c r="AD124" s="272"/>
      <c r="AE124" s="27"/>
      <c r="AF124" s="272"/>
      <c r="AG124" s="27"/>
      <c r="AH124" s="272"/>
    </row>
    <row r="125" spans="1:34">
      <c r="A125" s="1"/>
      <c r="B125" s="2"/>
      <c r="C125" s="2"/>
      <c r="D125" s="1"/>
      <c r="E125" s="1"/>
      <c r="F125" s="20"/>
      <c r="G125" s="24"/>
      <c r="H125" s="88"/>
      <c r="I125" s="24"/>
      <c r="J125" s="88"/>
      <c r="K125" s="27"/>
      <c r="L125" s="88"/>
      <c r="M125" s="27"/>
      <c r="N125" s="89"/>
      <c r="O125" s="27"/>
      <c r="P125" s="89"/>
      <c r="Q125" s="27"/>
      <c r="R125" s="89"/>
      <c r="S125" s="27"/>
      <c r="T125" s="89"/>
      <c r="U125" s="27"/>
      <c r="V125" s="89"/>
      <c r="W125" s="27"/>
      <c r="X125" s="89"/>
      <c r="Y125" s="27"/>
      <c r="Z125" s="89"/>
      <c r="AA125" s="27"/>
      <c r="AB125" s="89"/>
      <c r="AC125" s="27"/>
      <c r="AD125" s="272"/>
      <c r="AE125" s="27"/>
      <c r="AF125" s="272"/>
      <c r="AG125" s="27"/>
      <c r="AH125" s="272"/>
    </row>
    <row r="126" spans="1:34">
      <c r="A126" s="1"/>
      <c r="B126" s="2"/>
      <c r="C126" s="2"/>
      <c r="D126" s="1"/>
      <c r="E126" s="1"/>
      <c r="F126" s="20"/>
      <c r="G126" s="24"/>
      <c r="H126" s="88"/>
      <c r="I126" s="24"/>
      <c r="J126" s="88"/>
      <c r="K126" s="27"/>
      <c r="L126" s="88"/>
      <c r="M126" s="27"/>
      <c r="N126" s="89"/>
      <c r="O126" s="27"/>
      <c r="P126" s="89"/>
      <c r="Q126" s="27"/>
      <c r="R126" s="89"/>
      <c r="S126" s="27"/>
      <c r="T126" s="89"/>
      <c r="U126" s="27"/>
      <c r="V126" s="89"/>
      <c r="W126" s="27"/>
      <c r="X126" s="89"/>
      <c r="Y126" s="27"/>
      <c r="Z126" s="89"/>
      <c r="AA126" s="27"/>
      <c r="AB126" s="89"/>
      <c r="AC126" s="27"/>
      <c r="AD126" s="272"/>
      <c r="AE126" s="27"/>
      <c r="AF126" s="272"/>
      <c r="AG126" s="27"/>
      <c r="AH126" s="272"/>
    </row>
    <row r="127" spans="1:34">
      <c r="A127" s="1"/>
      <c r="B127" s="2"/>
      <c r="C127" s="2"/>
      <c r="D127" s="1"/>
      <c r="E127" s="1"/>
      <c r="F127" s="20"/>
      <c r="G127" s="24"/>
      <c r="H127" s="88"/>
      <c r="I127" s="24"/>
      <c r="J127" s="88"/>
      <c r="K127" s="27"/>
      <c r="L127" s="88"/>
      <c r="M127" s="27"/>
      <c r="N127" s="89"/>
      <c r="O127" s="27"/>
      <c r="P127" s="89"/>
      <c r="Q127" s="27"/>
      <c r="R127" s="89"/>
      <c r="S127" s="27"/>
      <c r="T127" s="89"/>
      <c r="U127" s="27"/>
      <c r="V127" s="89"/>
      <c r="W127" s="27"/>
      <c r="X127" s="89"/>
      <c r="Y127" s="27"/>
      <c r="Z127" s="89"/>
      <c r="AA127" s="27"/>
      <c r="AB127" s="89"/>
      <c r="AC127" s="27"/>
      <c r="AD127" s="272"/>
      <c r="AE127" s="27"/>
      <c r="AF127" s="272"/>
      <c r="AG127" s="27"/>
      <c r="AH127" s="272"/>
    </row>
    <row r="128" spans="1:34">
      <c r="A128" s="1"/>
      <c r="B128" s="2"/>
      <c r="C128" s="2"/>
      <c r="D128" s="1"/>
      <c r="E128" s="1"/>
      <c r="F128" s="20"/>
      <c r="G128" s="24"/>
      <c r="H128" s="88"/>
      <c r="I128" s="24"/>
      <c r="J128" s="88"/>
      <c r="K128" s="27"/>
      <c r="L128" s="88"/>
      <c r="M128" s="27"/>
      <c r="N128" s="89"/>
      <c r="O128" s="27"/>
      <c r="P128" s="89"/>
      <c r="Q128" s="27"/>
      <c r="R128" s="89"/>
      <c r="S128" s="27"/>
      <c r="T128" s="89"/>
      <c r="U128" s="27"/>
      <c r="V128" s="89"/>
      <c r="W128" s="27"/>
      <c r="X128" s="89"/>
      <c r="Y128" s="27"/>
      <c r="Z128" s="89"/>
      <c r="AA128" s="27"/>
      <c r="AB128" s="89"/>
      <c r="AC128" s="27"/>
      <c r="AD128" s="272"/>
      <c r="AE128" s="27"/>
      <c r="AF128" s="272"/>
      <c r="AG128" s="27"/>
      <c r="AH128" s="272"/>
    </row>
    <row r="129" spans="1:34">
      <c r="A129" s="1"/>
      <c r="B129" s="2"/>
      <c r="C129" s="2"/>
      <c r="D129" s="1"/>
      <c r="E129" s="1"/>
      <c r="F129" s="20"/>
      <c r="G129" s="24"/>
      <c r="H129" s="88"/>
      <c r="I129" s="24"/>
      <c r="J129" s="88"/>
      <c r="K129" s="27"/>
      <c r="L129" s="88"/>
      <c r="M129" s="27"/>
      <c r="N129" s="89"/>
      <c r="O129" s="27"/>
      <c r="P129" s="89"/>
      <c r="Q129" s="27"/>
      <c r="R129" s="89"/>
      <c r="S129" s="27"/>
      <c r="T129" s="89"/>
      <c r="U129" s="27"/>
      <c r="V129" s="89"/>
      <c r="W129" s="27"/>
      <c r="X129" s="89"/>
      <c r="Y129" s="27"/>
      <c r="Z129" s="89"/>
      <c r="AA129" s="27"/>
      <c r="AB129" s="89"/>
      <c r="AC129" s="27"/>
      <c r="AD129" s="272"/>
      <c r="AE129" s="27"/>
      <c r="AF129" s="272"/>
      <c r="AG129" s="27"/>
      <c r="AH129" s="272"/>
    </row>
    <row r="130" spans="1:34">
      <c r="A130" s="1"/>
      <c r="B130" s="2"/>
      <c r="C130" s="2"/>
      <c r="D130" s="1"/>
      <c r="E130" s="1"/>
      <c r="F130" s="20"/>
      <c r="G130" s="24"/>
      <c r="H130" s="88"/>
      <c r="I130" s="24"/>
      <c r="J130" s="88"/>
      <c r="K130" s="27"/>
      <c r="L130" s="88"/>
      <c r="M130" s="27"/>
      <c r="N130" s="89"/>
      <c r="O130" s="27"/>
      <c r="P130" s="89"/>
      <c r="Q130" s="27"/>
      <c r="R130" s="89"/>
      <c r="S130" s="27"/>
      <c r="T130" s="89"/>
      <c r="U130" s="27"/>
      <c r="V130" s="89"/>
      <c r="W130" s="27"/>
      <c r="X130" s="89"/>
      <c r="Y130" s="27"/>
      <c r="Z130" s="89"/>
      <c r="AA130" s="27"/>
      <c r="AB130" s="89"/>
      <c r="AC130" s="27"/>
      <c r="AD130" s="272"/>
      <c r="AE130" s="27"/>
      <c r="AF130" s="272"/>
      <c r="AG130" s="27"/>
      <c r="AH130" s="272"/>
    </row>
    <row r="131" spans="1:34">
      <c r="A131" s="1"/>
      <c r="B131" s="2"/>
      <c r="C131" s="2"/>
      <c r="D131" s="1"/>
      <c r="E131" s="1"/>
      <c r="F131" s="20"/>
      <c r="G131" s="24"/>
      <c r="H131" s="88"/>
      <c r="I131" s="24"/>
      <c r="J131" s="88"/>
      <c r="K131" s="27"/>
      <c r="L131" s="88"/>
      <c r="M131" s="27"/>
      <c r="N131" s="89"/>
      <c r="O131" s="27"/>
      <c r="P131" s="89"/>
      <c r="Q131" s="27"/>
      <c r="R131" s="89"/>
      <c r="S131" s="27"/>
      <c r="T131" s="89"/>
      <c r="U131" s="27"/>
      <c r="V131" s="89"/>
      <c r="W131" s="27"/>
      <c r="X131" s="89"/>
      <c r="Y131" s="27"/>
      <c r="Z131" s="89"/>
      <c r="AA131" s="27"/>
      <c r="AB131" s="89"/>
      <c r="AC131" s="27"/>
      <c r="AD131" s="272"/>
      <c r="AE131" s="27"/>
      <c r="AF131" s="272"/>
      <c r="AG131" s="27"/>
      <c r="AH131" s="272"/>
    </row>
    <row r="132" spans="1:34">
      <c r="A132" s="1"/>
      <c r="B132" s="2"/>
      <c r="C132" s="2"/>
      <c r="D132" s="1"/>
      <c r="E132" s="1"/>
      <c r="F132" s="20"/>
      <c r="G132" s="24"/>
      <c r="H132" s="88"/>
      <c r="I132" s="24"/>
      <c r="J132" s="88"/>
      <c r="K132" s="27"/>
      <c r="L132" s="88"/>
      <c r="M132" s="27"/>
      <c r="N132" s="89"/>
      <c r="O132" s="27"/>
      <c r="P132" s="89"/>
      <c r="Q132" s="27"/>
      <c r="R132" s="89"/>
      <c r="S132" s="27"/>
      <c r="T132" s="89"/>
      <c r="U132" s="27"/>
      <c r="V132" s="89"/>
      <c r="W132" s="27"/>
      <c r="X132" s="89"/>
      <c r="Y132" s="27"/>
      <c r="Z132" s="89"/>
      <c r="AA132" s="27"/>
      <c r="AB132" s="89"/>
      <c r="AC132" s="27"/>
      <c r="AD132" s="272"/>
      <c r="AE132" s="27"/>
      <c r="AF132" s="272"/>
      <c r="AG132" s="27"/>
      <c r="AH132" s="272"/>
    </row>
    <row r="133" spans="1:34">
      <c r="A133" s="1"/>
      <c r="B133" s="2"/>
      <c r="C133" s="2"/>
      <c r="D133" s="1"/>
      <c r="E133" s="1"/>
      <c r="F133" s="20"/>
      <c r="G133" s="24"/>
      <c r="H133" s="88"/>
      <c r="I133" s="24"/>
      <c r="J133" s="88"/>
      <c r="K133" s="27"/>
      <c r="L133" s="88"/>
      <c r="M133" s="27"/>
      <c r="N133" s="89"/>
      <c r="O133" s="27"/>
      <c r="P133" s="89"/>
      <c r="Q133" s="27"/>
      <c r="R133" s="89"/>
      <c r="S133" s="27"/>
      <c r="T133" s="89"/>
      <c r="U133" s="27"/>
      <c r="V133" s="89"/>
      <c r="W133" s="27"/>
      <c r="X133" s="89"/>
      <c r="Y133" s="27"/>
      <c r="Z133" s="89"/>
      <c r="AA133" s="27"/>
      <c r="AB133" s="89"/>
      <c r="AC133" s="27"/>
      <c r="AD133" s="272"/>
      <c r="AE133" s="27"/>
      <c r="AF133" s="272"/>
      <c r="AG133" s="27"/>
      <c r="AH133" s="272"/>
    </row>
    <row r="134" spans="1:34">
      <c r="A134" s="1"/>
      <c r="B134" s="2"/>
      <c r="C134" s="2"/>
      <c r="D134" s="1"/>
      <c r="E134" s="1"/>
      <c r="F134" s="20"/>
      <c r="G134" s="24"/>
      <c r="H134" s="88"/>
      <c r="I134" s="24"/>
      <c r="J134" s="88"/>
      <c r="K134" s="27"/>
      <c r="L134" s="88"/>
      <c r="M134" s="27"/>
      <c r="N134" s="89"/>
      <c r="O134" s="27"/>
      <c r="P134" s="89"/>
      <c r="Q134" s="27"/>
      <c r="R134" s="89"/>
      <c r="S134" s="27"/>
      <c r="T134" s="89"/>
      <c r="U134" s="27"/>
      <c r="V134" s="89"/>
      <c r="W134" s="27"/>
      <c r="X134" s="89"/>
      <c r="Y134" s="27"/>
      <c r="Z134" s="89"/>
      <c r="AA134" s="27"/>
      <c r="AB134" s="89"/>
      <c r="AC134" s="27"/>
      <c r="AD134" s="272"/>
      <c r="AE134" s="27"/>
      <c r="AF134" s="272"/>
      <c r="AG134" s="27"/>
      <c r="AH134" s="272"/>
    </row>
    <row r="135" spans="1:34">
      <c r="A135" s="1"/>
      <c r="B135" s="2"/>
      <c r="C135" s="2"/>
      <c r="D135" s="1"/>
      <c r="E135" s="1"/>
      <c r="F135" s="20"/>
      <c r="G135" s="24"/>
      <c r="H135" s="88"/>
      <c r="I135" s="24"/>
      <c r="J135" s="88"/>
      <c r="K135" s="27"/>
      <c r="L135" s="88"/>
      <c r="M135" s="27"/>
      <c r="N135" s="89"/>
      <c r="O135" s="27"/>
      <c r="P135" s="89"/>
      <c r="Q135" s="27"/>
      <c r="R135" s="89"/>
      <c r="S135" s="27"/>
      <c r="T135" s="89"/>
      <c r="U135" s="27"/>
      <c r="V135" s="89"/>
      <c r="W135" s="27"/>
      <c r="X135" s="89"/>
      <c r="Y135" s="27"/>
      <c r="Z135" s="89"/>
      <c r="AA135" s="27"/>
      <c r="AB135" s="89"/>
      <c r="AC135" s="27"/>
      <c r="AD135" s="272"/>
      <c r="AE135" s="27"/>
      <c r="AF135" s="272"/>
      <c r="AG135" s="27"/>
      <c r="AH135" s="272"/>
    </row>
    <row r="136" spans="1:34">
      <c r="A136" s="1"/>
      <c r="B136" s="2"/>
      <c r="C136" s="2"/>
      <c r="D136" s="1"/>
      <c r="E136" s="1"/>
      <c r="F136" s="20"/>
      <c r="G136" s="24"/>
      <c r="H136" s="88"/>
      <c r="I136" s="24"/>
      <c r="J136" s="88"/>
      <c r="K136" s="27"/>
      <c r="L136" s="88"/>
      <c r="M136" s="27"/>
      <c r="N136" s="89"/>
      <c r="O136" s="27"/>
      <c r="P136" s="89"/>
      <c r="Q136" s="27"/>
      <c r="R136" s="89"/>
      <c r="S136" s="27"/>
      <c r="T136" s="89"/>
      <c r="U136" s="27"/>
      <c r="V136" s="89"/>
      <c r="W136" s="27"/>
      <c r="X136" s="89"/>
      <c r="Y136" s="27"/>
      <c r="Z136" s="89"/>
      <c r="AA136" s="27"/>
      <c r="AB136" s="89"/>
      <c r="AC136" s="27"/>
      <c r="AD136" s="272"/>
      <c r="AE136" s="27"/>
      <c r="AF136" s="272"/>
      <c r="AG136" s="27"/>
      <c r="AH136" s="272"/>
    </row>
    <row r="137" spans="1:34">
      <c r="A137" s="1"/>
      <c r="B137" s="2"/>
      <c r="C137" s="2"/>
      <c r="D137" s="1"/>
      <c r="E137" s="1"/>
      <c r="F137" s="20"/>
      <c r="G137" s="24"/>
      <c r="H137" s="88"/>
      <c r="I137" s="24"/>
      <c r="J137" s="88"/>
      <c r="K137" s="27"/>
      <c r="L137" s="88"/>
      <c r="M137" s="27"/>
      <c r="N137" s="89"/>
      <c r="O137" s="27"/>
      <c r="P137" s="89"/>
      <c r="Q137" s="27"/>
      <c r="R137" s="89"/>
      <c r="S137" s="27"/>
      <c r="T137" s="89"/>
      <c r="U137" s="27"/>
      <c r="V137" s="89"/>
      <c r="W137" s="27"/>
      <c r="X137" s="89"/>
      <c r="Y137" s="27"/>
      <c r="Z137" s="89"/>
      <c r="AA137" s="27"/>
      <c r="AB137" s="89"/>
      <c r="AC137" s="27"/>
      <c r="AD137" s="272"/>
      <c r="AE137" s="27"/>
      <c r="AF137" s="272"/>
      <c r="AG137" s="27"/>
      <c r="AH137" s="272"/>
    </row>
    <row r="138" spans="1:34">
      <c r="A138" s="1"/>
      <c r="B138" s="2"/>
      <c r="C138" s="2"/>
      <c r="D138" s="1"/>
      <c r="E138" s="1"/>
      <c r="F138" s="20"/>
      <c r="G138" s="24"/>
      <c r="H138" s="88"/>
      <c r="I138" s="24"/>
      <c r="J138" s="88"/>
      <c r="K138" s="27"/>
      <c r="L138" s="88"/>
      <c r="M138" s="27"/>
      <c r="N138" s="89"/>
      <c r="O138" s="27"/>
      <c r="P138" s="89"/>
      <c r="Q138" s="27"/>
      <c r="R138" s="89"/>
      <c r="S138" s="27"/>
      <c r="T138" s="89"/>
      <c r="U138" s="27"/>
      <c r="V138" s="89"/>
      <c r="W138" s="27"/>
      <c r="X138" s="89"/>
      <c r="Y138" s="27"/>
      <c r="Z138" s="89"/>
      <c r="AA138" s="27"/>
      <c r="AB138" s="89"/>
      <c r="AC138" s="27"/>
      <c r="AD138" s="272"/>
      <c r="AE138" s="27"/>
      <c r="AF138" s="272"/>
      <c r="AG138" s="27"/>
      <c r="AH138" s="272"/>
    </row>
    <row r="139" spans="1:34">
      <c r="A139" s="1"/>
      <c r="B139" s="2"/>
      <c r="C139" s="2"/>
      <c r="D139" s="1"/>
      <c r="E139" s="1"/>
      <c r="F139" s="20"/>
      <c r="G139" s="24"/>
      <c r="H139" s="88"/>
      <c r="I139" s="24"/>
      <c r="J139" s="88"/>
      <c r="K139" s="27"/>
      <c r="L139" s="88"/>
      <c r="M139" s="27"/>
      <c r="N139" s="89"/>
      <c r="O139" s="27"/>
      <c r="P139" s="89"/>
      <c r="Q139" s="27"/>
      <c r="R139" s="89"/>
      <c r="S139" s="27"/>
      <c r="T139" s="89"/>
      <c r="U139" s="27"/>
      <c r="V139" s="89"/>
      <c r="W139" s="27"/>
      <c r="X139" s="89"/>
      <c r="Y139" s="27"/>
      <c r="Z139" s="89"/>
      <c r="AA139" s="27"/>
      <c r="AB139" s="89"/>
      <c r="AC139" s="27"/>
      <c r="AD139" s="272"/>
      <c r="AE139" s="27"/>
      <c r="AF139" s="272"/>
      <c r="AG139" s="27"/>
      <c r="AH139" s="272"/>
    </row>
    <row r="140" spans="1:34">
      <c r="A140" s="1"/>
      <c r="B140" s="2"/>
      <c r="C140" s="2"/>
      <c r="D140" s="1"/>
      <c r="E140" s="1"/>
      <c r="F140" s="20"/>
      <c r="G140" s="24"/>
      <c r="H140" s="88"/>
      <c r="I140" s="24"/>
      <c r="J140" s="88"/>
      <c r="K140" s="27"/>
      <c r="L140" s="88"/>
      <c r="M140" s="27"/>
      <c r="N140" s="89"/>
      <c r="O140" s="27"/>
      <c r="P140" s="89"/>
      <c r="Q140" s="27"/>
      <c r="R140" s="89"/>
      <c r="S140" s="27"/>
      <c r="T140" s="89"/>
      <c r="U140" s="27"/>
      <c r="V140" s="89"/>
      <c r="W140" s="27"/>
      <c r="X140" s="89"/>
      <c r="Y140" s="27"/>
      <c r="Z140" s="89"/>
      <c r="AA140" s="27"/>
      <c r="AB140" s="89"/>
      <c r="AC140" s="27"/>
      <c r="AD140" s="272"/>
      <c r="AE140" s="27"/>
      <c r="AF140" s="272"/>
      <c r="AG140" s="27"/>
      <c r="AH140" s="272"/>
    </row>
    <row r="141" spans="1:34">
      <c r="A141" s="1"/>
      <c r="B141" s="2"/>
      <c r="C141" s="2"/>
      <c r="D141" s="1"/>
      <c r="E141" s="1"/>
      <c r="F141" s="20"/>
      <c r="G141" s="24"/>
      <c r="H141" s="88"/>
      <c r="I141" s="24"/>
      <c r="J141" s="88"/>
      <c r="K141" s="27"/>
      <c r="L141" s="88"/>
      <c r="M141" s="27"/>
      <c r="N141" s="89"/>
      <c r="O141" s="27"/>
      <c r="P141" s="89"/>
      <c r="Q141" s="27"/>
      <c r="R141" s="89"/>
      <c r="S141" s="27"/>
      <c r="T141" s="89"/>
      <c r="U141" s="27"/>
      <c r="V141" s="89"/>
      <c r="W141" s="27"/>
      <c r="X141" s="89"/>
      <c r="Y141" s="27"/>
      <c r="Z141" s="89"/>
      <c r="AA141" s="27"/>
      <c r="AB141" s="89"/>
      <c r="AC141" s="27"/>
      <c r="AD141" s="272"/>
      <c r="AE141" s="27"/>
      <c r="AF141" s="272"/>
      <c r="AG141" s="27"/>
      <c r="AH141" s="272"/>
    </row>
    <row r="142" spans="1:34">
      <c r="A142" s="1"/>
      <c r="B142" s="2"/>
      <c r="C142" s="2"/>
      <c r="D142" s="1"/>
      <c r="E142" s="1"/>
      <c r="F142" s="20"/>
      <c r="G142" s="24"/>
      <c r="H142" s="88"/>
      <c r="I142" s="24"/>
      <c r="J142" s="88"/>
      <c r="K142" s="27"/>
      <c r="L142" s="88"/>
      <c r="M142" s="27"/>
      <c r="N142" s="89"/>
      <c r="O142" s="27"/>
      <c r="P142" s="89"/>
      <c r="Q142" s="27"/>
      <c r="R142" s="89"/>
      <c r="S142" s="27"/>
      <c r="T142" s="89"/>
      <c r="U142" s="27"/>
      <c r="V142" s="89"/>
      <c r="W142" s="27"/>
      <c r="X142" s="89"/>
      <c r="Y142" s="27"/>
      <c r="Z142" s="89"/>
      <c r="AA142" s="27"/>
      <c r="AB142" s="89"/>
      <c r="AC142" s="27"/>
      <c r="AD142" s="272"/>
      <c r="AE142" s="27"/>
      <c r="AF142" s="272"/>
      <c r="AG142" s="27"/>
      <c r="AH142" s="272"/>
    </row>
    <row r="143" spans="1:34">
      <c r="A143" s="1"/>
      <c r="B143" s="2"/>
      <c r="C143" s="2"/>
      <c r="D143" s="1"/>
      <c r="E143" s="1"/>
      <c r="F143" s="20"/>
      <c r="G143" s="24"/>
      <c r="H143" s="88"/>
      <c r="I143" s="24"/>
      <c r="J143" s="88"/>
      <c r="K143" s="27"/>
      <c r="L143" s="88"/>
      <c r="M143" s="27"/>
      <c r="N143" s="89"/>
      <c r="O143" s="27"/>
      <c r="P143" s="89"/>
      <c r="Q143" s="27"/>
      <c r="R143" s="89"/>
      <c r="S143" s="27"/>
      <c r="T143" s="89"/>
      <c r="U143" s="27"/>
      <c r="V143" s="89"/>
      <c r="W143" s="27"/>
      <c r="X143" s="89"/>
      <c r="Y143" s="27"/>
      <c r="Z143" s="89"/>
      <c r="AA143" s="27"/>
      <c r="AB143" s="89"/>
      <c r="AC143" s="27"/>
      <c r="AD143" s="272"/>
      <c r="AE143" s="27"/>
      <c r="AF143" s="272"/>
      <c r="AG143" s="27"/>
      <c r="AH143" s="272"/>
    </row>
    <row r="144" spans="1:34">
      <c r="A144" s="1"/>
      <c r="B144" s="2"/>
      <c r="C144" s="2"/>
      <c r="D144" s="1"/>
      <c r="E144" s="1"/>
      <c r="F144" s="20"/>
      <c r="G144" s="24"/>
      <c r="H144" s="88"/>
      <c r="I144" s="24"/>
      <c r="J144" s="88"/>
      <c r="K144" s="27"/>
      <c r="L144" s="88"/>
      <c r="M144" s="27"/>
      <c r="N144" s="89"/>
      <c r="O144" s="27"/>
      <c r="P144" s="89"/>
      <c r="Q144" s="27"/>
      <c r="R144" s="89"/>
      <c r="S144" s="27"/>
      <c r="T144" s="89"/>
      <c r="U144" s="27"/>
      <c r="V144" s="89"/>
      <c r="W144" s="27"/>
      <c r="X144" s="89"/>
      <c r="Y144" s="27"/>
      <c r="Z144" s="89"/>
      <c r="AA144" s="27"/>
      <c r="AB144" s="89"/>
      <c r="AC144" s="27"/>
      <c r="AD144" s="272"/>
      <c r="AE144" s="27"/>
      <c r="AF144" s="272"/>
      <c r="AG144" s="27"/>
      <c r="AH144" s="272"/>
    </row>
    <row r="145" spans="1:34">
      <c r="A145" s="1"/>
      <c r="B145" s="2"/>
      <c r="C145" s="2"/>
      <c r="D145" s="1"/>
      <c r="E145" s="1"/>
      <c r="F145" s="20"/>
      <c r="G145" s="24"/>
      <c r="H145" s="88"/>
      <c r="I145" s="24"/>
      <c r="J145" s="88"/>
      <c r="K145" s="27"/>
      <c r="L145" s="88"/>
      <c r="M145" s="27"/>
      <c r="N145" s="89"/>
      <c r="O145" s="27"/>
      <c r="P145" s="89"/>
      <c r="Q145" s="27"/>
      <c r="R145" s="89"/>
      <c r="S145" s="27"/>
      <c r="T145" s="89"/>
      <c r="U145" s="27"/>
      <c r="V145" s="89"/>
      <c r="W145" s="27"/>
      <c r="X145" s="89"/>
      <c r="Y145" s="27"/>
      <c r="Z145" s="89"/>
      <c r="AA145" s="27"/>
      <c r="AB145" s="89"/>
      <c r="AC145" s="27"/>
      <c r="AD145" s="272"/>
      <c r="AE145" s="27"/>
      <c r="AF145" s="272"/>
      <c r="AG145" s="27"/>
      <c r="AH145" s="272"/>
    </row>
    <row r="146" spans="1:34">
      <c r="A146" s="1"/>
      <c r="B146" s="2"/>
      <c r="C146" s="2"/>
      <c r="D146" s="1"/>
      <c r="E146" s="1"/>
      <c r="F146" s="20"/>
      <c r="G146" s="24"/>
      <c r="H146" s="88"/>
      <c r="I146" s="24"/>
      <c r="J146" s="88"/>
      <c r="K146" s="27"/>
      <c r="L146" s="88"/>
      <c r="M146" s="27"/>
      <c r="N146" s="89"/>
      <c r="O146" s="27"/>
      <c r="P146" s="89"/>
      <c r="Q146" s="27"/>
      <c r="R146" s="89"/>
      <c r="S146" s="27"/>
      <c r="T146" s="89"/>
      <c r="U146" s="27"/>
      <c r="V146" s="89"/>
      <c r="W146" s="27"/>
      <c r="X146" s="89"/>
      <c r="Y146" s="27"/>
      <c r="Z146" s="89"/>
      <c r="AA146" s="27"/>
      <c r="AB146" s="89"/>
      <c r="AC146" s="27"/>
      <c r="AD146" s="273"/>
      <c r="AE146" s="276"/>
      <c r="AF146" s="273"/>
      <c r="AG146" s="276"/>
      <c r="AH146" s="273"/>
    </row>
    <row r="147" spans="1:34" ht="51" hidden="1">
      <c r="A147" s="370" t="s">
        <v>121</v>
      </c>
      <c r="B147" s="371"/>
      <c r="C147" s="372"/>
      <c r="D147" s="373"/>
      <c r="E147" s="374"/>
      <c r="F147" s="373"/>
      <c r="G147" s="375">
        <f t="shared" ref="G147:AG147" si="3">SUM(G123:G146)</f>
        <v>0</v>
      </c>
      <c r="H147" s="376"/>
      <c r="I147" s="375">
        <f t="shared" si="3"/>
        <v>0</v>
      </c>
      <c r="J147" s="376"/>
      <c r="K147" s="375">
        <f t="shared" si="3"/>
        <v>0</v>
      </c>
      <c r="L147" s="376"/>
      <c r="M147" s="375">
        <f t="shared" si="3"/>
        <v>0</v>
      </c>
      <c r="N147" s="376"/>
      <c r="O147" s="375">
        <f t="shared" si="3"/>
        <v>0</v>
      </c>
      <c r="P147" s="376"/>
      <c r="Q147" s="375">
        <f t="shared" ref="Q147" si="4">SUM(Q123:Q146)</f>
        <v>0</v>
      </c>
      <c r="R147" s="376"/>
      <c r="S147" s="375">
        <f t="shared" ref="S147" si="5">SUM(S123:S146)</f>
        <v>0</v>
      </c>
      <c r="T147" s="376"/>
      <c r="U147" s="375">
        <f t="shared" si="3"/>
        <v>0</v>
      </c>
      <c r="V147" s="376"/>
      <c r="W147" s="375">
        <f t="shared" si="3"/>
        <v>0</v>
      </c>
      <c r="X147" s="376"/>
      <c r="Y147" s="375">
        <f t="shared" si="3"/>
        <v>0</v>
      </c>
      <c r="Z147" s="376"/>
      <c r="AA147" s="375">
        <f t="shared" si="3"/>
        <v>0</v>
      </c>
      <c r="AB147" s="376"/>
      <c r="AC147" s="375">
        <f t="shared" si="3"/>
        <v>0</v>
      </c>
      <c r="AD147" s="378"/>
      <c r="AE147" s="375">
        <f t="shared" si="3"/>
        <v>0</v>
      </c>
      <c r="AF147" s="378"/>
      <c r="AG147" s="375">
        <f t="shared" si="3"/>
        <v>0</v>
      </c>
      <c r="AH147" s="378"/>
    </row>
    <row r="148" spans="1:34" s="306" customFormat="1" ht="25.5" customHeight="1">
      <c r="A148" s="862" t="s">
        <v>134</v>
      </c>
      <c r="B148" s="863"/>
      <c r="C148" s="863"/>
      <c r="D148" s="863"/>
      <c r="E148" s="863"/>
      <c r="F148" s="863"/>
      <c r="G148" s="863"/>
      <c r="H148" s="863"/>
      <c r="I148" s="863"/>
      <c r="J148" s="863"/>
      <c r="K148" s="863"/>
      <c r="L148" s="863"/>
      <c r="M148" s="863"/>
      <c r="N148" s="863"/>
      <c r="O148" s="863"/>
      <c r="P148" s="863"/>
      <c r="Q148" s="863"/>
      <c r="R148" s="863"/>
      <c r="S148" s="863"/>
      <c r="T148" s="863"/>
      <c r="U148" s="863"/>
      <c r="V148" s="863"/>
      <c r="W148" s="863"/>
      <c r="X148" s="863"/>
      <c r="Y148" s="863"/>
      <c r="Z148" s="863"/>
      <c r="AA148" s="863"/>
      <c r="AB148" s="863"/>
      <c r="AC148" s="863"/>
      <c r="AD148" s="863"/>
      <c r="AE148" s="864"/>
      <c r="AF148" s="864"/>
      <c r="AG148" s="864"/>
      <c r="AH148" s="865"/>
    </row>
    <row r="149" spans="1:34">
      <c r="A149" s="838"/>
      <c r="B149" s="846"/>
      <c r="C149" s="846"/>
      <c r="D149" s="846"/>
      <c r="E149" s="846"/>
      <c r="F149" s="840"/>
      <c r="G149" s="24"/>
      <c r="H149" s="88"/>
      <c r="I149" s="24"/>
      <c r="J149" s="88"/>
      <c r="K149" s="24"/>
      <c r="L149" s="88"/>
      <c r="M149" s="24"/>
      <c r="N149" s="88"/>
      <c r="O149" s="24"/>
      <c r="P149" s="88"/>
      <c r="Q149" s="24"/>
      <c r="R149" s="88"/>
      <c r="S149" s="24"/>
      <c r="T149" s="88"/>
      <c r="U149" s="24"/>
      <c r="V149" s="88"/>
      <c r="W149" s="24"/>
      <c r="X149" s="88"/>
      <c r="Y149" s="24"/>
      <c r="Z149" s="88"/>
      <c r="AA149" s="24"/>
      <c r="AB149" s="88"/>
      <c r="AC149" s="24"/>
      <c r="AD149" s="97"/>
      <c r="AE149" s="24"/>
      <c r="AF149" s="97"/>
      <c r="AG149" s="24"/>
      <c r="AH149" s="97"/>
    </row>
    <row r="150" spans="1:34">
      <c r="A150" s="838"/>
      <c r="B150" s="846"/>
      <c r="C150" s="846"/>
      <c r="D150" s="846"/>
      <c r="E150" s="846"/>
      <c r="F150" s="840"/>
      <c r="G150" s="24"/>
      <c r="H150" s="88"/>
      <c r="I150" s="24"/>
      <c r="J150" s="88"/>
      <c r="K150" s="24"/>
      <c r="L150" s="88"/>
      <c r="M150" s="24"/>
      <c r="N150" s="88"/>
      <c r="O150" s="24"/>
      <c r="P150" s="88"/>
      <c r="Q150" s="24"/>
      <c r="R150" s="88"/>
      <c r="S150" s="24"/>
      <c r="T150" s="88"/>
      <c r="U150" s="24"/>
      <c r="V150" s="88"/>
      <c r="W150" s="24"/>
      <c r="X150" s="88"/>
      <c r="Y150" s="24"/>
      <c r="Z150" s="88"/>
      <c r="AA150" s="24"/>
      <c r="AB150" s="88"/>
      <c r="AC150" s="24"/>
      <c r="AD150" s="97"/>
      <c r="AE150" s="24"/>
      <c r="AF150" s="97"/>
      <c r="AG150" s="24"/>
      <c r="AH150" s="97"/>
    </row>
    <row r="151" spans="1:34">
      <c r="A151" s="838"/>
      <c r="B151" s="846"/>
      <c r="C151" s="846"/>
      <c r="D151" s="846"/>
      <c r="E151" s="846"/>
      <c r="F151" s="840"/>
      <c r="G151" s="24"/>
      <c r="H151" s="88"/>
      <c r="I151" s="24"/>
      <c r="J151" s="88"/>
      <c r="K151" s="24"/>
      <c r="L151" s="88"/>
      <c r="M151" s="24"/>
      <c r="N151" s="88"/>
      <c r="O151" s="24"/>
      <c r="P151" s="88"/>
      <c r="Q151" s="24"/>
      <c r="R151" s="88"/>
      <c r="S151" s="24"/>
      <c r="T151" s="88"/>
      <c r="U151" s="24"/>
      <c r="V151" s="88"/>
      <c r="W151" s="24"/>
      <c r="X151" s="88"/>
      <c r="Y151" s="24"/>
      <c r="Z151" s="88"/>
      <c r="AA151" s="24"/>
      <c r="AB151" s="88"/>
      <c r="AC151" s="24"/>
      <c r="AD151" s="97"/>
      <c r="AE151" s="24"/>
      <c r="AF151" s="97"/>
      <c r="AG151" s="24"/>
      <c r="AH151" s="97"/>
    </row>
    <row r="152" spans="1:34">
      <c r="A152" s="838"/>
      <c r="B152" s="846"/>
      <c r="C152" s="846"/>
      <c r="D152" s="846"/>
      <c r="E152" s="846"/>
      <c r="F152" s="840"/>
      <c r="G152" s="24"/>
      <c r="H152" s="88"/>
      <c r="I152" s="24"/>
      <c r="J152" s="88"/>
      <c r="K152" s="24"/>
      <c r="L152" s="88"/>
      <c r="M152" s="24"/>
      <c r="N152" s="88"/>
      <c r="O152" s="24"/>
      <c r="P152" s="88"/>
      <c r="Q152" s="24"/>
      <c r="R152" s="88"/>
      <c r="S152" s="24"/>
      <c r="T152" s="88"/>
      <c r="U152" s="24"/>
      <c r="V152" s="88"/>
      <c r="W152" s="24"/>
      <c r="X152" s="88"/>
      <c r="Y152" s="24"/>
      <c r="Z152" s="88"/>
      <c r="AA152" s="24"/>
      <c r="AB152" s="88"/>
      <c r="AC152" s="24"/>
      <c r="AD152" s="97"/>
      <c r="AE152" s="24"/>
      <c r="AF152" s="97"/>
      <c r="AG152" s="24"/>
      <c r="AH152" s="97"/>
    </row>
    <row r="153" spans="1:34">
      <c r="A153" s="838"/>
      <c r="B153" s="846"/>
      <c r="C153" s="846"/>
      <c r="D153" s="846"/>
      <c r="E153" s="846"/>
      <c r="F153" s="840"/>
      <c r="G153" s="24"/>
      <c r="H153" s="88"/>
      <c r="I153" s="24"/>
      <c r="J153" s="88"/>
      <c r="K153" s="24"/>
      <c r="L153" s="88"/>
      <c r="M153" s="24"/>
      <c r="N153" s="88"/>
      <c r="O153" s="24"/>
      <c r="P153" s="88"/>
      <c r="Q153" s="24"/>
      <c r="R153" s="88"/>
      <c r="S153" s="24"/>
      <c r="T153" s="88"/>
      <c r="U153" s="24"/>
      <c r="V153" s="88"/>
      <c r="W153" s="24"/>
      <c r="X153" s="88"/>
      <c r="Y153" s="24"/>
      <c r="Z153" s="88"/>
      <c r="AA153" s="24"/>
      <c r="AB153" s="88"/>
      <c r="AC153" s="24"/>
      <c r="AD153" s="97"/>
      <c r="AE153" s="24"/>
      <c r="AF153" s="97"/>
      <c r="AG153" s="24"/>
      <c r="AH153" s="97"/>
    </row>
    <row r="154" spans="1:34">
      <c r="A154" s="838"/>
      <c r="B154" s="846"/>
      <c r="C154" s="846"/>
      <c r="D154" s="846"/>
      <c r="E154" s="846"/>
      <c r="F154" s="840"/>
      <c r="G154" s="24"/>
      <c r="H154" s="88"/>
      <c r="I154" s="24"/>
      <c r="J154" s="88"/>
      <c r="K154" s="24"/>
      <c r="L154" s="88"/>
      <c r="M154" s="24"/>
      <c r="N154" s="88"/>
      <c r="O154" s="24"/>
      <c r="P154" s="88"/>
      <c r="Q154" s="24"/>
      <c r="R154" s="88"/>
      <c r="S154" s="24"/>
      <c r="T154" s="88"/>
      <c r="U154" s="24"/>
      <c r="V154" s="88"/>
      <c r="W154" s="24"/>
      <c r="X154" s="88"/>
      <c r="Y154" s="24"/>
      <c r="Z154" s="88"/>
      <c r="AA154" s="24"/>
      <c r="AB154" s="88"/>
      <c r="AC154" s="24"/>
      <c r="AD154" s="97"/>
      <c r="AE154" s="24"/>
      <c r="AF154" s="97"/>
      <c r="AG154" s="24"/>
      <c r="AH154" s="97"/>
    </row>
    <row r="155" spans="1:34">
      <c r="A155" s="838"/>
      <c r="B155" s="846"/>
      <c r="C155" s="846"/>
      <c r="D155" s="846"/>
      <c r="E155" s="846"/>
      <c r="F155" s="840"/>
      <c r="G155" s="24"/>
      <c r="H155" s="88"/>
      <c r="I155" s="24"/>
      <c r="J155" s="88"/>
      <c r="K155" s="24"/>
      <c r="L155" s="88"/>
      <c r="M155" s="24"/>
      <c r="N155" s="88"/>
      <c r="O155" s="24"/>
      <c r="P155" s="88"/>
      <c r="Q155" s="24"/>
      <c r="R155" s="88"/>
      <c r="S155" s="24"/>
      <c r="T155" s="88"/>
      <c r="U155" s="24"/>
      <c r="V155" s="88"/>
      <c r="W155" s="24"/>
      <c r="X155" s="88"/>
      <c r="Y155" s="24"/>
      <c r="Z155" s="88"/>
      <c r="AA155" s="24"/>
      <c r="AB155" s="88"/>
      <c r="AC155" s="24"/>
      <c r="AD155" s="97"/>
      <c r="AE155" s="24"/>
      <c r="AF155" s="97"/>
      <c r="AG155" s="24"/>
      <c r="AH155" s="97"/>
    </row>
    <row r="156" spans="1:34">
      <c r="A156" s="838"/>
      <c r="B156" s="846"/>
      <c r="C156" s="846"/>
      <c r="D156" s="846"/>
      <c r="E156" s="846"/>
      <c r="F156" s="840"/>
      <c r="G156" s="24"/>
      <c r="H156" s="88"/>
      <c r="I156" s="24"/>
      <c r="J156" s="88"/>
      <c r="K156" s="24"/>
      <c r="L156" s="88"/>
      <c r="M156" s="24"/>
      <c r="N156" s="88"/>
      <c r="O156" s="24"/>
      <c r="P156" s="88"/>
      <c r="Q156" s="24"/>
      <c r="R156" s="88"/>
      <c r="S156" s="24"/>
      <c r="T156" s="88"/>
      <c r="U156" s="24"/>
      <c r="V156" s="88"/>
      <c r="W156" s="24"/>
      <c r="X156" s="88"/>
      <c r="Y156" s="24"/>
      <c r="Z156" s="88"/>
      <c r="AA156" s="24"/>
      <c r="AB156" s="88"/>
      <c r="AC156" s="24"/>
      <c r="AD156" s="97"/>
      <c r="AE156" s="24"/>
      <c r="AF156" s="97"/>
      <c r="AG156" s="24"/>
      <c r="AH156" s="97"/>
    </row>
    <row r="157" spans="1:34">
      <c r="A157" s="838"/>
      <c r="B157" s="846"/>
      <c r="C157" s="846"/>
      <c r="D157" s="846"/>
      <c r="E157" s="846"/>
      <c r="F157" s="840"/>
      <c r="G157" s="24"/>
      <c r="H157" s="88"/>
      <c r="I157" s="24"/>
      <c r="J157" s="88"/>
      <c r="K157" s="24"/>
      <c r="L157" s="88"/>
      <c r="M157" s="24"/>
      <c r="N157" s="88"/>
      <c r="O157" s="24"/>
      <c r="P157" s="88"/>
      <c r="Q157" s="24"/>
      <c r="R157" s="88"/>
      <c r="S157" s="24"/>
      <c r="T157" s="88"/>
      <c r="U157" s="24"/>
      <c r="V157" s="88"/>
      <c r="W157" s="24"/>
      <c r="X157" s="88"/>
      <c r="Y157" s="24"/>
      <c r="Z157" s="88"/>
      <c r="AA157" s="24"/>
      <c r="AB157" s="88"/>
      <c r="AC157" s="24"/>
      <c r="AD157" s="97"/>
      <c r="AE157" s="24"/>
      <c r="AF157" s="97"/>
      <c r="AG157" s="24"/>
      <c r="AH157" s="97"/>
    </row>
    <row r="158" spans="1:34">
      <c r="A158" s="838"/>
      <c r="B158" s="846"/>
      <c r="C158" s="846"/>
      <c r="D158" s="846"/>
      <c r="E158" s="846"/>
      <c r="F158" s="840"/>
      <c r="G158" s="24"/>
      <c r="H158" s="88"/>
      <c r="I158" s="24"/>
      <c r="J158" s="88"/>
      <c r="K158" s="24"/>
      <c r="L158" s="88"/>
      <c r="M158" s="24"/>
      <c r="N158" s="88"/>
      <c r="O158" s="24"/>
      <c r="P158" s="88"/>
      <c r="Q158" s="24"/>
      <c r="R158" s="88"/>
      <c r="S158" s="24"/>
      <c r="T158" s="88"/>
      <c r="U158" s="24"/>
      <c r="V158" s="88"/>
      <c r="W158" s="24"/>
      <c r="X158" s="88"/>
      <c r="Y158" s="24"/>
      <c r="Z158" s="88"/>
      <c r="AA158" s="24"/>
      <c r="AB158" s="88"/>
      <c r="AC158" s="24"/>
      <c r="AD158" s="97"/>
      <c r="AE158" s="24"/>
      <c r="AF158" s="97"/>
      <c r="AG158" s="24"/>
      <c r="AH158" s="97"/>
    </row>
    <row r="159" spans="1:34">
      <c r="A159" s="838"/>
      <c r="B159" s="846"/>
      <c r="C159" s="846"/>
      <c r="D159" s="846"/>
      <c r="E159" s="846"/>
      <c r="F159" s="840"/>
      <c r="G159" s="24"/>
      <c r="H159" s="88"/>
      <c r="I159" s="24"/>
      <c r="J159" s="88"/>
      <c r="K159" s="24"/>
      <c r="L159" s="88"/>
      <c r="M159" s="24"/>
      <c r="N159" s="88"/>
      <c r="O159" s="24"/>
      <c r="P159" s="88"/>
      <c r="Q159" s="24"/>
      <c r="R159" s="88"/>
      <c r="S159" s="24"/>
      <c r="T159" s="88"/>
      <c r="U159" s="24"/>
      <c r="V159" s="88"/>
      <c r="W159" s="24"/>
      <c r="X159" s="88"/>
      <c r="Y159" s="24"/>
      <c r="Z159" s="88"/>
      <c r="AA159" s="24"/>
      <c r="AB159" s="88"/>
      <c r="AC159" s="24"/>
      <c r="AD159" s="97"/>
      <c r="AE159" s="24"/>
      <c r="AF159" s="97"/>
      <c r="AG159" s="24"/>
      <c r="AH159" s="97"/>
    </row>
    <row r="160" spans="1:34">
      <c r="A160" s="838"/>
      <c r="B160" s="846"/>
      <c r="C160" s="846"/>
      <c r="D160" s="846"/>
      <c r="E160" s="846"/>
      <c r="F160" s="840"/>
      <c r="G160" s="24"/>
      <c r="H160" s="88"/>
      <c r="I160" s="24"/>
      <c r="J160" s="88"/>
      <c r="K160" s="24"/>
      <c r="L160" s="88"/>
      <c r="M160" s="24"/>
      <c r="N160" s="88"/>
      <c r="O160" s="24"/>
      <c r="P160" s="88"/>
      <c r="Q160" s="24"/>
      <c r="R160" s="88"/>
      <c r="S160" s="24"/>
      <c r="T160" s="88"/>
      <c r="U160" s="24"/>
      <c r="V160" s="88"/>
      <c r="W160" s="24"/>
      <c r="X160" s="88"/>
      <c r="Y160" s="24"/>
      <c r="Z160" s="88"/>
      <c r="AA160" s="24"/>
      <c r="AB160" s="88"/>
      <c r="AC160" s="24"/>
      <c r="AD160" s="97"/>
      <c r="AE160" s="24"/>
      <c r="AF160" s="97"/>
      <c r="AG160" s="24"/>
      <c r="AH160" s="97"/>
    </row>
    <row r="161" spans="1:34">
      <c r="A161" s="838"/>
      <c r="B161" s="846"/>
      <c r="C161" s="846"/>
      <c r="D161" s="846"/>
      <c r="E161" s="846"/>
      <c r="F161" s="840"/>
      <c r="G161" s="24"/>
      <c r="H161" s="88"/>
      <c r="I161" s="24"/>
      <c r="J161" s="88"/>
      <c r="K161" s="24"/>
      <c r="L161" s="88"/>
      <c r="M161" s="24"/>
      <c r="N161" s="88"/>
      <c r="O161" s="24"/>
      <c r="P161" s="88"/>
      <c r="Q161" s="24"/>
      <c r="R161" s="88"/>
      <c r="S161" s="24"/>
      <c r="T161" s="88"/>
      <c r="U161" s="24"/>
      <c r="V161" s="88"/>
      <c r="W161" s="24"/>
      <c r="X161" s="88"/>
      <c r="Y161" s="24"/>
      <c r="Z161" s="88"/>
      <c r="AA161" s="24"/>
      <c r="AB161" s="88"/>
      <c r="AC161" s="24"/>
      <c r="AD161" s="97"/>
      <c r="AE161" s="24"/>
      <c r="AF161" s="97"/>
      <c r="AG161" s="24"/>
      <c r="AH161" s="97"/>
    </row>
    <row r="162" spans="1:34">
      <c r="A162" s="838"/>
      <c r="B162" s="846"/>
      <c r="C162" s="846"/>
      <c r="D162" s="846"/>
      <c r="E162" s="846"/>
      <c r="F162" s="840"/>
      <c r="G162" s="24"/>
      <c r="H162" s="88"/>
      <c r="I162" s="24"/>
      <c r="J162" s="88"/>
      <c r="K162" s="24"/>
      <c r="L162" s="88"/>
      <c r="M162" s="24"/>
      <c r="N162" s="88"/>
      <c r="O162" s="24"/>
      <c r="P162" s="88"/>
      <c r="Q162" s="24"/>
      <c r="R162" s="88"/>
      <c r="S162" s="24"/>
      <c r="T162" s="88"/>
      <c r="U162" s="24"/>
      <c r="V162" s="88"/>
      <c r="W162" s="24"/>
      <c r="X162" s="88"/>
      <c r="Y162" s="24"/>
      <c r="Z162" s="88"/>
      <c r="AA162" s="24"/>
      <c r="AB162" s="88"/>
      <c r="AC162" s="24"/>
      <c r="AD162" s="97"/>
      <c r="AE162" s="24"/>
      <c r="AF162" s="97"/>
      <c r="AG162" s="24"/>
      <c r="AH162" s="97"/>
    </row>
    <row r="163" spans="1:34">
      <c r="A163" s="838"/>
      <c r="B163" s="846"/>
      <c r="C163" s="846"/>
      <c r="D163" s="846"/>
      <c r="E163" s="846"/>
      <c r="F163" s="840"/>
      <c r="G163" s="24"/>
      <c r="H163" s="88"/>
      <c r="I163" s="24"/>
      <c r="J163" s="88"/>
      <c r="K163" s="24"/>
      <c r="L163" s="88"/>
      <c r="M163" s="24"/>
      <c r="N163" s="88"/>
      <c r="O163" s="24"/>
      <c r="P163" s="88"/>
      <c r="Q163" s="24"/>
      <c r="R163" s="88"/>
      <c r="S163" s="24"/>
      <c r="T163" s="88"/>
      <c r="U163" s="24"/>
      <c r="V163" s="88"/>
      <c r="W163" s="24"/>
      <c r="X163" s="88"/>
      <c r="Y163" s="24"/>
      <c r="Z163" s="88"/>
      <c r="AA163" s="24"/>
      <c r="AB163" s="88"/>
      <c r="AC163" s="24"/>
      <c r="AD163" s="97"/>
      <c r="AE163" s="24"/>
      <c r="AF163" s="97"/>
      <c r="AG163" s="24"/>
      <c r="AH163" s="97"/>
    </row>
    <row r="164" spans="1:34">
      <c r="A164" s="838"/>
      <c r="B164" s="846"/>
      <c r="C164" s="846"/>
      <c r="D164" s="846"/>
      <c r="E164" s="846"/>
      <c r="F164" s="840"/>
      <c r="G164" s="24"/>
      <c r="H164" s="88"/>
      <c r="I164" s="24"/>
      <c r="J164" s="88"/>
      <c r="K164" s="24"/>
      <c r="L164" s="88"/>
      <c r="M164" s="24"/>
      <c r="N164" s="88"/>
      <c r="O164" s="24"/>
      <c r="P164" s="88"/>
      <c r="Q164" s="24"/>
      <c r="R164" s="88"/>
      <c r="S164" s="24"/>
      <c r="T164" s="88"/>
      <c r="U164" s="24"/>
      <c r="V164" s="88"/>
      <c r="W164" s="24"/>
      <c r="X164" s="88"/>
      <c r="Y164" s="24"/>
      <c r="Z164" s="88"/>
      <c r="AA164" s="24"/>
      <c r="AB164" s="88"/>
      <c r="AC164" s="24"/>
      <c r="AD164" s="97"/>
      <c r="AE164" s="24"/>
      <c r="AF164" s="97"/>
      <c r="AG164" s="24"/>
      <c r="AH164" s="97"/>
    </row>
    <row r="165" spans="1:34">
      <c r="A165" s="838"/>
      <c r="B165" s="846"/>
      <c r="C165" s="846"/>
      <c r="D165" s="846"/>
      <c r="E165" s="846"/>
      <c r="F165" s="840"/>
      <c r="G165" s="24"/>
      <c r="H165" s="88"/>
      <c r="I165" s="24"/>
      <c r="J165" s="88"/>
      <c r="K165" s="24"/>
      <c r="L165" s="88"/>
      <c r="M165" s="24"/>
      <c r="N165" s="88"/>
      <c r="O165" s="24"/>
      <c r="P165" s="88"/>
      <c r="Q165" s="24"/>
      <c r="R165" s="88"/>
      <c r="S165" s="24"/>
      <c r="T165" s="88"/>
      <c r="U165" s="24"/>
      <c r="V165" s="88"/>
      <c r="W165" s="24"/>
      <c r="X165" s="88"/>
      <c r="Y165" s="24"/>
      <c r="Z165" s="88"/>
      <c r="AA165" s="24"/>
      <c r="AB165" s="88"/>
      <c r="AC165" s="24"/>
      <c r="AD165" s="97"/>
      <c r="AE165" s="24"/>
      <c r="AF165" s="97"/>
      <c r="AG165" s="24"/>
      <c r="AH165" s="97"/>
    </row>
    <row r="166" spans="1:34">
      <c r="A166" s="1"/>
      <c r="B166" s="2"/>
      <c r="C166" s="2"/>
      <c r="D166" s="1"/>
      <c r="E166" s="1"/>
      <c r="F166" s="20"/>
      <c r="G166" s="24"/>
      <c r="H166" s="88"/>
      <c r="I166" s="24"/>
      <c r="J166" s="88"/>
      <c r="K166" s="24"/>
      <c r="L166" s="88"/>
      <c r="M166" s="24"/>
      <c r="N166" s="88"/>
      <c r="O166" s="24"/>
      <c r="P166" s="88"/>
      <c r="Q166" s="24"/>
      <c r="R166" s="88"/>
      <c r="S166" s="24"/>
      <c r="T166" s="88"/>
      <c r="U166" s="24"/>
      <c r="V166" s="88"/>
      <c r="W166" s="24"/>
      <c r="X166" s="88"/>
      <c r="Y166" s="24"/>
      <c r="Z166" s="88"/>
      <c r="AA166" s="24"/>
      <c r="AB166" s="88"/>
      <c r="AC166" s="24"/>
      <c r="AD166" s="97"/>
      <c r="AE166" s="24"/>
      <c r="AF166" s="97"/>
      <c r="AG166" s="24"/>
      <c r="AH166" s="97"/>
    </row>
    <row r="167" spans="1:34" ht="51" hidden="1">
      <c r="A167" s="370" t="s">
        <v>131</v>
      </c>
      <c r="B167" s="371"/>
      <c r="C167" s="372"/>
      <c r="D167" s="373"/>
      <c r="E167" s="374"/>
      <c r="F167" s="373"/>
      <c r="G167" s="375">
        <f>SUM(G149:G166)</f>
        <v>0</v>
      </c>
      <c r="H167" s="376"/>
      <c r="I167" s="375">
        <f>SUM(I149:I166)</f>
        <v>0</v>
      </c>
      <c r="J167" s="376"/>
      <c r="K167" s="375">
        <f>SUM(K149:K166)</f>
        <v>0</v>
      </c>
      <c r="L167" s="376"/>
      <c r="M167" s="375">
        <f>SUM(M149:M166)</f>
        <v>0</v>
      </c>
      <c r="N167" s="376"/>
      <c r="O167" s="375">
        <f>SUM(O149:O166)</f>
        <v>0</v>
      </c>
      <c r="P167" s="376"/>
      <c r="Q167" s="375">
        <f>SUM(Q149:Q166)</f>
        <v>0</v>
      </c>
      <c r="R167" s="376"/>
      <c r="S167" s="375">
        <f>SUM(S149:S166)</f>
        <v>0</v>
      </c>
      <c r="T167" s="376"/>
      <c r="U167" s="375">
        <f>SUM(U149:U166)</f>
        <v>0</v>
      </c>
      <c r="V167" s="376"/>
      <c r="W167" s="375">
        <f>SUM(W149:W166)</f>
        <v>0</v>
      </c>
      <c r="X167" s="376"/>
      <c r="Y167" s="375">
        <f>SUM(Y149:Y166)</f>
        <v>0</v>
      </c>
      <c r="Z167" s="376"/>
      <c r="AA167" s="375">
        <f>SUM(AA149:AA166)</f>
        <v>0</v>
      </c>
      <c r="AB167" s="376"/>
      <c r="AC167" s="375">
        <f>SUM(AC149:AC166)</f>
        <v>0</v>
      </c>
      <c r="AD167" s="378"/>
      <c r="AE167" s="375">
        <f>SUM(AE149:AE166)</f>
        <v>0</v>
      </c>
      <c r="AF167" s="378"/>
      <c r="AG167" s="375">
        <f>SUM(AG149:AG166)</f>
        <v>0</v>
      </c>
      <c r="AH167" s="378"/>
    </row>
    <row r="168" spans="1:34" s="306" customFormat="1" ht="24" customHeight="1">
      <c r="A168" s="862" t="s">
        <v>89</v>
      </c>
      <c r="B168" s="863"/>
      <c r="C168" s="863"/>
      <c r="D168" s="863"/>
      <c r="E168" s="863"/>
      <c r="F168" s="863"/>
      <c r="G168" s="863"/>
      <c r="H168" s="863"/>
      <c r="I168" s="863"/>
      <c r="J168" s="863"/>
      <c r="K168" s="863"/>
      <c r="L168" s="863"/>
      <c r="M168" s="863"/>
      <c r="N168" s="863"/>
      <c r="O168" s="863"/>
      <c r="P168" s="863"/>
      <c r="Q168" s="863"/>
      <c r="R168" s="863"/>
      <c r="S168" s="863"/>
      <c r="T168" s="863"/>
      <c r="U168" s="863"/>
      <c r="V168" s="863"/>
      <c r="W168" s="863"/>
      <c r="X168" s="863"/>
      <c r="Y168" s="863"/>
      <c r="Z168" s="863"/>
      <c r="AA168" s="863"/>
      <c r="AB168" s="863"/>
      <c r="AC168" s="863"/>
      <c r="AD168" s="863"/>
      <c r="AE168" s="864"/>
      <c r="AF168" s="864"/>
      <c r="AG168" s="864"/>
      <c r="AH168" s="865"/>
    </row>
    <row r="169" spans="1:34">
      <c r="A169" s="1"/>
      <c r="B169" s="2"/>
      <c r="C169" s="2"/>
      <c r="D169" s="1"/>
      <c r="E169" s="1"/>
      <c r="F169" s="20"/>
      <c r="G169" s="24"/>
      <c r="H169" s="88"/>
      <c r="I169" s="24"/>
      <c r="J169" s="88"/>
      <c r="K169" s="24"/>
      <c r="L169" s="88"/>
      <c r="M169" s="24"/>
      <c r="N169" s="88"/>
      <c r="O169" s="24"/>
      <c r="P169" s="88"/>
      <c r="Q169" s="24"/>
      <c r="R169" s="88"/>
      <c r="S169" s="24"/>
      <c r="T169" s="88"/>
      <c r="U169" s="24"/>
      <c r="V169" s="88"/>
      <c r="W169" s="24"/>
      <c r="X169" s="88"/>
      <c r="Y169" s="24"/>
      <c r="Z169" s="88"/>
      <c r="AA169" s="24"/>
      <c r="AB169" s="88"/>
      <c r="AC169" s="24"/>
      <c r="AD169" s="97"/>
      <c r="AE169" s="24"/>
      <c r="AF169" s="97"/>
      <c r="AG169" s="24"/>
      <c r="AH169" s="97"/>
    </row>
    <row r="170" spans="1:34">
      <c r="A170" s="1"/>
      <c r="B170" s="2"/>
      <c r="C170" s="2"/>
      <c r="D170" s="1"/>
      <c r="E170" s="1"/>
      <c r="F170" s="20"/>
      <c r="G170" s="24"/>
      <c r="H170" s="88"/>
      <c r="I170" s="24"/>
      <c r="J170" s="88"/>
      <c r="K170" s="24"/>
      <c r="L170" s="88"/>
      <c r="M170" s="24"/>
      <c r="N170" s="88"/>
      <c r="O170" s="24"/>
      <c r="P170" s="88"/>
      <c r="Q170" s="24"/>
      <c r="R170" s="88"/>
      <c r="S170" s="24"/>
      <c r="T170" s="88"/>
      <c r="U170" s="24"/>
      <c r="V170" s="88"/>
      <c r="W170" s="24"/>
      <c r="X170" s="88"/>
      <c r="Y170" s="24"/>
      <c r="Z170" s="88"/>
      <c r="AA170" s="24"/>
      <c r="AB170" s="88"/>
      <c r="AC170" s="24"/>
      <c r="AD170" s="97"/>
      <c r="AE170" s="24"/>
      <c r="AF170" s="97"/>
      <c r="AG170" s="24"/>
      <c r="AH170" s="97"/>
    </row>
    <row r="171" spans="1:34">
      <c r="A171" s="1"/>
      <c r="B171" s="2"/>
      <c r="C171" s="2"/>
      <c r="D171" s="1"/>
      <c r="E171" s="1"/>
      <c r="F171" s="20"/>
      <c r="G171" s="24"/>
      <c r="H171" s="88"/>
      <c r="I171" s="24"/>
      <c r="J171" s="88"/>
      <c r="K171" s="24"/>
      <c r="L171" s="88"/>
      <c r="M171" s="24"/>
      <c r="N171" s="88"/>
      <c r="O171" s="24"/>
      <c r="P171" s="88"/>
      <c r="Q171" s="24"/>
      <c r="R171" s="88"/>
      <c r="S171" s="24"/>
      <c r="T171" s="88"/>
      <c r="U171" s="24"/>
      <c r="V171" s="88"/>
      <c r="W171" s="24"/>
      <c r="X171" s="88"/>
      <c r="Y171" s="24"/>
      <c r="Z171" s="88"/>
      <c r="AA171" s="24"/>
      <c r="AB171" s="88"/>
      <c r="AC171" s="24"/>
      <c r="AD171" s="97"/>
      <c r="AE171" s="24"/>
      <c r="AF171" s="97"/>
      <c r="AG171" s="24"/>
      <c r="AH171" s="97"/>
    </row>
    <row r="172" spans="1:34">
      <c r="A172" s="1"/>
      <c r="B172" s="2"/>
      <c r="C172" s="2"/>
      <c r="D172" s="1"/>
      <c r="E172" s="1"/>
      <c r="F172" s="20"/>
      <c r="G172" s="24"/>
      <c r="H172" s="88"/>
      <c r="I172" s="24"/>
      <c r="J172" s="88"/>
      <c r="K172" s="24"/>
      <c r="L172" s="88"/>
      <c r="M172" s="24"/>
      <c r="N172" s="88"/>
      <c r="O172" s="24"/>
      <c r="P172" s="88"/>
      <c r="Q172" s="24"/>
      <c r="R172" s="88"/>
      <c r="S172" s="24"/>
      <c r="T172" s="88"/>
      <c r="U172" s="24"/>
      <c r="V172" s="88"/>
      <c r="W172" s="24"/>
      <c r="X172" s="88"/>
      <c r="Y172" s="24"/>
      <c r="Z172" s="88"/>
      <c r="AA172" s="24"/>
      <c r="AB172" s="88"/>
      <c r="AC172" s="24"/>
      <c r="AD172" s="97"/>
      <c r="AE172" s="24"/>
      <c r="AF172" s="97"/>
      <c r="AG172" s="24"/>
      <c r="AH172" s="97"/>
    </row>
    <row r="173" spans="1:34">
      <c r="A173" s="1"/>
      <c r="B173" s="2"/>
      <c r="C173" s="2"/>
      <c r="D173" s="1"/>
      <c r="E173" s="1"/>
      <c r="F173" s="20"/>
      <c r="G173" s="24"/>
      <c r="H173" s="88"/>
      <c r="I173" s="24"/>
      <c r="J173" s="88"/>
      <c r="K173" s="24"/>
      <c r="L173" s="88"/>
      <c r="M173" s="24"/>
      <c r="N173" s="88"/>
      <c r="O173" s="24"/>
      <c r="P173" s="88"/>
      <c r="Q173" s="24"/>
      <c r="R173" s="88"/>
      <c r="S173" s="24"/>
      <c r="T173" s="88"/>
      <c r="U173" s="24"/>
      <c r="V173" s="88"/>
      <c r="W173" s="24"/>
      <c r="X173" s="88"/>
      <c r="Y173" s="24"/>
      <c r="Z173" s="88"/>
      <c r="AA173" s="24"/>
      <c r="AB173" s="88"/>
      <c r="AC173" s="24"/>
      <c r="AD173" s="97"/>
      <c r="AE173" s="24"/>
      <c r="AF173" s="97"/>
      <c r="AG173" s="24"/>
      <c r="AH173" s="97"/>
    </row>
    <row r="174" spans="1:34">
      <c r="A174" s="1"/>
      <c r="B174" s="2"/>
      <c r="C174" s="2"/>
      <c r="D174" s="1"/>
      <c r="E174" s="1"/>
      <c r="F174" s="20"/>
      <c r="G174" s="24"/>
      <c r="H174" s="88"/>
      <c r="I174" s="24"/>
      <c r="J174" s="88"/>
      <c r="K174" s="24"/>
      <c r="L174" s="88"/>
      <c r="M174" s="24"/>
      <c r="N174" s="88"/>
      <c r="O174" s="24"/>
      <c r="P174" s="88"/>
      <c r="Q174" s="24"/>
      <c r="R174" s="88"/>
      <c r="S174" s="24"/>
      <c r="T174" s="88"/>
      <c r="U174" s="24"/>
      <c r="V174" s="88"/>
      <c r="W174" s="24"/>
      <c r="X174" s="88"/>
      <c r="Y174" s="24"/>
      <c r="Z174" s="88"/>
      <c r="AA174" s="24"/>
      <c r="AB174" s="88"/>
      <c r="AC174" s="24"/>
      <c r="AD174" s="97"/>
      <c r="AE174" s="24"/>
      <c r="AF174" s="97"/>
      <c r="AG174" s="24"/>
      <c r="AH174" s="97"/>
    </row>
    <row r="175" spans="1:34">
      <c r="A175" s="1"/>
      <c r="B175" s="2"/>
      <c r="C175" s="2"/>
      <c r="D175" s="1"/>
      <c r="E175" s="1"/>
      <c r="F175" s="20"/>
      <c r="G175" s="24"/>
      <c r="H175" s="88"/>
      <c r="I175" s="24"/>
      <c r="J175" s="88"/>
      <c r="K175" s="24"/>
      <c r="L175" s="88"/>
      <c r="M175" s="24"/>
      <c r="N175" s="88"/>
      <c r="O175" s="24"/>
      <c r="P175" s="88"/>
      <c r="Q175" s="24"/>
      <c r="R175" s="88"/>
      <c r="S175" s="24"/>
      <c r="T175" s="88"/>
      <c r="U175" s="24"/>
      <c r="V175" s="88"/>
      <c r="W175" s="24"/>
      <c r="X175" s="88"/>
      <c r="Y175" s="24"/>
      <c r="Z175" s="88"/>
      <c r="AA175" s="24"/>
      <c r="AB175" s="88"/>
      <c r="AC175" s="24"/>
      <c r="AD175" s="97"/>
      <c r="AE175" s="24"/>
      <c r="AF175" s="97"/>
      <c r="AG175" s="24"/>
      <c r="AH175" s="97"/>
    </row>
    <row r="176" spans="1:34">
      <c r="A176" s="1"/>
      <c r="B176" s="2"/>
      <c r="C176" s="2"/>
      <c r="D176" s="1"/>
      <c r="E176" s="1"/>
      <c r="F176" s="20"/>
      <c r="G176" s="24"/>
      <c r="H176" s="88"/>
      <c r="I176" s="24"/>
      <c r="J176" s="88"/>
      <c r="K176" s="24"/>
      <c r="L176" s="88"/>
      <c r="M176" s="24"/>
      <c r="N176" s="88"/>
      <c r="O176" s="24"/>
      <c r="P176" s="88"/>
      <c r="Q176" s="24"/>
      <c r="R176" s="88"/>
      <c r="S176" s="24"/>
      <c r="T176" s="88"/>
      <c r="U176" s="24"/>
      <c r="V176" s="88"/>
      <c r="W176" s="24"/>
      <c r="X176" s="88"/>
      <c r="Y176" s="24"/>
      <c r="Z176" s="88"/>
      <c r="AA176" s="24"/>
      <c r="AB176" s="88"/>
      <c r="AC176" s="24"/>
      <c r="AD176" s="97"/>
      <c r="AE176" s="24"/>
      <c r="AF176" s="97"/>
      <c r="AG176" s="24"/>
      <c r="AH176" s="97"/>
    </row>
    <row r="177" spans="1:34">
      <c r="A177" s="1"/>
      <c r="B177" s="2"/>
      <c r="C177" s="2"/>
      <c r="D177" s="1"/>
      <c r="E177" s="1"/>
      <c r="F177" s="20"/>
      <c r="G177" s="24"/>
      <c r="H177" s="88"/>
      <c r="I177" s="24"/>
      <c r="J177" s="88"/>
      <c r="K177" s="24"/>
      <c r="L177" s="88"/>
      <c r="M177" s="24"/>
      <c r="N177" s="88"/>
      <c r="O177" s="24"/>
      <c r="P177" s="88"/>
      <c r="Q177" s="24"/>
      <c r="R177" s="88"/>
      <c r="S177" s="24"/>
      <c r="T177" s="88"/>
      <c r="U177" s="24"/>
      <c r="V177" s="88"/>
      <c r="W177" s="24"/>
      <c r="X177" s="88"/>
      <c r="Y177" s="24"/>
      <c r="Z177" s="88"/>
      <c r="AA177" s="24"/>
      <c r="AB177" s="88"/>
      <c r="AC177" s="24"/>
      <c r="AD177" s="97"/>
      <c r="AE177" s="24"/>
      <c r="AF177" s="97"/>
      <c r="AG177" s="24"/>
      <c r="AH177" s="97"/>
    </row>
    <row r="178" spans="1:34">
      <c r="A178" s="1"/>
      <c r="B178" s="2"/>
      <c r="C178" s="2"/>
      <c r="D178" s="1"/>
      <c r="E178" s="1"/>
      <c r="F178" s="20"/>
      <c r="G178" s="24"/>
      <c r="H178" s="88"/>
      <c r="I178" s="24"/>
      <c r="J178" s="88"/>
      <c r="K178" s="24"/>
      <c r="L178" s="88"/>
      <c r="M178" s="24"/>
      <c r="N178" s="88"/>
      <c r="O178" s="24"/>
      <c r="P178" s="88"/>
      <c r="Q178" s="24"/>
      <c r="R178" s="88"/>
      <c r="S178" s="24"/>
      <c r="T178" s="88"/>
      <c r="U178" s="24"/>
      <c r="V178" s="88"/>
      <c r="W178" s="24"/>
      <c r="X178" s="88"/>
      <c r="Y178" s="24"/>
      <c r="Z178" s="88"/>
      <c r="AA178" s="24"/>
      <c r="AB178" s="88"/>
      <c r="AC178" s="24"/>
      <c r="AD178" s="97"/>
      <c r="AE178" s="24"/>
      <c r="AF178" s="97"/>
      <c r="AG178" s="24"/>
      <c r="AH178" s="97"/>
    </row>
    <row r="179" spans="1:34">
      <c r="A179" s="1"/>
      <c r="B179" s="2"/>
      <c r="C179" s="2"/>
      <c r="D179" s="1"/>
      <c r="E179" s="1"/>
      <c r="F179" s="20"/>
      <c r="G179" s="24"/>
      <c r="H179" s="88"/>
      <c r="I179" s="24"/>
      <c r="J179" s="88"/>
      <c r="K179" s="24"/>
      <c r="L179" s="88"/>
      <c r="M179" s="24"/>
      <c r="N179" s="88"/>
      <c r="O179" s="24"/>
      <c r="P179" s="88"/>
      <c r="Q179" s="24"/>
      <c r="R179" s="88"/>
      <c r="S179" s="24"/>
      <c r="T179" s="88"/>
      <c r="U179" s="24"/>
      <c r="V179" s="88"/>
      <c r="W179" s="24"/>
      <c r="X179" s="88"/>
      <c r="Y179" s="24"/>
      <c r="Z179" s="88"/>
      <c r="AA179" s="24"/>
      <c r="AB179" s="88"/>
      <c r="AC179" s="24"/>
      <c r="AD179" s="97"/>
      <c r="AE179" s="24"/>
      <c r="AF179" s="97"/>
      <c r="AG179" s="24"/>
      <c r="AH179" s="97"/>
    </row>
    <row r="180" spans="1:34">
      <c r="A180" s="1"/>
      <c r="B180" s="2"/>
      <c r="C180" s="2"/>
      <c r="D180" s="1"/>
      <c r="E180" s="1"/>
      <c r="F180" s="20"/>
      <c r="G180" s="24"/>
      <c r="H180" s="88"/>
      <c r="I180" s="24"/>
      <c r="J180" s="88"/>
      <c r="K180" s="24"/>
      <c r="L180" s="88"/>
      <c r="M180" s="24"/>
      <c r="N180" s="88"/>
      <c r="O180" s="24"/>
      <c r="P180" s="88"/>
      <c r="Q180" s="24"/>
      <c r="R180" s="88"/>
      <c r="S180" s="24"/>
      <c r="T180" s="88"/>
      <c r="U180" s="24"/>
      <c r="V180" s="88"/>
      <c r="W180" s="24"/>
      <c r="X180" s="88"/>
      <c r="Y180" s="24"/>
      <c r="Z180" s="88"/>
      <c r="AA180" s="24"/>
      <c r="AB180" s="88"/>
      <c r="AC180" s="24"/>
      <c r="AD180" s="97"/>
      <c r="AE180" s="24"/>
      <c r="AF180" s="97"/>
      <c r="AG180" s="24"/>
      <c r="AH180" s="97"/>
    </row>
    <row r="181" spans="1:34">
      <c r="A181" s="1"/>
      <c r="B181" s="2"/>
      <c r="C181" s="2"/>
      <c r="D181" s="1"/>
      <c r="E181" s="1"/>
      <c r="F181" s="20"/>
      <c r="G181" s="24"/>
      <c r="H181" s="88"/>
      <c r="I181" s="24"/>
      <c r="J181" s="88"/>
      <c r="K181" s="24"/>
      <c r="L181" s="88"/>
      <c r="M181" s="24"/>
      <c r="N181" s="88"/>
      <c r="O181" s="24"/>
      <c r="P181" s="88"/>
      <c r="Q181" s="24"/>
      <c r="R181" s="88"/>
      <c r="S181" s="24"/>
      <c r="T181" s="88"/>
      <c r="U181" s="24"/>
      <c r="V181" s="88"/>
      <c r="W181" s="24"/>
      <c r="X181" s="88"/>
      <c r="Y181" s="24"/>
      <c r="Z181" s="88"/>
      <c r="AA181" s="24"/>
      <c r="AB181" s="88"/>
      <c r="AC181" s="24"/>
      <c r="AD181" s="97"/>
      <c r="AE181" s="24"/>
      <c r="AF181" s="97"/>
      <c r="AG181" s="24"/>
      <c r="AH181" s="97"/>
    </row>
    <row r="182" spans="1:34">
      <c r="A182" s="1"/>
      <c r="B182" s="2"/>
      <c r="C182" s="2"/>
      <c r="D182" s="1"/>
      <c r="E182" s="1"/>
      <c r="F182" s="20"/>
      <c r="G182" s="24"/>
      <c r="H182" s="88"/>
      <c r="I182" s="24"/>
      <c r="J182" s="88"/>
      <c r="K182" s="24"/>
      <c r="L182" s="88"/>
      <c r="M182" s="24"/>
      <c r="N182" s="88"/>
      <c r="O182" s="24"/>
      <c r="P182" s="88"/>
      <c r="Q182" s="24"/>
      <c r="R182" s="88"/>
      <c r="S182" s="24"/>
      <c r="T182" s="88"/>
      <c r="U182" s="24"/>
      <c r="V182" s="88"/>
      <c r="W182" s="24"/>
      <c r="X182" s="88"/>
      <c r="Y182" s="24"/>
      <c r="Z182" s="88"/>
      <c r="AA182" s="24"/>
      <c r="AB182" s="88"/>
      <c r="AC182" s="24"/>
      <c r="AD182" s="97"/>
      <c r="AE182" s="24"/>
      <c r="AF182" s="97"/>
      <c r="AG182" s="24"/>
      <c r="AH182" s="97"/>
    </row>
    <row r="183" spans="1:34">
      <c r="A183" s="1"/>
      <c r="B183" s="2"/>
      <c r="C183" s="2"/>
      <c r="D183" s="1"/>
      <c r="E183" s="1"/>
      <c r="F183" s="20"/>
      <c r="G183" s="24"/>
      <c r="H183" s="88"/>
      <c r="I183" s="24"/>
      <c r="J183" s="88"/>
      <c r="K183" s="24"/>
      <c r="L183" s="88"/>
      <c r="M183" s="24"/>
      <c r="N183" s="88"/>
      <c r="O183" s="24"/>
      <c r="P183" s="88"/>
      <c r="Q183" s="24"/>
      <c r="R183" s="88"/>
      <c r="S183" s="24"/>
      <c r="T183" s="88"/>
      <c r="U183" s="24"/>
      <c r="V183" s="88"/>
      <c r="W183" s="24"/>
      <c r="X183" s="88"/>
      <c r="Y183" s="24"/>
      <c r="Z183" s="88"/>
      <c r="AA183" s="24"/>
      <c r="AB183" s="88"/>
      <c r="AC183" s="24"/>
      <c r="AD183" s="97"/>
      <c r="AE183" s="24"/>
      <c r="AF183" s="97"/>
      <c r="AG183" s="24"/>
      <c r="AH183" s="97"/>
    </row>
    <row r="184" spans="1:34">
      <c r="A184" s="1"/>
      <c r="B184" s="2"/>
      <c r="C184" s="2"/>
      <c r="D184" s="1"/>
      <c r="E184" s="1"/>
      <c r="F184" s="20"/>
      <c r="G184" s="24"/>
      <c r="H184" s="88"/>
      <c r="I184" s="24"/>
      <c r="J184" s="88"/>
      <c r="K184" s="24"/>
      <c r="L184" s="88"/>
      <c r="M184" s="24"/>
      <c r="N184" s="88"/>
      <c r="O184" s="24"/>
      <c r="P184" s="88"/>
      <c r="Q184" s="24"/>
      <c r="R184" s="88"/>
      <c r="S184" s="24"/>
      <c r="T184" s="88"/>
      <c r="U184" s="24"/>
      <c r="V184" s="88"/>
      <c r="W184" s="24"/>
      <c r="X184" s="88"/>
      <c r="Y184" s="24"/>
      <c r="Z184" s="88"/>
      <c r="AA184" s="24"/>
      <c r="AB184" s="88"/>
      <c r="AC184" s="24"/>
      <c r="AD184" s="97"/>
      <c r="AE184" s="24"/>
      <c r="AF184" s="97"/>
      <c r="AG184" s="24"/>
      <c r="AH184" s="97"/>
    </row>
    <row r="185" spans="1:34">
      <c r="A185" s="1"/>
      <c r="B185" s="2"/>
      <c r="C185" s="2"/>
      <c r="D185" s="1"/>
      <c r="E185" s="1"/>
      <c r="F185" s="20"/>
      <c r="G185" s="24"/>
      <c r="H185" s="88"/>
      <c r="I185" s="24"/>
      <c r="J185" s="88"/>
      <c r="K185" s="24"/>
      <c r="L185" s="88"/>
      <c r="M185" s="24"/>
      <c r="N185" s="88"/>
      <c r="O185" s="24"/>
      <c r="P185" s="88"/>
      <c r="Q185" s="24"/>
      <c r="R185" s="88"/>
      <c r="S185" s="24"/>
      <c r="T185" s="88"/>
      <c r="U185" s="24"/>
      <c r="V185" s="88"/>
      <c r="W185" s="24"/>
      <c r="X185" s="88"/>
      <c r="Y185" s="24"/>
      <c r="Z185" s="88"/>
      <c r="AA185" s="24"/>
      <c r="AB185" s="88"/>
      <c r="AC185" s="24"/>
      <c r="AD185" s="97"/>
      <c r="AE185" s="24"/>
      <c r="AF185" s="97"/>
      <c r="AG185" s="24"/>
      <c r="AH185" s="97"/>
    </row>
    <row r="186" spans="1:34">
      <c r="A186" s="1"/>
      <c r="B186" s="2"/>
      <c r="C186" s="2"/>
      <c r="D186" s="1"/>
      <c r="E186" s="1"/>
      <c r="F186" s="20"/>
      <c r="G186" s="24"/>
      <c r="H186" s="88"/>
      <c r="I186" s="24"/>
      <c r="J186" s="88"/>
      <c r="K186" s="24"/>
      <c r="L186" s="88"/>
      <c r="M186" s="24"/>
      <c r="N186" s="88"/>
      <c r="O186" s="24"/>
      <c r="P186" s="88"/>
      <c r="Q186" s="24"/>
      <c r="R186" s="88"/>
      <c r="S186" s="24"/>
      <c r="T186" s="88"/>
      <c r="U186" s="24"/>
      <c r="V186" s="88"/>
      <c r="W186" s="24"/>
      <c r="X186" s="88"/>
      <c r="Y186" s="24"/>
      <c r="Z186" s="88"/>
      <c r="AA186" s="24"/>
      <c r="AB186" s="88"/>
      <c r="AC186" s="24"/>
      <c r="AD186" s="97"/>
      <c r="AE186" s="24"/>
      <c r="AF186" s="97"/>
      <c r="AG186" s="24"/>
      <c r="AH186" s="97"/>
    </row>
    <row r="187" spans="1:34">
      <c r="A187" s="1"/>
      <c r="B187" s="2"/>
      <c r="C187" s="2"/>
      <c r="D187" s="1"/>
      <c r="E187" s="1"/>
      <c r="F187" s="20"/>
      <c r="G187" s="24"/>
      <c r="H187" s="88"/>
      <c r="I187" s="24"/>
      <c r="J187" s="88"/>
      <c r="K187" s="24"/>
      <c r="L187" s="88"/>
      <c r="M187" s="24"/>
      <c r="N187" s="88"/>
      <c r="O187" s="24"/>
      <c r="P187" s="88"/>
      <c r="Q187" s="24"/>
      <c r="R187" s="88"/>
      <c r="S187" s="24"/>
      <c r="T187" s="88"/>
      <c r="U187" s="24"/>
      <c r="V187" s="88"/>
      <c r="W187" s="24"/>
      <c r="X187" s="88"/>
      <c r="Y187" s="24"/>
      <c r="Z187" s="88"/>
      <c r="AA187" s="24"/>
      <c r="AB187" s="88"/>
      <c r="AC187" s="24"/>
      <c r="AD187" s="97"/>
      <c r="AE187" s="24"/>
      <c r="AF187" s="97"/>
      <c r="AG187" s="24"/>
      <c r="AH187" s="97"/>
    </row>
    <row r="188" spans="1:34">
      <c r="A188" s="1"/>
      <c r="B188" s="2"/>
      <c r="C188" s="2"/>
      <c r="D188" s="1"/>
      <c r="E188" s="1"/>
      <c r="F188" s="20"/>
      <c r="G188" s="24"/>
      <c r="H188" s="88"/>
      <c r="I188" s="24"/>
      <c r="J188" s="88"/>
      <c r="K188" s="24"/>
      <c r="L188" s="88"/>
      <c r="M188" s="24"/>
      <c r="N188" s="88"/>
      <c r="O188" s="24"/>
      <c r="P188" s="88"/>
      <c r="Q188" s="24"/>
      <c r="R188" s="88"/>
      <c r="S188" s="24"/>
      <c r="T188" s="88"/>
      <c r="U188" s="24"/>
      <c r="V188" s="88"/>
      <c r="W188" s="24"/>
      <c r="X188" s="88"/>
      <c r="Y188" s="24"/>
      <c r="Z188" s="88"/>
      <c r="AA188" s="24"/>
      <c r="AB188" s="88"/>
      <c r="AC188" s="24"/>
      <c r="AD188" s="97"/>
      <c r="AE188" s="24"/>
      <c r="AF188" s="97"/>
      <c r="AG188" s="24"/>
      <c r="AH188" s="97"/>
    </row>
    <row r="189" spans="1:34">
      <c r="A189" s="1"/>
      <c r="B189" s="2"/>
      <c r="C189" s="2"/>
      <c r="D189" s="1"/>
      <c r="E189" s="1"/>
      <c r="F189" s="20"/>
      <c r="G189" s="24"/>
      <c r="H189" s="88"/>
      <c r="I189" s="24"/>
      <c r="J189" s="88"/>
      <c r="K189" s="24"/>
      <c r="L189" s="88"/>
      <c r="M189" s="24"/>
      <c r="N189" s="88"/>
      <c r="O189" s="24"/>
      <c r="P189" s="88"/>
      <c r="Q189" s="24"/>
      <c r="R189" s="88"/>
      <c r="S189" s="24"/>
      <c r="T189" s="88"/>
      <c r="U189" s="24"/>
      <c r="V189" s="88"/>
      <c r="W189" s="24"/>
      <c r="X189" s="88"/>
      <c r="Y189" s="24"/>
      <c r="Z189" s="88"/>
      <c r="AA189" s="24"/>
      <c r="AB189" s="88"/>
      <c r="AC189" s="24"/>
      <c r="AD189" s="97"/>
      <c r="AE189" s="24"/>
      <c r="AF189" s="97"/>
      <c r="AG189" s="24"/>
      <c r="AH189" s="97"/>
    </row>
    <row r="190" spans="1:34">
      <c r="A190" s="1"/>
      <c r="B190" s="2"/>
      <c r="C190" s="2"/>
      <c r="D190" s="1"/>
      <c r="E190" s="1"/>
      <c r="F190" s="20"/>
      <c r="G190" s="24"/>
      <c r="H190" s="88"/>
      <c r="I190" s="24"/>
      <c r="J190" s="88"/>
      <c r="K190" s="24"/>
      <c r="L190" s="88"/>
      <c r="M190" s="24"/>
      <c r="N190" s="88"/>
      <c r="O190" s="24"/>
      <c r="P190" s="88"/>
      <c r="Q190" s="24"/>
      <c r="R190" s="88"/>
      <c r="S190" s="24"/>
      <c r="T190" s="88"/>
      <c r="U190" s="24"/>
      <c r="V190" s="88"/>
      <c r="W190" s="24"/>
      <c r="X190" s="88"/>
      <c r="Y190" s="24"/>
      <c r="Z190" s="88"/>
      <c r="AA190" s="24"/>
      <c r="AB190" s="88"/>
      <c r="AC190" s="24"/>
      <c r="AD190" s="97"/>
      <c r="AE190" s="24"/>
      <c r="AF190" s="97"/>
      <c r="AG190" s="24"/>
      <c r="AH190" s="97"/>
    </row>
    <row r="191" spans="1:34">
      <c r="A191" s="1"/>
      <c r="B191" s="2"/>
      <c r="C191" s="2"/>
      <c r="D191" s="1"/>
      <c r="E191" s="1"/>
      <c r="F191" s="20"/>
      <c r="G191" s="24"/>
      <c r="H191" s="88"/>
      <c r="I191" s="24"/>
      <c r="J191" s="88"/>
      <c r="K191" s="24"/>
      <c r="L191" s="88"/>
      <c r="M191" s="24"/>
      <c r="N191" s="88"/>
      <c r="O191" s="24"/>
      <c r="P191" s="88"/>
      <c r="Q191" s="24"/>
      <c r="R191" s="88"/>
      <c r="S191" s="24"/>
      <c r="T191" s="88"/>
      <c r="U191" s="24"/>
      <c r="V191" s="88"/>
      <c r="W191" s="24"/>
      <c r="X191" s="88"/>
      <c r="Y191" s="24"/>
      <c r="Z191" s="88"/>
      <c r="AA191" s="24"/>
      <c r="AB191" s="88"/>
      <c r="AC191" s="24"/>
      <c r="AD191" s="97"/>
      <c r="AE191" s="24"/>
      <c r="AF191" s="97"/>
      <c r="AG191" s="24"/>
      <c r="AH191" s="97"/>
    </row>
    <row r="192" spans="1:34">
      <c r="A192" s="1"/>
      <c r="B192" s="2"/>
      <c r="C192" s="2"/>
      <c r="D192" s="1"/>
      <c r="E192" s="1"/>
      <c r="F192" s="20"/>
      <c r="G192" s="24"/>
      <c r="H192" s="88"/>
      <c r="I192" s="24"/>
      <c r="J192" s="88"/>
      <c r="K192" s="24"/>
      <c r="L192" s="88"/>
      <c r="M192" s="24"/>
      <c r="N192" s="88"/>
      <c r="O192" s="24"/>
      <c r="P192" s="88"/>
      <c r="Q192" s="24"/>
      <c r="R192" s="88"/>
      <c r="S192" s="24"/>
      <c r="T192" s="88"/>
      <c r="U192" s="24"/>
      <c r="V192" s="88"/>
      <c r="W192" s="24"/>
      <c r="X192" s="88"/>
      <c r="Y192" s="24"/>
      <c r="Z192" s="88"/>
      <c r="AA192" s="24"/>
      <c r="AB192" s="88"/>
      <c r="AC192" s="24"/>
      <c r="AD192" s="97"/>
      <c r="AE192" s="24"/>
      <c r="AF192" s="97"/>
      <c r="AG192" s="24"/>
      <c r="AH192" s="97"/>
    </row>
    <row r="193" spans="1:34">
      <c r="A193" s="1"/>
      <c r="B193" s="2"/>
      <c r="C193" s="2"/>
      <c r="D193" s="1"/>
      <c r="E193" s="1"/>
      <c r="F193" s="20"/>
      <c r="G193" s="24"/>
      <c r="H193" s="88"/>
      <c r="I193" s="24"/>
      <c r="J193" s="88"/>
      <c r="K193" s="24"/>
      <c r="L193" s="88"/>
      <c r="M193" s="24"/>
      <c r="N193" s="88"/>
      <c r="O193" s="24"/>
      <c r="P193" s="88"/>
      <c r="Q193" s="24"/>
      <c r="R193" s="88"/>
      <c r="S193" s="24"/>
      <c r="T193" s="88"/>
      <c r="U193" s="24"/>
      <c r="V193" s="88"/>
      <c r="W193" s="24"/>
      <c r="X193" s="88"/>
      <c r="Y193" s="24"/>
      <c r="Z193" s="88"/>
      <c r="AA193" s="24"/>
      <c r="AB193" s="88"/>
      <c r="AC193" s="24"/>
      <c r="AD193" s="97"/>
      <c r="AE193" s="24"/>
      <c r="AF193" s="97"/>
      <c r="AG193" s="24"/>
      <c r="AH193" s="97"/>
    </row>
    <row r="194" spans="1:34">
      <c r="A194" s="1"/>
      <c r="B194" s="2"/>
      <c r="C194" s="2"/>
      <c r="D194" s="1"/>
      <c r="E194" s="1"/>
      <c r="F194" s="20"/>
      <c r="G194" s="24"/>
      <c r="H194" s="88"/>
      <c r="I194" s="24"/>
      <c r="J194" s="88"/>
      <c r="K194" s="24"/>
      <c r="L194" s="88"/>
      <c r="M194" s="24"/>
      <c r="N194" s="88"/>
      <c r="O194" s="24"/>
      <c r="P194" s="88"/>
      <c r="Q194" s="24"/>
      <c r="R194" s="88"/>
      <c r="S194" s="24"/>
      <c r="T194" s="88"/>
      <c r="U194" s="24"/>
      <c r="V194" s="88"/>
      <c r="W194" s="24"/>
      <c r="X194" s="88"/>
      <c r="Y194" s="24"/>
      <c r="Z194" s="88"/>
      <c r="AA194" s="24"/>
      <c r="AB194" s="88"/>
      <c r="AC194" s="24"/>
      <c r="AD194" s="97"/>
      <c r="AE194" s="24"/>
      <c r="AF194" s="97"/>
      <c r="AG194" s="24"/>
      <c r="AH194" s="97"/>
    </row>
    <row r="195" spans="1:34">
      <c r="A195" s="1"/>
      <c r="B195" s="2"/>
      <c r="C195" s="2"/>
      <c r="D195" s="1"/>
      <c r="E195" s="1"/>
      <c r="F195" s="20"/>
      <c r="G195" s="24"/>
      <c r="H195" s="88"/>
      <c r="I195" s="24"/>
      <c r="J195" s="88"/>
      <c r="K195" s="24"/>
      <c r="L195" s="88"/>
      <c r="M195" s="24"/>
      <c r="N195" s="88"/>
      <c r="O195" s="24"/>
      <c r="P195" s="88"/>
      <c r="Q195" s="24"/>
      <c r="R195" s="88"/>
      <c r="S195" s="24"/>
      <c r="T195" s="88"/>
      <c r="U195" s="24"/>
      <c r="V195" s="88"/>
      <c r="W195" s="24"/>
      <c r="X195" s="88"/>
      <c r="Y195" s="24"/>
      <c r="Z195" s="88"/>
      <c r="AA195" s="24"/>
      <c r="AB195" s="88"/>
      <c r="AC195" s="24"/>
      <c r="AD195" s="97"/>
      <c r="AE195" s="24"/>
      <c r="AF195" s="97"/>
      <c r="AG195" s="24"/>
      <c r="AH195" s="97"/>
    </row>
    <row r="196" spans="1:34">
      <c r="A196" s="1"/>
      <c r="B196" s="2"/>
      <c r="C196" s="2"/>
      <c r="D196" s="1"/>
      <c r="E196" s="1"/>
      <c r="F196" s="20"/>
      <c r="G196" s="24"/>
      <c r="H196" s="88"/>
      <c r="I196" s="24"/>
      <c r="J196" s="88"/>
      <c r="K196" s="24"/>
      <c r="L196" s="88"/>
      <c r="M196" s="24"/>
      <c r="N196" s="88"/>
      <c r="O196" s="24"/>
      <c r="P196" s="88"/>
      <c r="Q196" s="24"/>
      <c r="R196" s="88"/>
      <c r="S196" s="24"/>
      <c r="T196" s="88"/>
      <c r="U196" s="24"/>
      <c r="V196" s="88"/>
      <c r="W196" s="24"/>
      <c r="X196" s="88"/>
      <c r="Y196" s="24"/>
      <c r="Z196" s="88"/>
      <c r="AA196" s="24"/>
      <c r="AB196" s="88"/>
      <c r="AC196" s="24"/>
      <c r="AD196" s="97"/>
      <c r="AE196" s="24"/>
      <c r="AF196" s="97"/>
      <c r="AG196" s="24"/>
      <c r="AH196" s="97"/>
    </row>
    <row r="197" spans="1:34">
      <c r="A197" s="1"/>
      <c r="B197" s="2"/>
      <c r="C197" s="2"/>
      <c r="D197" s="1"/>
      <c r="E197" s="1"/>
      <c r="F197" s="20"/>
      <c r="G197" s="24"/>
      <c r="H197" s="88"/>
      <c r="I197" s="24"/>
      <c r="J197" s="88"/>
      <c r="K197" s="24"/>
      <c r="L197" s="88"/>
      <c r="M197" s="24"/>
      <c r="N197" s="88"/>
      <c r="O197" s="24"/>
      <c r="P197" s="88"/>
      <c r="Q197" s="24"/>
      <c r="R197" s="88"/>
      <c r="S197" s="24"/>
      <c r="T197" s="88"/>
      <c r="U197" s="24"/>
      <c r="V197" s="88"/>
      <c r="W197" s="24"/>
      <c r="X197" s="88"/>
      <c r="Y197" s="24"/>
      <c r="Z197" s="88"/>
      <c r="AA197" s="24"/>
      <c r="AB197" s="88"/>
      <c r="AC197" s="24"/>
      <c r="AD197" s="97"/>
      <c r="AE197" s="24"/>
      <c r="AF197" s="97"/>
      <c r="AG197" s="24"/>
      <c r="AH197" s="97"/>
    </row>
    <row r="198" spans="1:34">
      <c r="A198" s="1"/>
      <c r="B198" s="2"/>
      <c r="C198" s="2"/>
      <c r="D198" s="1"/>
      <c r="E198" s="1"/>
      <c r="F198" s="20"/>
      <c r="G198" s="24"/>
      <c r="H198" s="88"/>
      <c r="I198" s="24"/>
      <c r="J198" s="88"/>
      <c r="K198" s="24"/>
      <c r="L198" s="88"/>
      <c r="M198" s="24"/>
      <c r="N198" s="88"/>
      <c r="O198" s="24"/>
      <c r="P198" s="88"/>
      <c r="Q198" s="24"/>
      <c r="R198" s="88"/>
      <c r="S198" s="24"/>
      <c r="T198" s="88"/>
      <c r="U198" s="24"/>
      <c r="V198" s="88"/>
      <c r="W198" s="24"/>
      <c r="X198" s="88"/>
      <c r="Y198" s="24"/>
      <c r="Z198" s="88"/>
      <c r="AA198" s="24"/>
      <c r="AB198" s="88"/>
      <c r="AC198" s="24"/>
      <c r="AD198" s="97"/>
      <c r="AE198" s="24"/>
      <c r="AF198" s="97"/>
      <c r="AG198" s="24"/>
      <c r="AH198" s="97"/>
    </row>
    <row r="199" spans="1:34">
      <c r="A199" s="1"/>
      <c r="B199" s="2"/>
      <c r="C199" s="2"/>
      <c r="D199" s="1"/>
      <c r="E199" s="1"/>
      <c r="F199" s="20"/>
      <c r="G199" s="24"/>
      <c r="H199" s="88"/>
      <c r="I199" s="24"/>
      <c r="J199" s="88"/>
      <c r="K199" s="24"/>
      <c r="L199" s="88"/>
      <c r="M199" s="24"/>
      <c r="N199" s="88"/>
      <c r="O199" s="24"/>
      <c r="P199" s="88"/>
      <c r="Q199" s="24"/>
      <c r="R199" s="88"/>
      <c r="S199" s="24"/>
      <c r="T199" s="88"/>
      <c r="U199" s="24"/>
      <c r="V199" s="88"/>
      <c r="W199" s="24"/>
      <c r="X199" s="88"/>
      <c r="Y199" s="24"/>
      <c r="Z199" s="88"/>
      <c r="AA199" s="24"/>
      <c r="AB199" s="88"/>
      <c r="AC199" s="24"/>
      <c r="AD199" s="97"/>
      <c r="AE199" s="24"/>
      <c r="AF199" s="97"/>
      <c r="AG199" s="24"/>
      <c r="AH199" s="97"/>
    </row>
    <row r="200" spans="1:34">
      <c r="A200" s="1"/>
      <c r="B200" s="2"/>
      <c r="C200" s="2"/>
      <c r="D200" s="1"/>
      <c r="E200" s="1"/>
      <c r="F200" s="20"/>
      <c r="G200" s="24"/>
      <c r="H200" s="88"/>
      <c r="I200" s="24"/>
      <c r="J200" s="88"/>
      <c r="K200" s="24"/>
      <c r="L200" s="88"/>
      <c r="M200" s="24"/>
      <c r="N200" s="88"/>
      <c r="O200" s="24"/>
      <c r="P200" s="88"/>
      <c r="Q200" s="24"/>
      <c r="R200" s="88"/>
      <c r="S200" s="24"/>
      <c r="T200" s="88"/>
      <c r="U200" s="24"/>
      <c r="V200" s="88"/>
      <c r="W200" s="24"/>
      <c r="X200" s="88"/>
      <c r="Y200" s="24"/>
      <c r="Z200" s="88"/>
      <c r="AA200" s="24"/>
      <c r="AB200" s="88"/>
      <c r="AC200" s="24"/>
      <c r="AD200" s="97"/>
      <c r="AE200" s="24"/>
      <c r="AF200" s="97"/>
      <c r="AG200" s="24"/>
      <c r="AH200" s="97"/>
    </row>
    <row r="201" spans="1:34">
      <c r="A201" s="1"/>
      <c r="B201" s="2"/>
      <c r="C201" s="2"/>
      <c r="D201" s="1"/>
      <c r="E201" s="1"/>
      <c r="F201" s="20"/>
      <c r="G201" s="24"/>
      <c r="H201" s="88"/>
      <c r="I201" s="24"/>
      <c r="J201" s="88"/>
      <c r="K201" s="24"/>
      <c r="L201" s="88"/>
      <c r="M201" s="24"/>
      <c r="N201" s="88"/>
      <c r="O201" s="24"/>
      <c r="P201" s="88"/>
      <c r="Q201" s="24"/>
      <c r="R201" s="88"/>
      <c r="S201" s="24"/>
      <c r="T201" s="88"/>
      <c r="U201" s="24"/>
      <c r="V201" s="88"/>
      <c r="W201" s="24"/>
      <c r="X201" s="88"/>
      <c r="Y201" s="24"/>
      <c r="Z201" s="88"/>
      <c r="AA201" s="24"/>
      <c r="AB201" s="88"/>
      <c r="AC201" s="24"/>
      <c r="AD201" s="97"/>
      <c r="AE201" s="24"/>
      <c r="AF201" s="97"/>
      <c r="AG201" s="24"/>
      <c r="AH201" s="97"/>
    </row>
    <row r="202" spans="1:34">
      <c r="A202" s="1"/>
      <c r="B202" s="2"/>
      <c r="C202" s="2"/>
      <c r="D202" s="1"/>
      <c r="E202" s="1"/>
      <c r="F202" s="20"/>
      <c r="G202" s="24"/>
      <c r="H202" s="88"/>
      <c r="I202" s="24"/>
      <c r="J202" s="88"/>
      <c r="K202" s="24"/>
      <c r="L202" s="88"/>
      <c r="M202" s="24"/>
      <c r="N202" s="88"/>
      <c r="O202" s="24"/>
      <c r="P202" s="88"/>
      <c r="Q202" s="24"/>
      <c r="R202" s="88"/>
      <c r="S202" s="24"/>
      <c r="T202" s="88"/>
      <c r="U202" s="24"/>
      <c r="V202" s="88"/>
      <c r="W202" s="24"/>
      <c r="X202" s="88"/>
      <c r="Y202" s="24"/>
      <c r="Z202" s="88"/>
      <c r="AA202" s="24"/>
      <c r="AB202" s="88"/>
      <c r="AC202" s="24"/>
      <c r="AD202" s="97"/>
      <c r="AE202" s="24"/>
      <c r="AF202" s="97"/>
      <c r="AG202" s="24"/>
      <c r="AH202" s="97"/>
    </row>
    <row r="203" spans="1:34">
      <c r="A203" s="1"/>
      <c r="B203" s="2"/>
      <c r="C203" s="2"/>
      <c r="D203" s="1"/>
      <c r="E203" s="1"/>
      <c r="F203" s="20"/>
      <c r="G203" s="24"/>
      <c r="H203" s="88"/>
      <c r="I203" s="24"/>
      <c r="J203" s="88"/>
      <c r="K203" s="24"/>
      <c r="L203" s="88"/>
      <c r="M203" s="24"/>
      <c r="N203" s="88"/>
      <c r="O203" s="24"/>
      <c r="P203" s="88"/>
      <c r="Q203" s="24"/>
      <c r="R203" s="88"/>
      <c r="S203" s="24"/>
      <c r="T203" s="88"/>
      <c r="U203" s="24"/>
      <c r="V203" s="88"/>
      <c r="W203" s="24"/>
      <c r="X203" s="88"/>
      <c r="Y203" s="24"/>
      <c r="Z203" s="88"/>
      <c r="AA203" s="24"/>
      <c r="AB203" s="88"/>
      <c r="AC203" s="24"/>
      <c r="AD203" s="97"/>
      <c r="AE203" s="24"/>
      <c r="AF203" s="97"/>
      <c r="AG203" s="24"/>
      <c r="AH203" s="97"/>
    </row>
    <row r="204" spans="1:34">
      <c r="A204" s="1"/>
      <c r="B204" s="2"/>
      <c r="C204" s="2"/>
      <c r="D204" s="1"/>
      <c r="E204" s="1"/>
      <c r="F204" s="20"/>
      <c r="G204" s="24"/>
      <c r="H204" s="88"/>
      <c r="I204" s="24"/>
      <c r="J204" s="88"/>
      <c r="K204" s="24"/>
      <c r="L204" s="88"/>
      <c r="M204" s="24"/>
      <c r="N204" s="88"/>
      <c r="O204" s="24"/>
      <c r="P204" s="88"/>
      <c r="Q204" s="24"/>
      <c r="R204" s="88"/>
      <c r="S204" s="24"/>
      <c r="T204" s="88"/>
      <c r="U204" s="24"/>
      <c r="V204" s="88"/>
      <c r="W204" s="24"/>
      <c r="X204" s="88"/>
      <c r="Y204" s="24"/>
      <c r="Z204" s="88"/>
      <c r="AA204" s="24"/>
      <c r="AB204" s="88"/>
      <c r="AC204" s="24"/>
      <c r="AD204" s="97"/>
      <c r="AE204" s="24"/>
      <c r="AF204" s="97"/>
      <c r="AG204" s="24"/>
      <c r="AH204" s="97"/>
    </row>
    <row r="205" spans="1:34">
      <c r="A205" s="1"/>
      <c r="B205" s="2"/>
      <c r="C205" s="2"/>
      <c r="D205" s="1"/>
      <c r="E205" s="1"/>
      <c r="F205" s="20"/>
      <c r="G205" s="24"/>
      <c r="H205" s="88"/>
      <c r="I205" s="24"/>
      <c r="J205" s="88"/>
      <c r="K205" s="24"/>
      <c r="L205" s="88"/>
      <c r="M205" s="24"/>
      <c r="N205" s="88"/>
      <c r="O205" s="24"/>
      <c r="P205" s="88"/>
      <c r="Q205" s="24"/>
      <c r="R205" s="88"/>
      <c r="S205" s="24"/>
      <c r="T205" s="88"/>
      <c r="U205" s="24"/>
      <c r="V205" s="88"/>
      <c r="W205" s="24"/>
      <c r="X205" s="88"/>
      <c r="Y205" s="24"/>
      <c r="Z205" s="88"/>
      <c r="AA205" s="24"/>
      <c r="AB205" s="88"/>
      <c r="AC205" s="24"/>
      <c r="AD205" s="97"/>
      <c r="AE205" s="24"/>
      <c r="AF205" s="97"/>
      <c r="AG205" s="24"/>
      <c r="AH205" s="97"/>
    </row>
    <row r="206" spans="1:34">
      <c r="A206" s="1"/>
      <c r="B206" s="2"/>
      <c r="C206" s="2"/>
      <c r="D206" s="1"/>
      <c r="E206" s="1"/>
      <c r="F206" s="20"/>
      <c r="G206" s="24"/>
      <c r="H206" s="88"/>
      <c r="I206" s="24"/>
      <c r="J206" s="88"/>
      <c r="K206" s="24"/>
      <c r="L206" s="88"/>
      <c r="M206" s="24"/>
      <c r="N206" s="88"/>
      <c r="O206" s="24"/>
      <c r="P206" s="88"/>
      <c r="Q206" s="24"/>
      <c r="R206" s="88"/>
      <c r="S206" s="24"/>
      <c r="T206" s="88"/>
      <c r="U206" s="24"/>
      <c r="V206" s="88"/>
      <c r="W206" s="24"/>
      <c r="X206" s="88"/>
      <c r="Y206" s="24"/>
      <c r="Z206" s="88"/>
      <c r="AA206" s="24"/>
      <c r="AB206" s="88"/>
      <c r="AC206" s="24"/>
      <c r="AD206" s="97"/>
      <c r="AE206" s="24"/>
      <c r="AF206" s="97"/>
      <c r="AG206" s="24"/>
      <c r="AH206" s="97"/>
    </row>
    <row r="207" spans="1:34">
      <c r="A207" s="1"/>
      <c r="B207" s="2"/>
      <c r="C207" s="2"/>
      <c r="D207" s="1"/>
      <c r="E207" s="1"/>
      <c r="F207" s="20"/>
      <c r="G207" s="24"/>
      <c r="H207" s="88"/>
      <c r="I207" s="24"/>
      <c r="J207" s="88"/>
      <c r="K207" s="24"/>
      <c r="L207" s="88"/>
      <c r="M207" s="24"/>
      <c r="N207" s="88"/>
      <c r="O207" s="24"/>
      <c r="P207" s="88"/>
      <c r="Q207" s="24"/>
      <c r="R207" s="88"/>
      <c r="S207" s="24"/>
      <c r="T207" s="88"/>
      <c r="U207" s="24"/>
      <c r="V207" s="88"/>
      <c r="W207" s="24"/>
      <c r="X207" s="88"/>
      <c r="Y207" s="24"/>
      <c r="Z207" s="88"/>
      <c r="AA207" s="24"/>
      <c r="AB207" s="88"/>
      <c r="AC207" s="24"/>
      <c r="AD207" s="97"/>
      <c r="AE207" s="24"/>
      <c r="AF207" s="97"/>
      <c r="AG207" s="24"/>
      <c r="AH207" s="97"/>
    </row>
    <row r="208" spans="1:34">
      <c r="A208" s="1"/>
      <c r="B208" s="2"/>
      <c r="C208" s="2"/>
      <c r="D208" s="1"/>
      <c r="E208" s="1"/>
      <c r="F208" s="20"/>
      <c r="G208" s="24"/>
      <c r="H208" s="88"/>
      <c r="I208" s="24"/>
      <c r="J208" s="88"/>
      <c r="K208" s="24"/>
      <c r="L208" s="88"/>
      <c r="M208" s="24"/>
      <c r="N208" s="88"/>
      <c r="O208" s="24"/>
      <c r="P208" s="88"/>
      <c r="Q208" s="24"/>
      <c r="R208" s="88"/>
      <c r="S208" s="24"/>
      <c r="T208" s="88"/>
      <c r="U208" s="24"/>
      <c r="V208" s="88"/>
      <c r="W208" s="24"/>
      <c r="X208" s="88"/>
      <c r="Y208" s="24"/>
      <c r="Z208" s="88"/>
      <c r="AA208" s="24"/>
      <c r="AB208" s="88"/>
      <c r="AC208" s="24"/>
      <c r="AD208" s="97"/>
      <c r="AE208" s="24"/>
      <c r="AF208" s="97"/>
      <c r="AG208" s="24"/>
      <c r="AH208" s="97"/>
    </row>
    <row r="209" spans="1:34">
      <c r="A209" s="1"/>
      <c r="B209" s="2"/>
      <c r="C209" s="2"/>
      <c r="D209" s="1"/>
      <c r="E209" s="1"/>
      <c r="F209" s="20"/>
      <c r="G209" s="24"/>
      <c r="H209" s="88"/>
      <c r="I209" s="24"/>
      <c r="J209" s="88"/>
      <c r="K209" s="24"/>
      <c r="L209" s="88"/>
      <c r="M209" s="24"/>
      <c r="N209" s="88"/>
      <c r="O209" s="24"/>
      <c r="P209" s="88"/>
      <c r="Q209" s="24"/>
      <c r="R209" s="88"/>
      <c r="S209" s="24"/>
      <c r="T209" s="88"/>
      <c r="U209" s="24"/>
      <c r="V209" s="88"/>
      <c r="W209" s="24"/>
      <c r="X209" s="88"/>
      <c r="Y209" s="24"/>
      <c r="Z209" s="88"/>
      <c r="AA209" s="24"/>
      <c r="AB209" s="88"/>
      <c r="AC209" s="24"/>
      <c r="AD209" s="97"/>
      <c r="AE209" s="24"/>
      <c r="AF209" s="97"/>
      <c r="AG209" s="24"/>
      <c r="AH209" s="97"/>
    </row>
    <row r="210" spans="1:34">
      <c r="A210" s="1"/>
      <c r="B210" s="2"/>
      <c r="C210" s="2"/>
      <c r="D210" s="1"/>
      <c r="E210" s="1"/>
      <c r="F210" s="20"/>
      <c r="G210" s="24"/>
      <c r="H210" s="88"/>
      <c r="I210" s="24"/>
      <c r="J210" s="88"/>
      <c r="K210" s="24"/>
      <c r="L210" s="88"/>
      <c r="M210" s="24"/>
      <c r="N210" s="88"/>
      <c r="O210" s="24"/>
      <c r="P210" s="88"/>
      <c r="Q210" s="24"/>
      <c r="R210" s="88"/>
      <c r="S210" s="24"/>
      <c r="T210" s="88"/>
      <c r="U210" s="24"/>
      <c r="V210" s="88"/>
      <c r="W210" s="24"/>
      <c r="X210" s="88"/>
      <c r="Y210" s="24"/>
      <c r="Z210" s="88"/>
      <c r="AA210" s="24"/>
      <c r="AB210" s="88"/>
      <c r="AC210" s="24"/>
      <c r="AD210" s="97"/>
      <c r="AE210" s="24"/>
      <c r="AF210" s="97"/>
      <c r="AG210" s="24"/>
      <c r="AH210" s="97"/>
    </row>
    <row r="211" spans="1:34">
      <c r="A211" s="1"/>
      <c r="B211" s="2"/>
      <c r="C211" s="2"/>
      <c r="D211" s="1"/>
      <c r="E211" s="1"/>
      <c r="F211" s="20"/>
      <c r="G211" s="24"/>
      <c r="H211" s="88"/>
      <c r="I211" s="24"/>
      <c r="J211" s="88"/>
      <c r="K211" s="24"/>
      <c r="L211" s="88"/>
      <c r="M211" s="24"/>
      <c r="N211" s="88"/>
      <c r="O211" s="24"/>
      <c r="P211" s="88"/>
      <c r="Q211" s="24"/>
      <c r="R211" s="88"/>
      <c r="S211" s="24"/>
      <c r="T211" s="88"/>
      <c r="U211" s="24"/>
      <c r="V211" s="88"/>
      <c r="W211" s="24"/>
      <c r="X211" s="88"/>
      <c r="Y211" s="24"/>
      <c r="Z211" s="88"/>
      <c r="AA211" s="24"/>
      <c r="AB211" s="88"/>
      <c r="AC211" s="24"/>
      <c r="AD211" s="97"/>
      <c r="AE211" s="24"/>
      <c r="AF211" s="97"/>
      <c r="AG211" s="24"/>
      <c r="AH211" s="97"/>
    </row>
    <row r="212" spans="1:34">
      <c r="A212" s="1"/>
      <c r="B212" s="2"/>
      <c r="C212" s="2"/>
      <c r="D212" s="1"/>
      <c r="E212" s="1"/>
      <c r="F212" s="20"/>
      <c r="G212" s="24"/>
      <c r="H212" s="88"/>
      <c r="I212" s="24"/>
      <c r="J212" s="88"/>
      <c r="K212" s="24"/>
      <c r="L212" s="88"/>
      <c r="M212" s="24"/>
      <c r="N212" s="88"/>
      <c r="O212" s="24"/>
      <c r="P212" s="88"/>
      <c r="Q212" s="24"/>
      <c r="R212" s="88"/>
      <c r="S212" s="24"/>
      <c r="T212" s="88"/>
      <c r="U212" s="24"/>
      <c r="V212" s="88"/>
      <c r="W212" s="24"/>
      <c r="X212" s="88"/>
      <c r="Y212" s="24"/>
      <c r="Z212" s="88"/>
      <c r="AA212" s="24"/>
      <c r="AB212" s="88"/>
      <c r="AC212" s="24"/>
      <c r="AD212" s="97"/>
      <c r="AE212" s="24"/>
      <c r="AF212" s="97"/>
      <c r="AG212" s="24"/>
      <c r="AH212" s="97"/>
    </row>
    <row r="213" spans="1:34">
      <c r="A213" s="1"/>
      <c r="B213" s="2"/>
      <c r="C213" s="2"/>
      <c r="D213" s="1"/>
      <c r="E213" s="1"/>
      <c r="F213" s="20"/>
      <c r="G213" s="24"/>
      <c r="H213" s="88"/>
      <c r="I213" s="24"/>
      <c r="J213" s="88"/>
      <c r="K213" s="24"/>
      <c r="L213" s="88"/>
      <c r="M213" s="24"/>
      <c r="N213" s="88"/>
      <c r="O213" s="24"/>
      <c r="P213" s="88"/>
      <c r="Q213" s="24"/>
      <c r="R213" s="88"/>
      <c r="S213" s="24"/>
      <c r="T213" s="88"/>
      <c r="U213" s="24"/>
      <c r="V213" s="88"/>
      <c r="W213" s="24"/>
      <c r="X213" s="88"/>
      <c r="Y213" s="24"/>
      <c r="Z213" s="88"/>
      <c r="AA213" s="24"/>
      <c r="AB213" s="88"/>
      <c r="AC213" s="24"/>
      <c r="AD213" s="97"/>
      <c r="AE213" s="24"/>
      <c r="AF213" s="97"/>
      <c r="AG213" s="24"/>
      <c r="AH213" s="97"/>
    </row>
    <row r="214" spans="1:34">
      <c r="A214" s="1"/>
      <c r="B214" s="2"/>
      <c r="C214" s="2"/>
      <c r="D214" s="1"/>
      <c r="E214" s="1"/>
      <c r="F214" s="20"/>
      <c r="G214" s="24"/>
      <c r="H214" s="88"/>
      <c r="I214" s="24"/>
      <c r="J214" s="88"/>
      <c r="K214" s="24"/>
      <c r="L214" s="88"/>
      <c r="M214" s="24"/>
      <c r="N214" s="88"/>
      <c r="O214" s="24"/>
      <c r="P214" s="88"/>
      <c r="Q214" s="24"/>
      <c r="R214" s="88"/>
      <c r="S214" s="24"/>
      <c r="T214" s="88"/>
      <c r="U214" s="24"/>
      <c r="V214" s="88"/>
      <c r="W214" s="24"/>
      <c r="X214" s="88"/>
      <c r="Y214" s="24"/>
      <c r="Z214" s="88"/>
      <c r="AA214" s="24"/>
      <c r="AB214" s="88"/>
      <c r="AC214" s="24"/>
      <c r="AD214" s="97"/>
      <c r="AE214" s="24"/>
      <c r="AF214" s="97"/>
      <c r="AG214" s="24"/>
      <c r="AH214" s="97"/>
    </row>
    <row r="215" spans="1:34">
      <c r="A215" s="1"/>
      <c r="B215" s="2"/>
      <c r="C215" s="2"/>
      <c r="D215" s="1"/>
      <c r="E215" s="1"/>
      <c r="F215" s="20"/>
      <c r="G215" s="24"/>
      <c r="H215" s="88"/>
      <c r="I215" s="24"/>
      <c r="J215" s="88"/>
      <c r="K215" s="24"/>
      <c r="L215" s="88"/>
      <c r="M215" s="24"/>
      <c r="N215" s="88"/>
      <c r="O215" s="24"/>
      <c r="P215" s="88"/>
      <c r="Q215" s="24"/>
      <c r="R215" s="88"/>
      <c r="S215" s="24"/>
      <c r="T215" s="88"/>
      <c r="U215" s="24"/>
      <c r="V215" s="88"/>
      <c r="W215" s="24"/>
      <c r="X215" s="88"/>
      <c r="Y215" s="24"/>
      <c r="Z215" s="88"/>
      <c r="AA215" s="24"/>
      <c r="AB215" s="88"/>
      <c r="AC215" s="24"/>
      <c r="AD215" s="97"/>
      <c r="AE215" s="24"/>
      <c r="AF215" s="97"/>
      <c r="AG215" s="24"/>
      <c r="AH215" s="97"/>
    </row>
    <row r="216" spans="1:34">
      <c r="A216" s="1"/>
      <c r="B216" s="2"/>
      <c r="C216" s="2"/>
      <c r="D216" s="1"/>
      <c r="E216" s="1"/>
      <c r="F216" s="20"/>
      <c r="G216" s="24"/>
      <c r="H216" s="88"/>
      <c r="I216" s="24"/>
      <c r="J216" s="88"/>
      <c r="K216" s="24"/>
      <c r="L216" s="88"/>
      <c r="M216" s="24"/>
      <c r="N216" s="88"/>
      <c r="O216" s="24"/>
      <c r="P216" s="88"/>
      <c r="Q216" s="24"/>
      <c r="R216" s="88"/>
      <c r="S216" s="24"/>
      <c r="T216" s="88"/>
      <c r="U216" s="24"/>
      <c r="V216" s="88"/>
      <c r="W216" s="24"/>
      <c r="X216" s="88"/>
      <c r="Y216" s="24"/>
      <c r="Z216" s="88"/>
      <c r="AA216" s="24"/>
      <c r="AB216" s="88"/>
      <c r="AC216" s="24"/>
      <c r="AD216" s="97"/>
      <c r="AE216" s="24"/>
      <c r="AF216" s="97"/>
      <c r="AG216" s="24"/>
      <c r="AH216" s="97"/>
    </row>
    <row r="217" spans="1:34">
      <c r="A217" s="1"/>
      <c r="B217" s="2"/>
      <c r="C217" s="2"/>
      <c r="D217" s="1"/>
      <c r="E217" s="1"/>
      <c r="F217" s="20"/>
      <c r="G217" s="24"/>
      <c r="H217" s="88"/>
      <c r="I217" s="24"/>
      <c r="J217" s="88"/>
      <c r="K217" s="24"/>
      <c r="L217" s="88"/>
      <c r="M217" s="24"/>
      <c r="N217" s="88"/>
      <c r="O217" s="24"/>
      <c r="P217" s="88"/>
      <c r="Q217" s="24"/>
      <c r="R217" s="88"/>
      <c r="S217" s="24"/>
      <c r="T217" s="88"/>
      <c r="U217" s="24"/>
      <c r="V217" s="88"/>
      <c r="W217" s="24"/>
      <c r="X217" s="88"/>
      <c r="Y217" s="24"/>
      <c r="Z217" s="88"/>
      <c r="AA217" s="24"/>
      <c r="AB217" s="88"/>
      <c r="AC217" s="24"/>
      <c r="AD217" s="97"/>
      <c r="AE217" s="24"/>
      <c r="AF217" s="97"/>
      <c r="AG217" s="24"/>
      <c r="AH217" s="97"/>
    </row>
    <row r="218" spans="1:34">
      <c r="A218" s="1"/>
      <c r="B218" s="2"/>
      <c r="C218" s="2"/>
      <c r="D218" s="1"/>
      <c r="E218" s="1"/>
      <c r="F218" s="20"/>
      <c r="G218" s="24"/>
      <c r="H218" s="88"/>
      <c r="I218" s="24"/>
      <c r="J218" s="88"/>
      <c r="K218" s="24"/>
      <c r="L218" s="88"/>
      <c r="M218" s="24"/>
      <c r="N218" s="88"/>
      <c r="O218" s="24"/>
      <c r="P218" s="88"/>
      <c r="Q218" s="24"/>
      <c r="R218" s="88"/>
      <c r="S218" s="24"/>
      <c r="T218" s="88"/>
      <c r="U218" s="24"/>
      <c r="V218" s="88"/>
      <c r="W218" s="24"/>
      <c r="X218" s="88"/>
      <c r="Y218" s="24"/>
      <c r="Z218" s="88"/>
      <c r="AA218" s="24"/>
      <c r="AB218" s="88"/>
      <c r="AC218" s="24"/>
      <c r="AD218" s="97"/>
      <c r="AE218" s="24"/>
      <c r="AF218" s="97"/>
      <c r="AG218" s="24"/>
      <c r="AH218" s="97"/>
    </row>
    <row r="219" spans="1:34">
      <c r="A219" s="1"/>
      <c r="B219" s="2"/>
      <c r="C219" s="2"/>
      <c r="D219" s="1"/>
      <c r="E219" s="1"/>
      <c r="F219" s="20"/>
      <c r="G219" s="24"/>
      <c r="H219" s="88"/>
      <c r="I219" s="24"/>
      <c r="J219" s="88"/>
      <c r="K219" s="24"/>
      <c r="L219" s="88"/>
      <c r="M219" s="24"/>
      <c r="N219" s="88"/>
      <c r="O219" s="24"/>
      <c r="P219" s="88"/>
      <c r="Q219" s="24"/>
      <c r="R219" s="88"/>
      <c r="S219" s="24"/>
      <c r="T219" s="88"/>
      <c r="U219" s="24"/>
      <c r="V219" s="88"/>
      <c r="W219" s="24"/>
      <c r="X219" s="88"/>
      <c r="Y219" s="24"/>
      <c r="Z219" s="88"/>
      <c r="AA219" s="24"/>
      <c r="AB219" s="88"/>
      <c r="AC219" s="24"/>
      <c r="AD219" s="97"/>
      <c r="AE219" s="24"/>
      <c r="AF219" s="97"/>
      <c r="AG219" s="24"/>
      <c r="AH219" s="97"/>
    </row>
    <row r="220" spans="1:34">
      <c r="A220" s="1"/>
      <c r="B220" s="2"/>
      <c r="C220" s="2"/>
      <c r="D220" s="1"/>
      <c r="E220" s="1"/>
      <c r="F220" s="20"/>
      <c r="G220" s="24"/>
      <c r="H220" s="88"/>
      <c r="I220" s="24"/>
      <c r="J220" s="88"/>
      <c r="K220" s="24"/>
      <c r="L220" s="88"/>
      <c r="M220" s="24"/>
      <c r="N220" s="88"/>
      <c r="O220" s="24"/>
      <c r="P220" s="88"/>
      <c r="Q220" s="24"/>
      <c r="R220" s="88"/>
      <c r="S220" s="24"/>
      <c r="T220" s="88"/>
      <c r="U220" s="24"/>
      <c r="V220" s="88"/>
      <c r="W220" s="24"/>
      <c r="X220" s="88"/>
      <c r="Y220" s="24"/>
      <c r="Z220" s="88"/>
      <c r="AA220" s="24"/>
      <c r="AB220" s="88"/>
      <c r="AC220" s="24"/>
      <c r="AD220" s="97"/>
      <c r="AE220" s="24"/>
      <c r="AF220" s="97"/>
      <c r="AG220" s="24"/>
      <c r="AH220" s="97"/>
    </row>
    <row r="221" spans="1:34">
      <c r="A221" s="1"/>
      <c r="B221" s="2"/>
      <c r="C221" s="2"/>
      <c r="D221" s="1"/>
      <c r="E221" s="1"/>
      <c r="F221" s="20"/>
      <c r="G221" s="24"/>
      <c r="H221" s="88"/>
      <c r="I221" s="24"/>
      <c r="J221" s="88"/>
      <c r="K221" s="24"/>
      <c r="L221" s="88"/>
      <c r="M221" s="24"/>
      <c r="N221" s="88"/>
      <c r="O221" s="24"/>
      <c r="P221" s="88"/>
      <c r="Q221" s="24"/>
      <c r="R221" s="88"/>
      <c r="S221" s="24"/>
      <c r="T221" s="88"/>
      <c r="U221" s="24"/>
      <c r="V221" s="88"/>
      <c r="W221" s="24"/>
      <c r="X221" s="88"/>
      <c r="Y221" s="24"/>
      <c r="Z221" s="88"/>
      <c r="AA221" s="24"/>
      <c r="AB221" s="88"/>
      <c r="AC221" s="24"/>
      <c r="AD221" s="97"/>
      <c r="AE221" s="24"/>
      <c r="AF221" s="97"/>
      <c r="AG221" s="24"/>
      <c r="AH221" s="97"/>
    </row>
    <row r="222" spans="1:34">
      <c r="A222" s="1"/>
      <c r="B222" s="2"/>
      <c r="C222" s="2"/>
      <c r="D222" s="1"/>
      <c r="E222" s="1"/>
      <c r="F222" s="20"/>
      <c r="G222" s="24"/>
      <c r="H222" s="88"/>
      <c r="I222" s="24"/>
      <c r="J222" s="88"/>
      <c r="K222" s="24"/>
      <c r="L222" s="88"/>
      <c r="M222" s="24"/>
      <c r="N222" s="88"/>
      <c r="O222" s="24"/>
      <c r="P222" s="88"/>
      <c r="Q222" s="24"/>
      <c r="R222" s="88"/>
      <c r="S222" s="24"/>
      <c r="T222" s="88"/>
      <c r="U222" s="24"/>
      <c r="V222" s="88"/>
      <c r="W222" s="24"/>
      <c r="X222" s="88"/>
      <c r="Y222" s="24"/>
      <c r="Z222" s="88"/>
      <c r="AA222" s="24"/>
      <c r="AB222" s="88"/>
      <c r="AC222" s="24"/>
      <c r="AD222" s="97"/>
      <c r="AE222" s="24"/>
      <c r="AF222" s="97"/>
      <c r="AG222" s="24"/>
      <c r="AH222" s="97"/>
    </row>
    <row r="223" spans="1:34">
      <c r="A223" s="1"/>
      <c r="B223" s="2"/>
      <c r="C223" s="2"/>
      <c r="D223" s="1"/>
      <c r="E223" s="1"/>
      <c r="F223" s="20"/>
      <c r="G223" s="24"/>
      <c r="H223" s="88"/>
      <c r="I223" s="24"/>
      <c r="J223" s="88"/>
      <c r="K223" s="24"/>
      <c r="L223" s="88"/>
      <c r="M223" s="24"/>
      <c r="N223" s="88"/>
      <c r="O223" s="24"/>
      <c r="P223" s="88"/>
      <c r="Q223" s="24"/>
      <c r="R223" s="88"/>
      <c r="S223" s="24"/>
      <c r="T223" s="88"/>
      <c r="U223" s="24"/>
      <c r="V223" s="88"/>
      <c r="W223" s="24"/>
      <c r="X223" s="88"/>
      <c r="Y223" s="24"/>
      <c r="Z223" s="88"/>
      <c r="AA223" s="24"/>
      <c r="AB223" s="88"/>
      <c r="AC223" s="24"/>
      <c r="AD223" s="97"/>
      <c r="AE223" s="24"/>
      <c r="AF223" s="97"/>
      <c r="AG223" s="24"/>
      <c r="AH223" s="97"/>
    </row>
    <row r="224" spans="1:34">
      <c r="A224" s="1"/>
      <c r="B224" s="2"/>
      <c r="C224" s="2"/>
      <c r="D224" s="1"/>
      <c r="E224" s="1"/>
      <c r="F224" s="20"/>
      <c r="G224" s="24"/>
      <c r="H224" s="88"/>
      <c r="I224" s="24"/>
      <c r="J224" s="88"/>
      <c r="K224" s="24"/>
      <c r="L224" s="88"/>
      <c r="M224" s="24"/>
      <c r="N224" s="88"/>
      <c r="O224" s="24"/>
      <c r="P224" s="88"/>
      <c r="Q224" s="24"/>
      <c r="R224" s="88"/>
      <c r="S224" s="24"/>
      <c r="T224" s="88"/>
      <c r="U224" s="24"/>
      <c r="V224" s="88"/>
      <c r="W224" s="24"/>
      <c r="X224" s="88"/>
      <c r="Y224" s="24"/>
      <c r="Z224" s="88"/>
      <c r="AA224" s="24"/>
      <c r="AB224" s="88"/>
      <c r="AC224" s="24"/>
      <c r="AD224" s="97"/>
      <c r="AE224" s="24"/>
      <c r="AF224" s="97"/>
      <c r="AG224" s="24"/>
      <c r="AH224" s="97"/>
    </row>
    <row r="225" spans="1:34">
      <c r="A225" s="1"/>
      <c r="B225" s="2"/>
      <c r="C225" s="2"/>
      <c r="D225" s="1"/>
      <c r="E225" s="1"/>
      <c r="F225" s="20"/>
      <c r="G225" s="24"/>
      <c r="H225" s="88"/>
      <c r="I225" s="24"/>
      <c r="J225" s="88"/>
      <c r="K225" s="24"/>
      <c r="L225" s="88"/>
      <c r="M225" s="24"/>
      <c r="N225" s="88"/>
      <c r="O225" s="24"/>
      <c r="P225" s="88"/>
      <c r="Q225" s="24"/>
      <c r="R225" s="88"/>
      <c r="S225" s="24"/>
      <c r="T225" s="88"/>
      <c r="U225" s="24"/>
      <c r="V225" s="88"/>
      <c r="W225" s="24"/>
      <c r="X225" s="88"/>
      <c r="Y225" s="24"/>
      <c r="Z225" s="88"/>
      <c r="AA225" s="24"/>
      <c r="AB225" s="88"/>
      <c r="AC225" s="24"/>
      <c r="AD225" s="97"/>
      <c r="AE225" s="24"/>
      <c r="AF225" s="97"/>
      <c r="AG225" s="24"/>
      <c r="AH225" s="97"/>
    </row>
    <row r="226" spans="1:34">
      <c r="A226" s="1"/>
      <c r="B226" s="2"/>
      <c r="C226" s="2"/>
      <c r="D226" s="1"/>
      <c r="E226" s="1"/>
      <c r="F226" s="20"/>
      <c r="G226" s="24"/>
      <c r="H226" s="88"/>
      <c r="I226" s="24"/>
      <c r="J226" s="88"/>
      <c r="K226" s="24"/>
      <c r="L226" s="88"/>
      <c r="M226" s="24"/>
      <c r="N226" s="88"/>
      <c r="O226" s="24"/>
      <c r="P226" s="88"/>
      <c r="Q226" s="24"/>
      <c r="R226" s="88"/>
      <c r="S226" s="24"/>
      <c r="T226" s="88"/>
      <c r="U226" s="24"/>
      <c r="V226" s="88"/>
      <c r="W226" s="24"/>
      <c r="X226" s="88"/>
      <c r="Y226" s="24"/>
      <c r="Z226" s="88"/>
      <c r="AA226" s="24"/>
      <c r="AB226" s="88"/>
      <c r="AC226" s="24"/>
      <c r="AD226" s="97"/>
      <c r="AE226" s="24"/>
      <c r="AF226" s="97"/>
      <c r="AG226" s="24"/>
      <c r="AH226" s="97"/>
    </row>
    <row r="227" spans="1:34">
      <c r="A227" s="1"/>
      <c r="B227" s="2"/>
      <c r="C227" s="2"/>
      <c r="D227" s="1"/>
      <c r="E227" s="1"/>
      <c r="F227" s="20"/>
      <c r="G227" s="24"/>
      <c r="H227" s="88"/>
      <c r="I227" s="24"/>
      <c r="J227" s="88"/>
      <c r="K227" s="24"/>
      <c r="L227" s="88"/>
      <c r="M227" s="24"/>
      <c r="N227" s="88"/>
      <c r="O227" s="24"/>
      <c r="P227" s="88"/>
      <c r="Q227" s="24"/>
      <c r="R227" s="88"/>
      <c r="S227" s="24"/>
      <c r="T227" s="88"/>
      <c r="U227" s="24"/>
      <c r="V227" s="88"/>
      <c r="W227" s="24"/>
      <c r="X227" s="88"/>
      <c r="Y227" s="24"/>
      <c r="Z227" s="88"/>
      <c r="AA227" s="24"/>
      <c r="AB227" s="88"/>
      <c r="AC227" s="24"/>
      <c r="AD227" s="97"/>
      <c r="AE227" s="24"/>
      <c r="AF227" s="97"/>
      <c r="AG227" s="24"/>
      <c r="AH227" s="97"/>
    </row>
    <row r="228" spans="1:34">
      <c r="A228" s="1"/>
      <c r="B228" s="2"/>
      <c r="C228" s="2"/>
      <c r="D228" s="1"/>
      <c r="E228" s="1"/>
      <c r="F228" s="21"/>
      <c r="G228" s="24"/>
      <c r="H228" s="88"/>
      <c r="I228" s="24"/>
      <c r="J228" s="88"/>
      <c r="K228" s="24"/>
      <c r="L228" s="88"/>
      <c r="M228" s="24"/>
      <c r="N228" s="88"/>
      <c r="O228" s="24"/>
      <c r="P228" s="88"/>
      <c r="Q228" s="24"/>
      <c r="R228" s="88"/>
      <c r="S228" s="24"/>
      <c r="T228" s="88"/>
      <c r="U228" s="24"/>
      <c r="V228" s="88"/>
      <c r="W228" s="24"/>
      <c r="X228" s="88"/>
      <c r="Y228" s="24"/>
      <c r="Z228" s="88"/>
      <c r="AA228" s="24"/>
      <c r="AB228" s="88"/>
      <c r="AC228" s="24"/>
      <c r="AD228" s="98"/>
      <c r="AE228" s="274"/>
      <c r="AF228" s="98"/>
      <c r="AG228" s="274"/>
      <c r="AH228" s="98"/>
    </row>
    <row r="229" spans="1:34" ht="63.75" hidden="1">
      <c r="A229" s="90" t="s">
        <v>91</v>
      </c>
      <c r="B229" s="91"/>
      <c r="C229" s="72"/>
      <c r="D229" s="73"/>
      <c r="E229" s="92"/>
      <c r="F229" s="93"/>
      <c r="G229" s="94">
        <f t="shared" ref="G229" si="6">SUM(G169:G228)</f>
        <v>0</v>
      </c>
      <c r="H229" s="95"/>
      <c r="I229" s="94">
        <f t="shared" ref="I229" si="7">SUM(I169:I228)</f>
        <v>0</v>
      </c>
      <c r="J229" s="95"/>
      <c r="K229" s="94">
        <f>SUM(K169:K228)</f>
        <v>0</v>
      </c>
      <c r="L229" s="95"/>
      <c r="M229" s="94">
        <f>SUM(M169:M228)</f>
        <v>0</v>
      </c>
      <c r="N229" s="95"/>
      <c r="O229" s="94">
        <f>SUM(O169:O228)</f>
        <v>0</v>
      </c>
      <c r="P229" s="95"/>
      <c r="Q229" s="94">
        <f>SUM(Q169:Q228)</f>
        <v>0</v>
      </c>
      <c r="R229" s="95"/>
      <c r="S229" s="94">
        <f>SUM(S169:S228)</f>
        <v>0</v>
      </c>
      <c r="T229" s="95"/>
      <c r="U229" s="94">
        <f>SUM(U169:U228)</f>
        <v>0</v>
      </c>
      <c r="V229" s="95"/>
      <c r="W229" s="94">
        <f>SUM(W169:W228)</f>
        <v>0</v>
      </c>
      <c r="X229" s="95"/>
      <c r="Y229" s="94">
        <f>SUM(Y169:Y228)</f>
        <v>0</v>
      </c>
      <c r="Z229" s="95"/>
      <c r="AA229" s="94">
        <f>SUM(AA169:AA228)</f>
        <v>0</v>
      </c>
      <c r="AB229" s="95"/>
      <c r="AC229" s="94">
        <f>SUM(AC169:AC228)</f>
        <v>0</v>
      </c>
      <c r="AD229" s="96"/>
      <c r="AE229" s="94">
        <f>SUM(AE169:AE228)</f>
        <v>0</v>
      </c>
      <c r="AF229" s="96"/>
      <c r="AG229" s="94">
        <f>SUM(AG169:AG228)</f>
        <v>0</v>
      </c>
      <c r="AH229" s="96"/>
    </row>
    <row r="230" spans="1:34">
      <c r="A230" s="99"/>
      <c r="B230" s="100"/>
      <c r="C230" s="100"/>
      <c r="D230" s="99"/>
      <c r="E230" s="99"/>
      <c r="F230" s="101"/>
      <c r="G230" s="111"/>
      <c r="H230" s="111"/>
      <c r="I230" s="111"/>
      <c r="J230" s="111"/>
      <c r="K230" s="111"/>
      <c r="L230" s="111"/>
      <c r="M230" s="141"/>
      <c r="N230" s="141"/>
      <c r="O230" s="111"/>
      <c r="P230" s="111"/>
      <c r="Q230" s="141"/>
      <c r="R230" s="14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</row>
    <row r="231" spans="1:34">
      <c r="A231" s="57"/>
      <c r="B231" s="64"/>
      <c r="C231" s="64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</row>
    <row r="232" spans="1:34" s="43" customFormat="1" ht="36" customHeight="1">
      <c r="A232" s="367" t="s">
        <v>127</v>
      </c>
      <c r="B232" s="44"/>
      <c r="C232" s="45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844">
        <f>P1</f>
        <v>0</v>
      </c>
      <c r="Q232" s="844"/>
      <c r="R232" s="844"/>
      <c r="S232" s="844"/>
      <c r="T232" s="844"/>
      <c r="U232" s="844"/>
      <c r="V232" s="844"/>
      <c r="W232" s="844"/>
      <c r="X232" s="844"/>
      <c r="Y232" s="41"/>
      <c r="Z232" s="41"/>
      <c r="AA232" s="41"/>
      <c r="AB232" s="41"/>
      <c r="AC232" s="41"/>
      <c r="AD232" s="41"/>
    </row>
    <row r="233" spans="1:34" s="52" customFormat="1" ht="15.75">
      <c r="A233" s="41" t="s">
        <v>35</v>
      </c>
      <c r="B233" s="44"/>
      <c r="C233" s="45"/>
      <c r="D233" s="41"/>
      <c r="E233" s="41"/>
      <c r="F233" s="41"/>
      <c r="G233" s="41"/>
      <c r="H233" s="41"/>
      <c r="I233" s="41"/>
      <c r="J233" s="41"/>
      <c r="K233" s="858"/>
      <c r="L233" s="858"/>
      <c r="M233" s="344"/>
      <c r="N233" s="344"/>
      <c r="O233" s="41"/>
      <c r="P233" s="859"/>
      <c r="Q233" s="859"/>
      <c r="R233" s="859"/>
      <c r="S233" s="859"/>
      <c r="T233" s="859"/>
      <c r="U233" s="859"/>
      <c r="V233" s="859"/>
      <c r="W233" s="859"/>
      <c r="X233" s="859"/>
      <c r="Y233" s="41"/>
      <c r="Z233" s="41"/>
      <c r="AA233" s="41"/>
      <c r="AB233" s="41"/>
      <c r="AC233" s="41"/>
      <c r="AD233" s="41"/>
    </row>
    <row r="234" spans="1:34" s="52" customFormat="1" ht="15.75">
      <c r="A234" s="42"/>
      <c r="B234" s="44"/>
      <c r="C234" s="45"/>
      <c r="D234" s="41"/>
      <c r="E234" s="41"/>
      <c r="F234" s="41"/>
      <c r="G234" s="41"/>
      <c r="H234" s="41"/>
      <c r="I234" s="41"/>
      <c r="J234" s="41"/>
      <c r="K234" s="266"/>
      <c r="L234" s="266"/>
      <c r="M234" s="344"/>
      <c r="N234" s="344"/>
      <c r="O234" s="41"/>
      <c r="P234" s="41"/>
      <c r="Q234" s="420"/>
      <c r="R234" s="420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4" ht="20.25">
      <c r="A235" s="48" t="s">
        <v>9</v>
      </c>
      <c r="B235" s="49"/>
      <c r="C235" s="50"/>
      <c r="D235" s="51"/>
      <c r="E235" s="51"/>
      <c r="F235" s="51"/>
      <c r="G235" s="48" t="s">
        <v>245</v>
      </c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</row>
    <row r="236" spans="1:34" ht="23.25" customHeight="1">
      <c r="A236" s="51"/>
      <c r="B236" s="50"/>
      <c r="C236" s="50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</row>
    <row r="237" spans="1:34" ht="19.5" customHeight="1">
      <c r="A237" s="7" t="s">
        <v>36</v>
      </c>
      <c r="B237" s="844">
        <f>G6</f>
        <v>2021</v>
      </c>
      <c r="C237" s="845"/>
      <c r="D237" s="845"/>
      <c r="E237" s="52"/>
      <c r="F237" s="52"/>
      <c r="G237" s="108">
        <f>G6</f>
        <v>2021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</row>
    <row r="238" spans="1:34" ht="19.5" customHeight="1">
      <c r="A238" s="56" t="s">
        <v>46</v>
      </c>
      <c r="B238" s="844" t="str">
        <f>G7</f>
        <v>3. Quartal (Monate August und September)</v>
      </c>
      <c r="C238" s="845"/>
      <c r="D238" s="845"/>
      <c r="E238" s="54"/>
      <c r="F238" s="54"/>
      <c r="G238" s="42" t="str">
        <f>G7</f>
        <v>3. Quartal (Monate August und September)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</row>
    <row r="239" spans="1:34" ht="19.5" customHeight="1">
      <c r="A239" s="7"/>
      <c r="B239" s="264"/>
      <c r="C239" s="265"/>
      <c r="D239" s="265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</row>
    <row r="240" spans="1:34" ht="26.25" customHeight="1">
      <c r="A240" s="849" t="s">
        <v>0</v>
      </c>
      <c r="B240" s="850"/>
      <c r="C240" s="850"/>
      <c r="D240" s="850"/>
      <c r="E240" s="850"/>
      <c r="F240" s="851"/>
      <c r="G240" s="860" t="s">
        <v>1</v>
      </c>
      <c r="H240" s="861"/>
      <c r="I240" s="860" t="s">
        <v>2</v>
      </c>
      <c r="J240" s="861"/>
      <c r="K240" s="830" t="s">
        <v>85</v>
      </c>
      <c r="L240" s="831"/>
      <c r="M240" s="830">
        <f>M8</f>
        <v>0</v>
      </c>
      <c r="N240" s="831"/>
      <c r="O240" s="830">
        <f>O8</f>
        <v>0</v>
      </c>
      <c r="P240" s="831"/>
      <c r="Q240" s="830">
        <f>Q8</f>
        <v>0</v>
      </c>
      <c r="R240" s="831"/>
      <c r="S240" s="830">
        <f>S8</f>
        <v>0</v>
      </c>
      <c r="T240" s="831"/>
      <c r="U240" s="830">
        <f>U8</f>
        <v>0</v>
      </c>
      <c r="V240" s="831"/>
      <c r="W240" s="830">
        <f>W8</f>
        <v>0</v>
      </c>
      <c r="X240" s="831"/>
      <c r="Y240" s="830">
        <f>Y8</f>
        <v>0</v>
      </c>
      <c r="Z240" s="831"/>
      <c r="AA240" s="830">
        <f>AA8</f>
        <v>0</v>
      </c>
      <c r="AB240" s="831"/>
      <c r="AC240" s="830">
        <f>AC8</f>
        <v>0</v>
      </c>
      <c r="AD240" s="831"/>
      <c r="AE240" s="830">
        <f>AE8</f>
        <v>0</v>
      </c>
      <c r="AF240" s="831"/>
      <c r="AG240" s="830">
        <f>AG8</f>
        <v>0</v>
      </c>
      <c r="AH240" s="831"/>
    </row>
    <row r="241" spans="1:34" ht="37.5" customHeight="1">
      <c r="A241" s="852"/>
      <c r="B241" s="853"/>
      <c r="C241" s="853"/>
      <c r="D241" s="853"/>
      <c r="E241" s="853"/>
      <c r="F241" s="854"/>
      <c r="G241" s="832" t="s">
        <v>17</v>
      </c>
      <c r="H241" s="832" t="s">
        <v>12</v>
      </c>
      <c r="I241" s="832" t="s">
        <v>17</v>
      </c>
      <c r="J241" s="832" t="s">
        <v>12</v>
      </c>
      <c r="K241" s="832" t="s">
        <v>17</v>
      </c>
      <c r="L241" s="832" t="s">
        <v>12</v>
      </c>
      <c r="M241" s="832" t="s">
        <v>17</v>
      </c>
      <c r="N241" s="832" t="s">
        <v>12</v>
      </c>
      <c r="O241" s="832" t="s">
        <v>17</v>
      </c>
      <c r="P241" s="832" t="s">
        <v>12</v>
      </c>
      <c r="Q241" s="832" t="s">
        <v>17</v>
      </c>
      <c r="R241" s="832" t="s">
        <v>12</v>
      </c>
      <c r="S241" s="832" t="s">
        <v>17</v>
      </c>
      <c r="T241" s="832" t="s">
        <v>12</v>
      </c>
      <c r="U241" s="889" t="s">
        <v>17</v>
      </c>
      <c r="V241" s="832" t="s">
        <v>12</v>
      </c>
      <c r="W241" s="832" t="s">
        <v>17</v>
      </c>
      <c r="X241" s="832" t="s">
        <v>12</v>
      </c>
      <c r="Y241" s="832" t="s">
        <v>17</v>
      </c>
      <c r="Z241" s="832" t="s">
        <v>12</v>
      </c>
      <c r="AA241" s="832" t="s">
        <v>17</v>
      </c>
      <c r="AB241" s="832" t="s">
        <v>12</v>
      </c>
      <c r="AC241" s="832" t="s">
        <v>17</v>
      </c>
      <c r="AD241" s="832" t="s">
        <v>12</v>
      </c>
      <c r="AE241" s="832" t="s">
        <v>17</v>
      </c>
      <c r="AF241" s="832" t="s">
        <v>12</v>
      </c>
      <c r="AG241" s="832" t="s">
        <v>17</v>
      </c>
      <c r="AH241" s="832" t="s">
        <v>12</v>
      </c>
    </row>
    <row r="242" spans="1:34" ht="27" customHeight="1">
      <c r="A242" s="852"/>
      <c r="B242" s="853"/>
      <c r="C242" s="853"/>
      <c r="D242" s="853"/>
      <c r="E242" s="853"/>
      <c r="F242" s="854"/>
      <c r="G242" s="836"/>
      <c r="H242" s="836"/>
      <c r="I242" s="836"/>
      <c r="J242" s="836"/>
      <c r="K242" s="836"/>
      <c r="L242" s="836"/>
      <c r="M242" s="836"/>
      <c r="N242" s="836"/>
      <c r="O242" s="836"/>
      <c r="P242" s="836"/>
      <c r="Q242" s="836"/>
      <c r="R242" s="836"/>
      <c r="S242" s="836"/>
      <c r="T242" s="836"/>
      <c r="U242" s="836"/>
      <c r="V242" s="836"/>
      <c r="W242" s="836"/>
      <c r="X242" s="836"/>
      <c r="Y242" s="836"/>
      <c r="Z242" s="836"/>
      <c r="AA242" s="836"/>
      <c r="AB242" s="836"/>
      <c r="AC242" s="836"/>
      <c r="AD242" s="836"/>
      <c r="AE242" s="836"/>
      <c r="AF242" s="836"/>
      <c r="AG242" s="836"/>
      <c r="AH242" s="836"/>
    </row>
    <row r="243" spans="1:34" ht="40.5" customHeight="1">
      <c r="A243" s="855"/>
      <c r="B243" s="856"/>
      <c r="C243" s="856"/>
      <c r="D243" s="856"/>
      <c r="E243" s="856"/>
      <c r="F243" s="857"/>
      <c r="G243" s="68" t="s">
        <v>135</v>
      </c>
      <c r="H243" s="68" t="s">
        <v>18</v>
      </c>
      <c r="I243" s="68" t="s">
        <v>135</v>
      </c>
      <c r="J243" s="68" t="s">
        <v>18</v>
      </c>
      <c r="K243" s="68" t="s">
        <v>86</v>
      </c>
      <c r="L243" s="68" t="s">
        <v>18</v>
      </c>
      <c r="M243" s="69">
        <f>M11</f>
        <v>0</v>
      </c>
      <c r="N243" s="68" t="s">
        <v>18</v>
      </c>
      <c r="O243" s="69">
        <f>O11</f>
        <v>0</v>
      </c>
      <c r="P243" s="68" t="s">
        <v>18</v>
      </c>
      <c r="Q243" s="69">
        <f>Q11</f>
        <v>0</v>
      </c>
      <c r="R243" s="68" t="s">
        <v>18</v>
      </c>
      <c r="S243" s="69">
        <f>S11</f>
        <v>0</v>
      </c>
      <c r="T243" s="68" t="s">
        <v>18</v>
      </c>
      <c r="U243" s="69">
        <f>U11</f>
        <v>0</v>
      </c>
      <c r="V243" s="68" t="s">
        <v>18</v>
      </c>
      <c r="W243" s="69">
        <f>W11</f>
        <v>0</v>
      </c>
      <c r="X243" s="68" t="s">
        <v>18</v>
      </c>
      <c r="Y243" s="69">
        <f>Y11</f>
        <v>0</v>
      </c>
      <c r="Z243" s="68" t="s">
        <v>18</v>
      </c>
      <c r="AA243" s="69">
        <f>AA11</f>
        <v>0</v>
      </c>
      <c r="AB243" s="68" t="s">
        <v>18</v>
      </c>
      <c r="AC243" s="69">
        <f>AC11</f>
        <v>0</v>
      </c>
      <c r="AD243" s="68" t="s">
        <v>18</v>
      </c>
      <c r="AE243" s="69">
        <f>AE11</f>
        <v>0</v>
      </c>
      <c r="AF243" s="68" t="s">
        <v>18</v>
      </c>
      <c r="AG243" s="69">
        <f>AG11</f>
        <v>0</v>
      </c>
      <c r="AH243" s="68" t="s">
        <v>18</v>
      </c>
    </row>
    <row r="244" spans="1:34" s="306" customFormat="1" ht="25.5" customHeight="1">
      <c r="A244" s="862" t="s">
        <v>103</v>
      </c>
      <c r="B244" s="863"/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3"/>
      <c r="R244" s="863"/>
      <c r="S244" s="863"/>
      <c r="T244" s="863"/>
      <c r="U244" s="863"/>
      <c r="V244" s="863"/>
      <c r="W244" s="863"/>
      <c r="X244" s="863"/>
      <c r="Y244" s="863"/>
      <c r="Z244" s="863"/>
      <c r="AA244" s="863"/>
      <c r="AB244" s="863"/>
      <c r="AC244" s="863"/>
      <c r="AD244" s="863"/>
      <c r="AE244" s="864"/>
      <c r="AF244" s="864"/>
      <c r="AG244" s="864"/>
      <c r="AH244" s="865"/>
    </row>
    <row r="245" spans="1:34">
      <c r="A245" s="1"/>
      <c r="B245" s="2"/>
      <c r="C245" s="2"/>
      <c r="D245" s="1"/>
      <c r="E245" s="1"/>
      <c r="F245" s="20"/>
      <c r="G245" s="24"/>
      <c r="H245" s="25"/>
      <c r="I245" s="24"/>
      <c r="J245" s="25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26"/>
      <c r="W245" s="27"/>
      <c r="X245" s="26"/>
      <c r="Y245" s="27"/>
      <c r="Z245" s="26"/>
      <c r="AA245" s="27"/>
      <c r="AB245" s="26"/>
      <c r="AC245" s="27"/>
      <c r="AD245" s="26"/>
      <c r="AE245" s="27"/>
      <c r="AF245" s="26"/>
      <c r="AG245" s="27"/>
      <c r="AH245" s="26"/>
    </row>
    <row r="246" spans="1:34">
      <c r="A246" s="1"/>
      <c r="B246" s="2"/>
      <c r="C246" s="2"/>
      <c r="D246" s="1"/>
      <c r="E246" s="1"/>
      <c r="F246" s="20"/>
      <c r="G246" s="24"/>
      <c r="H246" s="25"/>
      <c r="I246" s="24"/>
      <c r="J246" s="25"/>
      <c r="K246" s="27"/>
      <c r="L246" s="26"/>
      <c r="M246" s="27"/>
      <c r="N246" s="26"/>
      <c r="O246" s="27"/>
      <c r="P246" s="26"/>
      <c r="Q246" s="27"/>
      <c r="R246" s="26"/>
      <c r="S246" s="27"/>
      <c r="T246" s="26"/>
      <c r="U246" s="27"/>
      <c r="V246" s="26"/>
      <c r="W246" s="27"/>
      <c r="X246" s="26"/>
      <c r="Y246" s="27"/>
      <c r="Z246" s="26"/>
      <c r="AA246" s="27"/>
      <c r="AB246" s="26"/>
      <c r="AC246" s="27"/>
      <c r="AD246" s="26"/>
      <c r="AE246" s="27"/>
      <c r="AF246" s="26"/>
      <c r="AG246" s="27"/>
      <c r="AH246" s="26"/>
    </row>
    <row r="247" spans="1:34">
      <c r="A247" s="1"/>
      <c r="B247" s="2"/>
      <c r="C247" s="2"/>
      <c r="D247" s="1"/>
      <c r="E247" s="1"/>
      <c r="F247" s="20"/>
      <c r="G247" s="24"/>
      <c r="H247" s="25"/>
      <c r="I247" s="24"/>
      <c r="J247" s="25"/>
      <c r="K247" s="27"/>
      <c r="L247" s="26"/>
      <c r="M247" s="27"/>
      <c r="N247" s="26"/>
      <c r="O247" s="27"/>
      <c r="P247" s="26"/>
      <c r="Q247" s="27"/>
      <c r="R247" s="26"/>
      <c r="S247" s="27"/>
      <c r="T247" s="26"/>
      <c r="U247" s="27"/>
      <c r="V247" s="26"/>
      <c r="W247" s="27"/>
      <c r="X247" s="26"/>
      <c r="Y247" s="27"/>
      <c r="Z247" s="26"/>
      <c r="AA247" s="27"/>
      <c r="AB247" s="26"/>
      <c r="AC247" s="27"/>
      <c r="AD247" s="26"/>
      <c r="AE247" s="27"/>
      <c r="AF247" s="26"/>
      <c r="AG247" s="27"/>
      <c r="AH247" s="26"/>
    </row>
    <row r="248" spans="1:34">
      <c r="A248" s="1"/>
      <c r="B248" s="2"/>
      <c r="C248" s="2"/>
      <c r="D248" s="1"/>
      <c r="E248" s="1"/>
      <c r="F248" s="20"/>
      <c r="G248" s="24"/>
      <c r="H248" s="25"/>
      <c r="I248" s="24"/>
      <c r="J248" s="25"/>
      <c r="K248" s="27"/>
      <c r="L248" s="26"/>
      <c r="M248" s="27"/>
      <c r="N248" s="26"/>
      <c r="O248" s="27"/>
      <c r="P248" s="26"/>
      <c r="Q248" s="27"/>
      <c r="R248" s="26"/>
      <c r="S248" s="27"/>
      <c r="T248" s="26"/>
      <c r="U248" s="27"/>
      <c r="V248" s="26"/>
      <c r="W248" s="27"/>
      <c r="X248" s="26"/>
      <c r="Y248" s="27"/>
      <c r="Z248" s="26"/>
      <c r="AA248" s="27"/>
      <c r="AB248" s="26"/>
      <c r="AC248" s="27"/>
      <c r="AD248" s="26"/>
      <c r="AE248" s="27"/>
      <c r="AF248" s="26"/>
      <c r="AG248" s="27"/>
      <c r="AH248" s="26"/>
    </row>
    <row r="249" spans="1:34">
      <c r="A249" s="1"/>
      <c r="B249" s="2"/>
      <c r="C249" s="2"/>
      <c r="D249" s="1"/>
      <c r="E249" s="1"/>
      <c r="F249" s="20"/>
      <c r="G249" s="24"/>
      <c r="H249" s="25"/>
      <c r="I249" s="24"/>
      <c r="J249" s="25"/>
      <c r="K249" s="27"/>
      <c r="L249" s="26"/>
      <c r="M249" s="27"/>
      <c r="N249" s="26"/>
      <c r="O249" s="27"/>
      <c r="P249" s="26"/>
      <c r="Q249" s="27"/>
      <c r="R249" s="26"/>
      <c r="S249" s="27"/>
      <c r="T249" s="26"/>
      <c r="U249" s="27"/>
      <c r="V249" s="26"/>
      <c r="W249" s="27"/>
      <c r="X249" s="26"/>
      <c r="Y249" s="27"/>
      <c r="Z249" s="26"/>
      <c r="AA249" s="27"/>
      <c r="AB249" s="26"/>
      <c r="AC249" s="27"/>
      <c r="AD249" s="26"/>
      <c r="AE249" s="27"/>
      <c r="AF249" s="26"/>
      <c r="AG249" s="27"/>
      <c r="AH249" s="26"/>
    </row>
    <row r="250" spans="1:34">
      <c r="A250" s="1"/>
      <c r="B250" s="2"/>
      <c r="C250" s="2"/>
      <c r="D250" s="1"/>
      <c r="E250" s="1"/>
      <c r="F250" s="20"/>
      <c r="G250" s="24"/>
      <c r="H250" s="25"/>
      <c r="I250" s="24"/>
      <c r="J250" s="25"/>
      <c r="K250" s="27"/>
      <c r="L250" s="26"/>
      <c r="M250" s="27"/>
      <c r="N250" s="26"/>
      <c r="O250" s="27"/>
      <c r="P250" s="26"/>
      <c r="Q250" s="27"/>
      <c r="R250" s="26"/>
      <c r="S250" s="27"/>
      <c r="T250" s="26"/>
      <c r="U250" s="27"/>
      <c r="V250" s="26"/>
      <c r="W250" s="27"/>
      <c r="X250" s="26"/>
      <c r="Y250" s="27"/>
      <c r="Z250" s="26"/>
      <c r="AA250" s="27"/>
      <c r="AB250" s="26"/>
      <c r="AC250" s="27"/>
      <c r="AD250" s="26"/>
      <c r="AE250" s="27"/>
      <c r="AF250" s="26"/>
      <c r="AG250" s="27"/>
      <c r="AH250" s="26"/>
    </row>
    <row r="251" spans="1:34">
      <c r="A251" s="1"/>
      <c r="B251" s="2"/>
      <c r="C251" s="2"/>
      <c r="D251" s="1"/>
      <c r="E251" s="1"/>
      <c r="F251" s="20"/>
      <c r="G251" s="24"/>
      <c r="H251" s="25"/>
      <c r="I251" s="24"/>
      <c r="J251" s="25"/>
      <c r="K251" s="27"/>
      <c r="L251" s="26"/>
      <c r="M251" s="27"/>
      <c r="N251" s="26"/>
      <c r="O251" s="27"/>
      <c r="P251" s="26"/>
      <c r="Q251" s="27"/>
      <c r="R251" s="26"/>
      <c r="S251" s="27"/>
      <c r="T251" s="26"/>
      <c r="U251" s="27"/>
      <c r="V251" s="26"/>
      <c r="W251" s="27"/>
      <c r="X251" s="26"/>
      <c r="Y251" s="27"/>
      <c r="Z251" s="26"/>
      <c r="AA251" s="27"/>
      <c r="AB251" s="26"/>
      <c r="AC251" s="27"/>
      <c r="AD251" s="26"/>
      <c r="AE251" s="27"/>
      <c r="AF251" s="26"/>
      <c r="AG251" s="27"/>
      <c r="AH251" s="26"/>
    </row>
    <row r="252" spans="1:34">
      <c r="A252" s="1"/>
      <c r="B252" s="2"/>
      <c r="C252" s="2"/>
      <c r="D252" s="1"/>
      <c r="E252" s="1"/>
      <c r="F252" s="20"/>
      <c r="G252" s="24"/>
      <c r="H252" s="25"/>
      <c r="I252" s="24"/>
      <c r="J252" s="25"/>
      <c r="K252" s="27"/>
      <c r="L252" s="26"/>
      <c r="M252" s="27"/>
      <c r="N252" s="26"/>
      <c r="O252" s="27"/>
      <c r="P252" s="26"/>
      <c r="Q252" s="27"/>
      <c r="R252" s="26"/>
      <c r="S252" s="27"/>
      <c r="T252" s="26"/>
      <c r="U252" s="27"/>
      <c r="V252" s="26"/>
      <c r="W252" s="27"/>
      <c r="X252" s="26"/>
      <c r="Y252" s="27"/>
      <c r="Z252" s="26"/>
      <c r="AA252" s="27"/>
      <c r="AB252" s="26"/>
      <c r="AC252" s="27"/>
      <c r="AD252" s="26"/>
      <c r="AE252" s="27"/>
      <c r="AF252" s="26"/>
      <c r="AG252" s="27"/>
      <c r="AH252" s="26"/>
    </row>
    <row r="253" spans="1:34">
      <c r="A253" s="1"/>
      <c r="B253" s="2"/>
      <c r="C253" s="2"/>
      <c r="D253" s="1"/>
      <c r="E253" s="1"/>
      <c r="F253" s="20"/>
      <c r="G253" s="24"/>
      <c r="H253" s="25"/>
      <c r="I253" s="24"/>
      <c r="J253" s="25"/>
      <c r="K253" s="27"/>
      <c r="L253" s="26"/>
      <c r="M253" s="27"/>
      <c r="N253" s="26"/>
      <c r="O253" s="27"/>
      <c r="P253" s="26"/>
      <c r="Q253" s="27"/>
      <c r="R253" s="26"/>
      <c r="S253" s="27"/>
      <c r="T253" s="26"/>
      <c r="U253" s="27"/>
      <c r="V253" s="26"/>
      <c r="W253" s="27"/>
      <c r="X253" s="26"/>
      <c r="Y253" s="27"/>
      <c r="Z253" s="26"/>
      <c r="AA253" s="27"/>
      <c r="AB253" s="26"/>
      <c r="AC253" s="27"/>
      <c r="AD253" s="26"/>
      <c r="AE253" s="27"/>
      <c r="AF253" s="26"/>
      <c r="AG253" s="27"/>
      <c r="AH253" s="26"/>
    </row>
    <row r="254" spans="1:34">
      <c r="A254" s="1"/>
      <c r="B254" s="2"/>
      <c r="C254" s="2"/>
      <c r="D254" s="1"/>
      <c r="E254" s="1"/>
      <c r="F254" s="20"/>
      <c r="G254" s="24"/>
      <c r="H254" s="25"/>
      <c r="I254" s="24"/>
      <c r="J254" s="25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26"/>
      <c r="W254" s="27"/>
      <c r="X254" s="26"/>
      <c r="Y254" s="27"/>
      <c r="Z254" s="26"/>
      <c r="AA254" s="27"/>
      <c r="AB254" s="26"/>
      <c r="AC254" s="27"/>
      <c r="AD254" s="26"/>
      <c r="AE254" s="27"/>
      <c r="AF254" s="26"/>
      <c r="AG254" s="27"/>
      <c r="AH254" s="26"/>
    </row>
    <row r="255" spans="1:34">
      <c r="A255" s="1"/>
      <c r="B255" s="2"/>
      <c r="C255" s="2"/>
      <c r="D255" s="1"/>
      <c r="E255" s="1"/>
      <c r="F255" s="20"/>
      <c r="G255" s="24"/>
      <c r="H255" s="25"/>
      <c r="I255" s="24"/>
      <c r="J255" s="25"/>
      <c r="K255" s="27"/>
      <c r="L255" s="26"/>
      <c r="M255" s="27"/>
      <c r="N255" s="26"/>
      <c r="O255" s="27"/>
      <c r="P255" s="26"/>
      <c r="Q255" s="27"/>
      <c r="R255" s="26"/>
      <c r="S255" s="27"/>
      <c r="T255" s="26"/>
      <c r="U255" s="27"/>
      <c r="V255" s="26"/>
      <c r="W255" s="27"/>
      <c r="X255" s="26"/>
      <c r="Y255" s="27"/>
      <c r="Z255" s="26"/>
      <c r="AA255" s="27"/>
      <c r="AB255" s="26"/>
      <c r="AC255" s="27"/>
      <c r="AD255" s="26"/>
      <c r="AE255" s="27"/>
      <c r="AF255" s="26"/>
      <c r="AG255" s="27"/>
      <c r="AH255" s="26"/>
    </row>
    <row r="256" spans="1:34">
      <c r="A256" s="1"/>
      <c r="B256" s="2"/>
      <c r="C256" s="2"/>
      <c r="D256" s="1"/>
      <c r="E256" s="1"/>
      <c r="F256" s="20"/>
      <c r="G256" s="24"/>
      <c r="H256" s="25"/>
      <c r="I256" s="24"/>
      <c r="J256" s="25"/>
      <c r="K256" s="27"/>
      <c r="L256" s="26"/>
      <c r="M256" s="27"/>
      <c r="N256" s="26"/>
      <c r="O256" s="27"/>
      <c r="P256" s="26"/>
      <c r="Q256" s="27"/>
      <c r="R256" s="26"/>
      <c r="S256" s="27"/>
      <c r="T256" s="26"/>
      <c r="U256" s="27"/>
      <c r="V256" s="26"/>
      <c r="W256" s="27"/>
      <c r="X256" s="26"/>
      <c r="Y256" s="27"/>
      <c r="Z256" s="26"/>
      <c r="AA256" s="27"/>
      <c r="AB256" s="26"/>
      <c r="AC256" s="27"/>
      <c r="AD256" s="26"/>
      <c r="AE256" s="27"/>
      <c r="AF256" s="26"/>
      <c r="AG256" s="27"/>
      <c r="AH256" s="26"/>
    </row>
    <row r="257" spans="1:34">
      <c r="A257" s="1"/>
      <c r="B257" s="2"/>
      <c r="C257" s="2"/>
      <c r="D257" s="1"/>
      <c r="E257" s="1"/>
      <c r="F257" s="20"/>
      <c r="G257" s="24"/>
      <c r="H257" s="25"/>
      <c r="I257" s="24"/>
      <c r="J257" s="25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26"/>
      <c r="W257" s="27"/>
      <c r="X257" s="26"/>
      <c r="Y257" s="27"/>
      <c r="Z257" s="26"/>
      <c r="AA257" s="27"/>
      <c r="AB257" s="26"/>
      <c r="AC257" s="27"/>
      <c r="AD257" s="26"/>
      <c r="AE257" s="27"/>
      <c r="AF257" s="26"/>
      <c r="AG257" s="27"/>
      <c r="AH257" s="26"/>
    </row>
    <row r="258" spans="1:34">
      <c r="A258" s="1"/>
      <c r="B258" s="2"/>
      <c r="C258" s="2"/>
      <c r="D258" s="1"/>
      <c r="E258" s="1"/>
      <c r="F258" s="20"/>
      <c r="G258" s="24"/>
      <c r="H258" s="25"/>
      <c r="I258" s="24"/>
      <c r="J258" s="25"/>
      <c r="K258" s="27"/>
      <c r="L258" s="26"/>
      <c r="M258" s="27"/>
      <c r="N258" s="26"/>
      <c r="O258" s="27"/>
      <c r="P258" s="26"/>
      <c r="Q258" s="27"/>
      <c r="R258" s="26"/>
      <c r="S258" s="27"/>
      <c r="T258" s="26"/>
      <c r="U258" s="27"/>
      <c r="V258" s="26"/>
      <c r="W258" s="27"/>
      <c r="X258" s="26"/>
      <c r="Y258" s="27"/>
      <c r="Z258" s="26"/>
      <c r="AA258" s="27"/>
      <c r="AB258" s="26"/>
      <c r="AC258" s="27"/>
      <c r="AD258" s="26"/>
      <c r="AE258" s="27"/>
      <c r="AF258" s="26"/>
      <c r="AG258" s="27"/>
      <c r="AH258" s="26"/>
    </row>
    <row r="259" spans="1:34">
      <c r="A259" s="1"/>
      <c r="B259" s="2"/>
      <c r="C259" s="2"/>
      <c r="D259" s="1"/>
      <c r="E259" s="1"/>
      <c r="F259" s="20"/>
      <c r="G259" s="24"/>
      <c r="H259" s="25"/>
      <c r="I259" s="24"/>
      <c r="J259" s="25"/>
      <c r="K259" s="27"/>
      <c r="L259" s="26"/>
      <c r="M259" s="27"/>
      <c r="N259" s="26"/>
      <c r="O259" s="27"/>
      <c r="P259" s="26"/>
      <c r="Q259" s="27"/>
      <c r="R259" s="26"/>
      <c r="S259" s="27"/>
      <c r="T259" s="26"/>
      <c r="U259" s="27"/>
      <c r="V259" s="26"/>
      <c r="W259" s="27"/>
      <c r="X259" s="26"/>
      <c r="Y259" s="27"/>
      <c r="Z259" s="26"/>
      <c r="AA259" s="27"/>
      <c r="AB259" s="26"/>
      <c r="AC259" s="27"/>
      <c r="AD259" s="26"/>
      <c r="AE259" s="27"/>
      <c r="AF259" s="26"/>
      <c r="AG259" s="27"/>
      <c r="AH259" s="26"/>
    </row>
    <row r="260" spans="1:34">
      <c r="A260" s="1"/>
      <c r="B260" s="2"/>
      <c r="C260" s="2"/>
      <c r="D260" s="1"/>
      <c r="E260" s="1"/>
      <c r="F260" s="20"/>
      <c r="G260" s="24"/>
      <c r="H260" s="25"/>
      <c r="I260" s="24"/>
      <c r="J260" s="25"/>
      <c r="K260" s="27"/>
      <c r="L260" s="26"/>
      <c r="M260" s="27"/>
      <c r="N260" s="26"/>
      <c r="O260" s="27"/>
      <c r="P260" s="26"/>
      <c r="Q260" s="27"/>
      <c r="R260" s="26"/>
      <c r="S260" s="27"/>
      <c r="T260" s="26"/>
      <c r="U260" s="27"/>
      <c r="V260" s="26"/>
      <c r="W260" s="27"/>
      <c r="X260" s="26"/>
      <c r="Y260" s="27"/>
      <c r="Z260" s="26"/>
      <c r="AA260" s="27"/>
      <c r="AB260" s="26"/>
      <c r="AC260" s="27"/>
      <c r="AD260" s="26"/>
      <c r="AE260" s="27"/>
      <c r="AF260" s="26"/>
      <c r="AG260" s="27"/>
      <c r="AH260" s="26"/>
    </row>
    <row r="261" spans="1:34">
      <c r="A261" s="1"/>
      <c r="B261" s="2"/>
      <c r="C261" s="2"/>
      <c r="D261" s="1"/>
      <c r="E261" s="1"/>
      <c r="F261" s="20"/>
      <c r="G261" s="24"/>
      <c r="H261" s="25"/>
      <c r="I261" s="24"/>
      <c r="J261" s="25"/>
      <c r="K261" s="27"/>
      <c r="L261" s="26"/>
      <c r="M261" s="27"/>
      <c r="N261" s="26"/>
      <c r="O261" s="27"/>
      <c r="P261" s="26"/>
      <c r="Q261" s="27"/>
      <c r="R261" s="26"/>
      <c r="S261" s="27"/>
      <c r="T261" s="26"/>
      <c r="U261" s="27"/>
      <c r="V261" s="26"/>
      <c r="W261" s="27"/>
      <c r="X261" s="26"/>
      <c r="Y261" s="27"/>
      <c r="Z261" s="26"/>
      <c r="AA261" s="27"/>
      <c r="AB261" s="26"/>
      <c r="AC261" s="27"/>
      <c r="AD261" s="26"/>
      <c r="AE261" s="27"/>
      <c r="AF261" s="26"/>
      <c r="AG261" s="27"/>
      <c r="AH261" s="26"/>
    </row>
    <row r="262" spans="1:34">
      <c r="A262" s="1"/>
      <c r="B262" s="2"/>
      <c r="C262" s="2"/>
      <c r="D262" s="1"/>
      <c r="E262" s="1"/>
      <c r="F262" s="20"/>
      <c r="G262" s="24"/>
      <c r="H262" s="25"/>
      <c r="I262" s="24"/>
      <c r="J262" s="25"/>
      <c r="K262" s="27"/>
      <c r="L262" s="26"/>
      <c r="M262" s="27"/>
      <c r="N262" s="26"/>
      <c r="O262" s="27"/>
      <c r="P262" s="26"/>
      <c r="Q262" s="27"/>
      <c r="R262" s="26"/>
      <c r="S262" s="27"/>
      <c r="T262" s="26"/>
      <c r="U262" s="27"/>
      <c r="V262" s="26"/>
      <c r="W262" s="27"/>
      <c r="X262" s="26"/>
      <c r="Y262" s="27"/>
      <c r="Z262" s="26"/>
      <c r="AA262" s="27"/>
      <c r="AB262" s="26"/>
      <c r="AC262" s="27"/>
      <c r="AD262" s="26"/>
      <c r="AE262" s="27"/>
      <c r="AF262" s="26"/>
      <c r="AG262" s="27"/>
      <c r="AH262" s="26"/>
    </row>
    <row r="263" spans="1:34">
      <c r="A263" s="1"/>
      <c r="B263" s="2"/>
      <c r="C263" s="2"/>
      <c r="D263" s="1"/>
      <c r="E263" s="1"/>
      <c r="F263" s="20"/>
      <c r="G263" s="24"/>
      <c r="H263" s="25"/>
      <c r="I263" s="24"/>
      <c r="J263" s="25"/>
      <c r="K263" s="27"/>
      <c r="L263" s="26"/>
      <c r="M263" s="27"/>
      <c r="N263" s="26"/>
      <c r="O263" s="27"/>
      <c r="P263" s="26"/>
      <c r="Q263" s="27"/>
      <c r="R263" s="26"/>
      <c r="S263" s="27"/>
      <c r="T263" s="26"/>
      <c r="U263" s="27"/>
      <c r="V263" s="26"/>
      <c r="W263" s="27"/>
      <c r="X263" s="26"/>
      <c r="Y263" s="27"/>
      <c r="Z263" s="26"/>
      <c r="AA263" s="27"/>
      <c r="AB263" s="26"/>
      <c r="AC263" s="27"/>
      <c r="AD263" s="26"/>
      <c r="AE263" s="27"/>
      <c r="AF263" s="26"/>
      <c r="AG263" s="27"/>
      <c r="AH263" s="26"/>
    </row>
    <row r="264" spans="1:34">
      <c r="A264" s="1"/>
      <c r="B264" s="2"/>
      <c r="C264" s="2"/>
      <c r="D264" s="1"/>
      <c r="E264" s="1"/>
      <c r="F264" s="20"/>
      <c r="G264" s="24"/>
      <c r="H264" s="25"/>
      <c r="I264" s="24"/>
      <c r="J264" s="25"/>
      <c r="K264" s="27"/>
      <c r="L264" s="26"/>
      <c r="M264" s="27"/>
      <c r="N264" s="26"/>
      <c r="O264" s="27"/>
      <c r="P264" s="26"/>
      <c r="Q264" s="27"/>
      <c r="R264" s="26"/>
      <c r="S264" s="27"/>
      <c r="T264" s="26"/>
      <c r="U264" s="27"/>
      <c r="V264" s="26"/>
      <c r="W264" s="27"/>
      <c r="X264" s="26"/>
      <c r="Y264" s="27"/>
      <c r="Z264" s="26"/>
      <c r="AA264" s="27"/>
      <c r="AB264" s="26"/>
      <c r="AC264" s="27"/>
      <c r="AD264" s="26"/>
      <c r="AE264" s="27"/>
      <c r="AF264" s="26"/>
      <c r="AG264" s="27"/>
      <c r="AH264" s="26"/>
    </row>
    <row r="265" spans="1:34">
      <c r="A265" s="1"/>
      <c r="B265" s="2"/>
      <c r="C265" s="2"/>
      <c r="D265" s="1"/>
      <c r="E265" s="1"/>
      <c r="F265" s="20"/>
      <c r="G265" s="24"/>
      <c r="H265" s="25"/>
      <c r="I265" s="24"/>
      <c r="J265" s="25"/>
      <c r="K265" s="27"/>
      <c r="L265" s="26"/>
      <c r="M265" s="27"/>
      <c r="N265" s="26"/>
      <c r="O265" s="27"/>
      <c r="P265" s="26"/>
      <c r="Q265" s="27"/>
      <c r="R265" s="26"/>
      <c r="S265" s="27"/>
      <c r="T265" s="26"/>
      <c r="U265" s="27"/>
      <c r="V265" s="26"/>
      <c r="W265" s="27"/>
      <c r="X265" s="26"/>
      <c r="Y265" s="27"/>
      <c r="Z265" s="26"/>
      <c r="AA265" s="27"/>
      <c r="AB265" s="26"/>
      <c r="AC265" s="27"/>
      <c r="AD265" s="26"/>
      <c r="AE265" s="27"/>
      <c r="AF265" s="26"/>
      <c r="AG265" s="27"/>
      <c r="AH265" s="26"/>
    </row>
    <row r="266" spans="1:34">
      <c r="A266" s="1"/>
      <c r="B266" s="2"/>
      <c r="C266" s="2"/>
      <c r="D266" s="1"/>
      <c r="E266" s="1"/>
      <c r="F266" s="20"/>
      <c r="G266" s="24"/>
      <c r="H266" s="25"/>
      <c r="I266" s="24"/>
      <c r="J266" s="25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26"/>
      <c r="W266" s="27"/>
      <c r="X266" s="26"/>
      <c r="Y266" s="27"/>
      <c r="Z266" s="26"/>
      <c r="AA266" s="27"/>
      <c r="AB266" s="26"/>
      <c r="AC266" s="27"/>
      <c r="AD266" s="26"/>
      <c r="AE266" s="27"/>
      <c r="AF266" s="26"/>
      <c r="AG266" s="27"/>
      <c r="AH266" s="26"/>
    </row>
    <row r="267" spans="1:34">
      <c r="A267" s="1"/>
      <c r="B267" s="2"/>
      <c r="C267" s="2"/>
      <c r="D267" s="1"/>
      <c r="E267" s="1"/>
      <c r="F267" s="20"/>
      <c r="G267" s="24"/>
      <c r="H267" s="25"/>
      <c r="I267" s="24"/>
      <c r="J267" s="25"/>
      <c r="K267" s="27"/>
      <c r="L267" s="26"/>
      <c r="M267" s="27"/>
      <c r="N267" s="26"/>
      <c r="O267" s="27"/>
      <c r="P267" s="26"/>
      <c r="Q267" s="27"/>
      <c r="R267" s="26"/>
      <c r="S267" s="27"/>
      <c r="T267" s="26"/>
      <c r="U267" s="27"/>
      <c r="V267" s="26"/>
      <c r="W267" s="27"/>
      <c r="X267" s="26"/>
      <c r="Y267" s="27"/>
      <c r="Z267" s="26"/>
      <c r="AA267" s="27"/>
      <c r="AB267" s="26"/>
      <c r="AC267" s="27"/>
      <c r="AD267" s="26"/>
      <c r="AE267" s="27"/>
      <c r="AF267" s="26"/>
      <c r="AG267" s="27"/>
      <c r="AH267" s="26"/>
    </row>
    <row r="268" spans="1:34">
      <c r="A268" s="1"/>
      <c r="B268" s="2"/>
      <c r="C268" s="2"/>
      <c r="D268" s="1"/>
      <c r="E268" s="1"/>
      <c r="F268" s="20"/>
      <c r="G268" s="24"/>
      <c r="H268" s="25"/>
      <c r="I268" s="24"/>
      <c r="J268" s="25"/>
      <c r="K268" s="27"/>
      <c r="L268" s="26"/>
      <c r="M268" s="27"/>
      <c r="N268" s="26"/>
      <c r="O268" s="27"/>
      <c r="P268" s="26"/>
      <c r="Q268" s="27"/>
      <c r="R268" s="26"/>
      <c r="S268" s="27"/>
      <c r="T268" s="26"/>
      <c r="U268" s="27"/>
      <c r="V268" s="26"/>
      <c r="W268" s="27"/>
      <c r="X268" s="26"/>
      <c r="Y268" s="27"/>
      <c r="Z268" s="26"/>
      <c r="AA268" s="27"/>
      <c r="AB268" s="26"/>
      <c r="AC268" s="27"/>
      <c r="AD268" s="26"/>
      <c r="AE268" s="27"/>
      <c r="AF268" s="26"/>
      <c r="AG268" s="27"/>
      <c r="AH268" s="26"/>
    </row>
    <row r="269" spans="1:34">
      <c r="A269" s="1"/>
      <c r="B269" s="2"/>
      <c r="C269" s="2"/>
      <c r="D269" s="1"/>
      <c r="E269" s="1"/>
      <c r="F269" s="20"/>
      <c r="G269" s="24"/>
      <c r="H269" s="25"/>
      <c r="I269" s="24"/>
      <c r="J269" s="25"/>
      <c r="K269" s="27"/>
      <c r="L269" s="26"/>
      <c r="M269" s="27"/>
      <c r="N269" s="26"/>
      <c r="O269" s="27"/>
      <c r="P269" s="26"/>
      <c r="Q269" s="27"/>
      <c r="R269" s="26"/>
      <c r="S269" s="27"/>
      <c r="T269" s="26"/>
      <c r="U269" s="27"/>
      <c r="V269" s="26"/>
      <c r="W269" s="27"/>
      <c r="X269" s="26"/>
      <c r="Y269" s="27"/>
      <c r="Z269" s="26"/>
      <c r="AA269" s="27"/>
      <c r="AB269" s="26"/>
      <c r="AC269" s="27"/>
      <c r="AD269" s="26"/>
      <c r="AE269" s="27"/>
      <c r="AF269" s="26"/>
      <c r="AG269" s="27"/>
      <c r="AH269" s="26"/>
    </row>
    <row r="270" spans="1:34">
      <c r="A270" s="1"/>
      <c r="B270" s="2"/>
      <c r="C270" s="2"/>
      <c r="D270" s="1"/>
      <c r="E270" s="1"/>
      <c r="F270" s="20"/>
      <c r="G270" s="24"/>
      <c r="H270" s="25"/>
      <c r="I270" s="24"/>
      <c r="J270" s="25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26"/>
      <c r="W270" s="27"/>
      <c r="X270" s="26"/>
      <c r="Y270" s="27"/>
      <c r="Z270" s="26"/>
      <c r="AA270" s="27"/>
      <c r="AB270" s="26"/>
      <c r="AC270" s="27"/>
      <c r="AD270" s="26"/>
      <c r="AE270" s="27"/>
      <c r="AF270" s="26"/>
      <c r="AG270" s="27"/>
      <c r="AH270" s="26"/>
    </row>
    <row r="271" spans="1:34">
      <c r="A271" s="1"/>
      <c r="B271" s="2"/>
      <c r="C271" s="2"/>
      <c r="D271" s="1"/>
      <c r="E271" s="1"/>
      <c r="F271" s="20"/>
      <c r="G271" s="24"/>
      <c r="H271" s="25"/>
      <c r="I271" s="24"/>
      <c r="J271" s="25"/>
      <c r="K271" s="27"/>
      <c r="L271" s="26"/>
      <c r="M271" s="27"/>
      <c r="N271" s="26"/>
      <c r="O271" s="27"/>
      <c r="P271" s="26"/>
      <c r="Q271" s="27"/>
      <c r="R271" s="26"/>
      <c r="S271" s="27"/>
      <c r="T271" s="26"/>
      <c r="U271" s="27"/>
      <c r="V271" s="26"/>
      <c r="W271" s="27"/>
      <c r="X271" s="26"/>
      <c r="Y271" s="27"/>
      <c r="Z271" s="26"/>
      <c r="AA271" s="27"/>
      <c r="AB271" s="26"/>
      <c r="AC271" s="27"/>
      <c r="AD271" s="26"/>
      <c r="AE271" s="27"/>
      <c r="AF271" s="26"/>
      <c r="AG271" s="27"/>
      <c r="AH271" s="26"/>
    </row>
    <row r="272" spans="1:34">
      <c r="A272" s="1"/>
      <c r="B272" s="2"/>
      <c r="C272" s="2"/>
      <c r="D272" s="1"/>
      <c r="E272" s="1"/>
      <c r="F272" s="20"/>
      <c r="G272" s="24"/>
      <c r="H272" s="25"/>
      <c r="I272" s="24"/>
      <c r="J272" s="25"/>
      <c r="K272" s="27"/>
      <c r="L272" s="26"/>
      <c r="M272" s="27"/>
      <c r="N272" s="26"/>
      <c r="O272" s="27"/>
      <c r="P272" s="26"/>
      <c r="Q272" s="27"/>
      <c r="R272" s="26"/>
      <c r="S272" s="27"/>
      <c r="T272" s="26"/>
      <c r="U272" s="27"/>
      <c r="V272" s="26"/>
      <c r="W272" s="27"/>
      <c r="X272" s="26"/>
      <c r="Y272" s="27"/>
      <c r="Z272" s="26"/>
      <c r="AA272" s="27"/>
      <c r="AB272" s="26"/>
      <c r="AC272" s="27"/>
      <c r="AD272" s="26"/>
      <c r="AE272" s="27"/>
      <c r="AF272" s="26"/>
      <c r="AG272" s="27"/>
      <c r="AH272" s="26"/>
    </row>
    <row r="273" spans="1:34">
      <c r="A273" s="1"/>
      <c r="B273" s="2"/>
      <c r="C273" s="2"/>
      <c r="D273" s="1"/>
      <c r="E273" s="1"/>
      <c r="F273" s="20"/>
      <c r="G273" s="24"/>
      <c r="H273" s="25"/>
      <c r="I273" s="24"/>
      <c r="J273" s="25"/>
      <c r="K273" s="27"/>
      <c r="L273" s="26"/>
      <c r="M273" s="27"/>
      <c r="N273" s="26"/>
      <c r="O273" s="27"/>
      <c r="P273" s="26"/>
      <c r="Q273" s="27"/>
      <c r="R273" s="26"/>
      <c r="S273" s="27"/>
      <c r="T273" s="26"/>
      <c r="U273" s="27"/>
      <c r="V273" s="26"/>
      <c r="W273" s="27"/>
      <c r="X273" s="26"/>
      <c r="Y273" s="27"/>
      <c r="Z273" s="26"/>
      <c r="AA273" s="27"/>
      <c r="AB273" s="26"/>
      <c r="AC273" s="27"/>
      <c r="AD273" s="26"/>
      <c r="AE273" s="27"/>
      <c r="AF273" s="26"/>
      <c r="AG273" s="27"/>
      <c r="AH273" s="26"/>
    </row>
    <row r="274" spans="1:34">
      <c r="A274" s="1"/>
      <c r="B274" s="2"/>
      <c r="C274" s="2"/>
      <c r="D274" s="1"/>
      <c r="E274" s="1"/>
      <c r="F274" s="20"/>
      <c r="G274" s="24"/>
      <c r="H274" s="25"/>
      <c r="I274" s="24"/>
      <c r="J274" s="25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26"/>
      <c r="W274" s="27"/>
      <c r="X274" s="26"/>
      <c r="Y274" s="27"/>
      <c r="Z274" s="26"/>
      <c r="AA274" s="27"/>
      <c r="AB274" s="26"/>
      <c r="AC274" s="27"/>
      <c r="AD274" s="26"/>
      <c r="AE274" s="27"/>
      <c r="AF274" s="26"/>
      <c r="AG274" s="27"/>
      <c r="AH274" s="26"/>
    </row>
    <row r="275" spans="1:34">
      <c r="A275" s="1"/>
      <c r="B275" s="2"/>
      <c r="C275" s="2"/>
      <c r="D275" s="1"/>
      <c r="E275" s="1"/>
      <c r="F275" s="20"/>
      <c r="G275" s="24"/>
      <c r="H275" s="25"/>
      <c r="I275" s="24"/>
      <c r="J275" s="25"/>
      <c r="K275" s="27"/>
      <c r="L275" s="26"/>
      <c r="M275" s="27"/>
      <c r="N275" s="26"/>
      <c r="O275" s="27"/>
      <c r="P275" s="26"/>
      <c r="Q275" s="27"/>
      <c r="R275" s="26"/>
      <c r="S275" s="27"/>
      <c r="T275" s="26"/>
      <c r="U275" s="27"/>
      <c r="V275" s="26"/>
      <c r="W275" s="27"/>
      <c r="X275" s="26"/>
      <c r="Y275" s="27"/>
      <c r="Z275" s="26"/>
      <c r="AA275" s="27"/>
      <c r="AB275" s="26"/>
      <c r="AC275" s="27"/>
      <c r="AD275" s="26"/>
      <c r="AE275" s="27"/>
      <c r="AF275" s="26"/>
      <c r="AG275" s="27"/>
      <c r="AH275" s="26"/>
    </row>
    <row r="276" spans="1:34">
      <c r="A276" s="1"/>
      <c r="B276" s="2"/>
      <c r="C276" s="2"/>
      <c r="D276" s="1"/>
      <c r="E276" s="1"/>
      <c r="F276" s="20"/>
      <c r="G276" s="24"/>
      <c r="H276" s="25"/>
      <c r="I276" s="24"/>
      <c r="J276" s="25"/>
      <c r="K276" s="27"/>
      <c r="L276" s="26"/>
      <c r="M276" s="27"/>
      <c r="N276" s="26"/>
      <c r="O276" s="27"/>
      <c r="P276" s="26"/>
      <c r="Q276" s="27"/>
      <c r="R276" s="26"/>
      <c r="S276" s="27"/>
      <c r="T276" s="26"/>
      <c r="U276" s="27"/>
      <c r="V276" s="26"/>
      <c r="W276" s="27"/>
      <c r="X276" s="26"/>
      <c r="Y276" s="27"/>
      <c r="Z276" s="26"/>
      <c r="AA276" s="27"/>
      <c r="AB276" s="26"/>
      <c r="AC276" s="27"/>
      <c r="AD276" s="26"/>
      <c r="AE276" s="27"/>
      <c r="AF276" s="26"/>
      <c r="AG276" s="27"/>
      <c r="AH276" s="26"/>
    </row>
    <row r="277" spans="1:34">
      <c r="A277" s="1"/>
      <c r="B277" s="2"/>
      <c r="C277" s="2"/>
      <c r="D277" s="1"/>
      <c r="E277" s="1"/>
      <c r="F277" s="20"/>
      <c r="G277" s="24"/>
      <c r="H277" s="25"/>
      <c r="I277" s="24"/>
      <c r="J277" s="25"/>
      <c r="K277" s="27"/>
      <c r="L277" s="26"/>
      <c r="M277" s="27"/>
      <c r="N277" s="26"/>
      <c r="O277" s="27"/>
      <c r="P277" s="26"/>
      <c r="Q277" s="27"/>
      <c r="R277" s="26"/>
      <c r="S277" s="27"/>
      <c r="T277" s="26"/>
      <c r="U277" s="27"/>
      <c r="V277" s="26"/>
      <c r="W277" s="27"/>
      <c r="X277" s="26"/>
      <c r="Y277" s="27"/>
      <c r="Z277" s="26"/>
      <c r="AA277" s="27"/>
      <c r="AB277" s="26"/>
      <c r="AC277" s="27"/>
      <c r="AD277" s="26"/>
      <c r="AE277" s="27"/>
      <c r="AF277" s="26"/>
      <c r="AG277" s="27"/>
      <c r="AH277" s="26"/>
    </row>
    <row r="278" spans="1:34">
      <c r="A278" s="1"/>
      <c r="B278" s="2"/>
      <c r="C278" s="2"/>
      <c r="D278" s="1"/>
      <c r="E278" s="1"/>
      <c r="F278" s="20"/>
      <c r="G278" s="24"/>
      <c r="H278" s="25"/>
      <c r="I278" s="24"/>
      <c r="J278" s="25"/>
      <c r="K278" s="27"/>
      <c r="L278" s="26"/>
      <c r="M278" s="27"/>
      <c r="N278" s="26"/>
      <c r="O278" s="27"/>
      <c r="P278" s="26"/>
      <c r="Q278" s="27"/>
      <c r="R278" s="26"/>
      <c r="S278" s="27"/>
      <c r="T278" s="26"/>
      <c r="U278" s="27"/>
      <c r="V278" s="26"/>
      <c r="W278" s="27"/>
      <c r="X278" s="26"/>
      <c r="Y278" s="27"/>
      <c r="Z278" s="26"/>
      <c r="AA278" s="27"/>
      <c r="AB278" s="26"/>
      <c r="AC278" s="27"/>
      <c r="AD278" s="26"/>
      <c r="AE278" s="27"/>
      <c r="AF278" s="26"/>
      <c r="AG278" s="27"/>
      <c r="AH278" s="26"/>
    </row>
    <row r="279" spans="1:34">
      <c r="A279" s="1"/>
      <c r="B279" s="2"/>
      <c r="C279" s="2"/>
      <c r="D279" s="1"/>
      <c r="E279" s="1"/>
      <c r="F279" s="20"/>
      <c r="G279" s="24"/>
      <c r="H279" s="25"/>
      <c r="I279" s="24"/>
      <c r="J279" s="25"/>
      <c r="K279" s="27"/>
      <c r="L279" s="26"/>
      <c r="M279" s="27"/>
      <c r="N279" s="26"/>
      <c r="O279" s="27"/>
      <c r="P279" s="26"/>
      <c r="Q279" s="27"/>
      <c r="R279" s="26"/>
      <c r="S279" s="27"/>
      <c r="T279" s="26"/>
      <c r="U279" s="27"/>
      <c r="V279" s="26"/>
      <c r="W279" s="27"/>
      <c r="X279" s="26"/>
      <c r="Y279" s="27"/>
      <c r="Z279" s="26"/>
      <c r="AA279" s="27"/>
      <c r="AB279" s="26"/>
      <c r="AC279" s="27"/>
      <c r="AD279" s="26"/>
      <c r="AE279" s="27"/>
      <c r="AF279" s="26"/>
      <c r="AG279" s="27"/>
      <c r="AH279" s="26"/>
    </row>
    <row r="280" spans="1:34">
      <c r="A280" s="1"/>
      <c r="B280" s="2"/>
      <c r="C280" s="2"/>
      <c r="D280" s="1"/>
      <c r="E280" s="1"/>
      <c r="F280" s="20"/>
      <c r="G280" s="24"/>
      <c r="H280" s="25"/>
      <c r="I280" s="24"/>
      <c r="J280" s="25"/>
      <c r="K280" s="27"/>
      <c r="L280" s="26"/>
      <c r="M280" s="27"/>
      <c r="N280" s="26"/>
      <c r="O280" s="27"/>
      <c r="P280" s="26"/>
      <c r="Q280" s="27"/>
      <c r="R280" s="26"/>
      <c r="S280" s="27"/>
      <c r="T280" s="26"/>
      <c r="U280" s="27"/>
      <c r="V280" s="26"/>
      <c r="W280" s="27"/>
      <c r="X280" s="26"/>
      <c r="Y280" s="27"/>
      <c r="Z280" s="26"/>
      <c r="AA280" s="27"/>
      <c r="AB280" s="26"/>
      <c r="AC280" s="27"/>
      <c r="AD280" s="26"/>
      <c r="AE280" s="27"/>
      <c r="AF280" s="26"/>
      <c r="AG280" s="27"/>
      <c r="AH280" s="26"/>
    </row>
    <row r="281" spans="1:34">
      <c r="A281" s="1"/>
      <c r="B281" s="2"/>
      <c r="C281" s="2"/>
      <c r="D281" s="1"/>
      <c r="E281" s="1"/>
      <c r="F281" s="20"/>
      <c r="G281" s="24"/>
      <c r="H281" s="25"/>
      <c r="I281" s="24"/>
      <c r="J281" s="25"/>
      <c r="K281" s="27"/>
      <c r="L281" s="26"/>
      <c r="M281" s="27"/>
      <c r="N281" s="26"/>
      <c r="O281" s="27"/>
      <c r="P281" s="26"/>
      <c r="Q281" s="27"/>
      <c r="R281" s="26"/>
      <c r="S281" s="27"/>
      <c r="T281" s="26"/>
      <c r="U281" s="27"/>
      <c r="V281" s="26"/>
      <c r="W281" s="27"/>
      <c r="X281" s="26"/>
      <c r="Y281" s="27"/>
      <c r="Z281" s="26"/>
      <c r="AA281" s="27"/>
      <c r="AB281" s="26"/>
      <c r="AC281" s="27"/>
      <c r="AD281" s="26"/>
      <c r="AE281" s="27"/>
      <c r="AF281" s="26"/>
      <c r="AG281" s="27"/>
      <c r="AH281" s="26"/>
    </row>
    <row r="282" spans="1:34">
      <c r="A282" s="1"/>
      <c r="B282" s="2"/>
      <c r="C282" s="2"/>
      <c r="D282" s="1"/>
      <c r="E282" s="1"/>
      <c r="F282" s="20"/>
      <c r="G282" s="24"/>
      <c r="H282" s="25"/>
      <c r="I282" s="24"/>
      <c r="J282" s="25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26"/>
      <c r="W282" s="27"/>
      <c r="X282" s="26"/>
      <c r="Y282" s="27"/>
      <c r="Z282" s="26"/>
      <c r="AA282" s="27"/>
      <c r="AB282" s="26"/>
      <c r="AC282" s="27"/>
      <c r="AD282" s="26"/>
      <c r="AE282" s="27"/>
      <c r="AF282" s="26"/>
      <c r="AG282" s="27"/>
      <c r="AH282" s="26"/>
    </row>
    <row r="283" spans="1:34">
      <c r="A283" s="1"/>
      <c r="B283" s="2"/>
      <c r="C283" s="2"/>
      <c r="D283" s="1"/>
      <c r="E283" s="1"/>
      <c r="F283" s="20"/>
      <c r="G283" s="24"/>
      <c r="H283" s="25"/>
      <c r="I283" s="24"/>
      <c r="J283" s="25"/>
      <c r="K283" s="27"/>
      <c r="L283" s="26"/>
      <c r="M283" s="27"/>
      <c r="N283" s="26"/>
      <c r="O283" s="27"/>
      <c r="P283" s="26"/>
      <c r="Q283" s="27"/>
      <c r="R283" s="26"/>
      <c r="S283" s="27"/>
      <c r="T283" s="26"/>
      <c r="U283" s="27"/>
      <c r="V283" s="26"/>
      <c r="W283" s="27"/>
      <c r="X283" s="26"/>
      <c r="Y283" s="27"/>
      <c r="Z283" s="26"/>
      <c r="AA283" s="27"/>
      <c r="AB283" s="26"/>
      <c r="AC283" s="27"/>
      <c r="AD283" s="26"/>
      <c r="AE283" s="27"/>
      <c r="AF283" s="26"/>
      <c r="AG283" s="27"/>
      <c r="AH283" s="26"/>
    </row>
    <row r="284" spans="1:34">
      <c r="A284" s="1"/>
      <c r="B284" s="2"/>
      <c r="C284" s="2"/>
      <c r="D284" s="1"/>
      <c r="E284" s="1"/>
      <c r="F284" s="20"/>
      <c r="G284" s="24"/>
      <c r="H284" s="25"/>
      <c r="I284" s="24"/>
      <c r="J284" s="25"/>
      <c r="K284" s="27"/>
      <c r="L284" s="26"/>
      <c r="M284" s="27"/>
      <c r="N284" s="26"/>
      <c r="O284" s="27"/>
      <c r="P284" s="26"/>
      <c r="Q284" s="27"/>
      <c r="R284" s="26"/>
      <c r="S284" s="27"/>
      <c r="T284" s="26"/>
      <c r="U284" s="27"/>
      <c r="V284" s="26"/>
      <c r="W284" s="27"/>
      <c r="X284" s="26"/>
      <c r="Y284" s="27"/>
      <c r="Z284" s="26"/>
      <c r="AA284" s="27"/>
      <c r="AB284" s="26"/>
      <c r="AC284" s="27"/>
      <c r="AD284" s="26"/>
      <c r="AE284" s="27"/>
      <c r="AF284" s="26"/>
      <c r="AG284" s="27"/>
      <c r="AH284" s="26"/>
    </row>
    <row r="285" spans="1:34">
      <c r="A285" s="1"/>
      <c r="B285" s="2"/>
      <c r="C285" s="2"/>
      <c r="D285" s="1"/>
      <c r="E285" s="1"/>
      <c r="F285" s="20"/>
      <c r="G285" s="24"/>
      <c r="H285" s="25"/>
      <c r="I285" s="24"/>
      <c r="J285" s="25"/>
      <c r="K285" s="27"/>
      <c r="L285" s="26"/>
      <c r="M285" s="27"/>
      <c r="N285" s="26"/>
      <c r="O285" s="27"/>
      <c r="P285" s="26"/>
      <c r="Q285" s="27"/>
      <c r="R285" s="26"/>
      <c r="S285" s="27"/>
      <c r="T285" s="26"/>
      <c r="U285" s="27"/>
      <c r="V285" s="26"/>
      <c r="W285" s="27"/>
      <c r="X285" s="26"/>
      <c r="Y285" s="27"/>
      <c r="Z285" s="26"/>
      <c r="AA285" s="27"/>
      <c r="AB285" s="26"/>
      <c r="AC285" s="27"/>
      <c r="AD285" s="26"/>
      <c r="AE285" s="27"/>
      <c r="AF285" s="26"/>
      <c r="AG285" s="27"/>
      <c r="AH285" s="26"/>
    </row>
    <row r="286" spans="1:34">
      <c r="A286" s="1"/>
      <c r="B286" s="2"/>
      <c r="C286" s="2"/>
      <c r="D286" s="1"/>
      <c r="E286" s="1"/>
      <c r="F286" s="20"/>
      <c r="G286" s="24"/>
      <c r="H286" s="25"/>
      <c r="I286" s="24"/>
      <c r="J286" s="25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26"/>
      <c r="W286" s="27"/>
      <c r="X286" s="26"/>
      <c r="Y286" s="27"/>
      <c r="Z286" s="26"/>
      <c r="AA286" s="27"/>
      <c r="AB286" s="26"/>
      <c r="AC286" s="27"/>
      <c r="AD286" s="26"/>
      <c r="AE286" s="27"/>
      <c r="AF286" s="26"/>
      <c r="AG286" s="27"/>
      <c r="AH286" s="26"/>
    </row>
    <row r="287" spans="1:34">
      <c r="A287" s="1"/>
      <c r="B287" s="2"/>
      <c r="C287" s="2"/>
      <c r="D287" s="1"/>
      <c r="E287" s="1"/>
      <c r="F287" s="20"/>
      <c r="G287" s="24"/>
      <c r="H287" s="25"/>
      <c r="I287" s="24"/>
      <c r="J287" s="25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26"/>
      <c r="W287" s="27"/>
      <c r="X287" s="26"/>
      <c r="Y287" s="27"/>
      <c r="Z287" s="26"/>
      <c r="AA287" s="27"/>
      <c r="AB287" s="26"/>
      <c r="AC287" s="27"/>
      <c r="AD287" s="26"/>
      <c r="AE287" s="27"/>
      <c r="AF287" s="26"/>
      <c r="AG287" s="27"/>
      <c r="AH287" s="26"/>
    </row>
    <row r="288" spans="1:34">
      <c r="A288" s="1"/>
      <c r="B288" s="2"/>
      <c r="C288" s="2"/>
      <c r="D288" s="1"/>
      <c r="E288" s="1"/>
      <c r="F288" s="20"/>
      <c r="G288" s="24"/>
      <c r="H288" s="25"/>
      <c r="I288" s="24"/>
      <c r="J288" s="25"/>
      <c r="K288" s="27"/>
      <c r="L288" s="26"/>
      <c r="M288" s="27"/>
      <c r="N288" s="26"/>
      <c r="O288" s="27"/>
      <c r="P288" s="26"/>
      <c r="Q288" s="27"/>
      <c r="R288" s="26"/>
      <c r="S288" s="27"/>
      <c r="T288" s="26"/>
      <c r="U288" s="27"/>
      <c r="V288" s="26"/>
      <c r="W288" s="27"/>
      <c r="X288" s="26"/>
      <c r="Y288" s="27"/>
      <c r="Z288" s="26"/>
      <c r="AA288" s="27"/>
      <c r="AB288" s="26"/>
      <c r="AC288" s="27"/>
      <c r="AD288" s="26"/>
      <c r="AE288" s="27"/>
      <c r="AF288" s="26"/>
      <c r="AG288" s="27"/>
      <c r="AH288" s="26"/>
    </row>
    <row r="289" spans="1:34">
      <c r="A289" s="1"/>
      <c r="B289" s="2"/>
      <c r="C289" s="2"/>
      <c r="D289" s="1"/>
      <c r="E289" s="1"/>
      <c r="F289" s="20"/>
      <c r="G289" s="24"/>
      <c r="H289" s="25"/>
      <c r="I289" s="24"/>
      <c r="J289" s="25"/>
      <c r="K289" s="27"/>
      <c r="L289" s="26"/>
      <c r="M289" s="27"/>
      <c r="N289" s="26"/>
      <c r="O289" s="27"/>
      <c r="P289" s="26"/>
      <c r="Q289" s="27"/>
      <c r="R289" s="26"/>
      <c r="S289" s="27"/>
      <c r="T289" s="26"/>
      <c r="U289" s="27"/>
      <c r="V289" s="26"/>
      <c r="W289" s="27"/>
      <c r="X289" s="26"/>
      <c r="Y289" s="27"/>
      <c r="Z289" s="26"/>
      <c r="AA289" s="27"/>
      <c r="AB289" s="26"/>
      <c r="AC289" s="27"/>
      <c r="AD289" s="26"/>
      <c r="AE289" s="27"/>
      <c r="AF289" s="26"/>
      <c r="AG289" s="27"/>
      <c r="AH289" s="26"/>
    </row>
    <row r="290" spans="1:34">
      <c r="A290" s="1"/>
      <c r="B290" s="2"/>
      <c r="C290" s="2"/>
      <c r="D290" s="1"/>
      <c r="E290" s="1"/>
      <c r="F290" s="20"/>
      <c r="G290" s="24"/>
      <c r="H290" s="25"/>
      <c r="I290" s="24"/>
      <c r="J290" s="25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26"/>
      <c r="W290" s="27"/>
      <c r="X290" s="26"/>
      <c r="Y290" s="27"/>
      <c r="Z290" s="26"/>
      <c r="AA290" s="27"/>
      <c r="AB290" s="26"/>
      <c r="AC290" s="27"/>
      <c r="AD290" s="26"/>
      <c r="AE290" s="27"/>
      <c r="AF290" s="26"/>
      <c r="AG290" s="27"/>
      <c r="AH290" s="26"/>
    </row>
    <row r="291" spans="1:34">
      <c r="A291" s="1"/>
      <c r="B291" s="2"/>
      <c r="C291" s="2"/>
      <c r="D291" s="1"/>
      <c r="E291" s="1"/>
      <c r="F291" s="20"/>
      <c r="G291" s="24"/>
      <c r="H291" s="25"/>
      <c r="I291" s="24"/>
      <c r="J291" s="25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26"/>
      <c r="W291" s="27"/>
      <c r="X291" s="26"/>
      <c r="Y291" s="27"/>
      <c r="Z291" s="26"/>
      <c r="AA291" s="27"/>
      <c r="AB291" s="26"/>
      <c r="AC291" s="27"/>
      <c r="AD291" s="26"/>
      <c r="AE291" s="27"/>
      <c r="AF291" s="26"/>
      <c r="AG291" s="27"/>
      <c r="AH291" s="26"/>
    </row>
    <row r="292" spans="1:34">
      <c r="A292" s="1"/>
      <c r="B292" s="2"/>
      <c r="C292" s="2"/>
      <c r="D292" s="1"/>
      <c r="E292" s="1"/>
      <c r="F292" s="20"/>
      <c r="G292" s="24"/>
      <c r="H292" s="25"/>
      <c r="I292" s="24"/>
      <c r="J292" s="25"/>
      <c r="K292" s="27"/>
      <c r="L292" s="26"/>
      <c r="M292" s="27"/>
      <c r="N292" s="26"/>
      <c r="O292" s="27"/>
      <c r="P292" s="26"/>
      <c r="Q292" s="27"/>
      <c r="R292" s="26"/>
      <c r="S292" s="27"/>
      <c r="T292" s="26"/>
      <c r="U292" s="27"/>
      <c r="V292" s="26"/>
      <c r="W292" s="27"/>
      <c r="X292" s="26"/>
      <c r="Y292" s="27"/>
      <c r="Z292" s="26"/>
      <c r="AA292" s="27"/>
      <c r="AB292" s="26"/>
      <c r="AC292" s="27"/>
      <c r="AD292" s="26"/>
      <c r="AE292" s="27"/>
      <c r="AF292" s="26"/>
      <c r="AG292" s="27"/>
      <c r="AH292" s="26"/>
    </row>
    <row r="293" spans="1:34">
      <c r="A293" s="1"/>
      <c r="B293" s="2"/>
      <c r="C293" s="2"/>
      <c r="D293" s="1"/>
      <c r="E293" s="1"/>
      <c r="F293" s="20"/>
      <c r="G293" s="24"/>
      <c r="H293" s="25"/>
      <c r="I293" s="24"/>
      <c r="J293" s="25"/>
      <c r="K293" s="27"/>
      <c r="L293" s="26"/>
      <c r="M293" s="27"/>
      <c r="N293" s="26"/>
      <c r="O293" s="27"/>
      <c r="P293" s="26"/>
      <c r="Q293" s="27"/>
      <c r="R293" s="26"/>
      <c r="S293" s="27"/>
      <c r="T293" s="26"/>
      <c r="U293" s="27"/>
      <c r="V293" s="26"/>
      <c r="W293" s="27"/>
      <c r="X293" s="26"/>
      <c r="Y293" s="27"/>
      <c r="Z293" s="26"/>
      <c r="AA293" s="27"/>
      <c r="AB293" s="26"/>
      <c r="AC293" s="27"/>
      <c r="AD293" s="26"/>
      <c r="AE293" s="27"/>
      <c r="AF293" s="26"/>
      <c r="AG293" s="27"/>
      <c r="AH293" s="26"/>
    </row>
    <row r="294" spans="1:34">
      <c r="A294" s="1"/>
      <c r="B294" s="2"/>
      <c r="C294" s="2"/>
      <c r="D294" s="1"/>
      <c r="E294" s="1"/>
      <c r="F294" s="20"/>
      <c r="G294" s="24"/>
      <c r="H294" s="25"/>
      <c r="I294" s="24"/>
      <c r="J294" s="25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26"/>
      <c r="W294" s="27"/>
      <c r="X294" s="26"/>
      <c r="Y294" s="27"/>
      <c r="Z294" s="26"/>
      <c r="AA294" s="27"/>
      <c r="AB294" s="26"/>
      <c r="AC294" s="27"/>
      <c r="AD294" s="26"/>
      <c r="AE294" s="27"/>
      <c r="AF294" s="26"/>
      <c r="AG294" s="27"/>
      <c r="AH294" s="26"/>
    </row>
    <row r="295" spans="1:34">
      <c r="A295" s="1"/>
      <c r="B295" s="2"/>
      <c r="C295" s="2"/>
      <c r="D295" s="1"/>
      <c r="E295" s="1"/>
      <c r="F295" s="20"/>
      <c r="G295" s="24"/>
      <c r="H295" s="25"/>
      <c r="I295" s="24"/>
      <c r="J295" s="25"/>
      <c r="K295" s="27"/>
      <c r="L295" s="26"/>
      <c r="M295" s="27"/>
      <c r="N295" s="26"/>
      <c r="O295" s="27"/>
      <c r="P295" s="26"/>
      <c r="Q295" s="27"/>
      <c r="R295" s="26"/>
      <c r="S295" s="27"/>
      <c r="T295" s="26"/>
      <c r="U295" s="27"/>
      <c r="V295" s="26"/>
      <c r="W295" s="27"/>
      <c r="X295" s="26"/>
      <c r="Y295" s="27"/>
      <c r="Z295" s="26"/>
      <c r="AA295" s="27"/>
      <c r="AB295" s="26"/>
      <c r="AC295" s="27"/>
      <c r="AD295" s="26"/>
      <c r="AE295" s="27"/>
      <c r="AF295" s="26"/>
      <c r="AG295" s="27"/>
      <c r="AH295" s="26"/>
    </row>
    <row r="296" spans="1:34">
      <c r="A296" s="1"/>
      <c r="B296" s="2"/>
      <c r="C296" s="2"/>
      <c r="D296" s="1"/>
      <c r="E296" s="1"/>
      <c r="F296" s="20"/>
      <c r="G296" s="24"/>
      <c r="H296" s="25"/>
      <c r="I296" s="24"/>
      <c r="J296" s="25"/>
      <c r="K296" s="27"/>
      <c r="L296" s="26"/>
      <c r="M296" s="27"/>
      <c r="N296" s="26"/>
      <c r="O296" s="27"/>
      <c r="P296" s="26"/>
      <c r="Q296" s="27"/>
      <c r="R296" s="26"/>
      <c r="S296" s="27"/>
      <c r="T296" s="26"/>
      <c r="U296" s="27"/>
      <c r="V296" s="26"/>
      <c r="W296" s="27"/>
      <c r="X296" s="26"/>
      <c r="Y296" s="27"/>
      <c r="Z296" s="26"/>
      <c r="AA296" s="27"/>
      <c r="AB296" s="26"/>
      <c r="AC296" s="27"/>
      <c r="AD296" s="26"/>
      <c r="AE296" s="27"/>
      <c r="AF296" s="26"/>
      <c r="AG296" s="27"/>
      <c r="AH296" s="26"/>
    </row>
    <row r="297" spans="1:34">
      <c r="A297" s="1"/>
      <c r="B297" s="2"/>
      <c r="C297" s="2"/>
      <c r="D297" s="1"/>
      <c r="E297" s="1"/>
      <c r="F297" s="20"/>
      <c r="G297" s="24"/>
      <c r="H297" s="25"/>
      <c r="I297" s="24"/>
      <c r="J297" s="25"/>
      <c r="K297" s="27"/>
      <c r="L297" s="26"/>
      <c r="M297" s="27"/>
      <c r="N297" s="26"/>
      <c r="O297" s="27"/>
      <c r="P297" s="26"/>
      <c r="Q297" s="27"/>
      <c r="R297" s="26"/>
      <c r="S297" s="27"/>
      <c r="T297" s="26"/>
      <c r="U297" s="27"/>
      <c r="V297" s="26"/>
      <c r="W297" s="27"/>
      <c r="X297" s="26"/>
      <c r="Y297" s="27"/>
      <c r="Z297" s="26"/>
      <c r="AA297" s="27"/>
      <c r="AB297" s="26"/>
      <c r="AC297" s="27"/>
      <c r="AD297" s="26"/>
      <c r="AE297" s="27"/>
      <c r="AF297" s="26"/>
      <c r="AG297" s="27"/>
      <c r="AH297" s="26"/>
    </row>
    <row r="298" spans="1:34">
      <c r="A298" s="1"/>
      <c r="B298" s="2"/>
      <c r="C298" s="2"/>
      <c r="D298" s="1"/>
      <c r="E298" s="1"/>
      <c r="F298" s="20"/>
      <c r="G298" s="24"/>
      <c r="H298" s="25"/>
      <c r="I298" s="24"/>
      <c r="J298" s="25"/>
      <c r="K298" s="27"/>
      <c r="L298" s="26"/>
      <c r="M298" s="27"/>
      <c r="N298" s="26"/>
      <c r="O298" s="27"/>
      <c r="P298" s="26"/>
      <c r="Q298" s="27"/>
      <c r="R298" s="26"/>
      <c r="S298" s="27"/>
      <c r="T298" s="26"/>
      <c r="U298" s="27"/>
      <c r="V298" s="26"/>
      <c r="W298" s="27"/>
      <c r="X298" s="26"/>
      <c r="Y298" s="27"/>
      <c r="Z298" s="26"/>
      <c r="AA298" s="27"/>
      <c r="AB298" s="26"/>
      <c r="AC298" s="27"/>
      <c r="AD298" s="26"/>
      <c r="AE298" s="27"/>
      <c r="AF298" s="26"/>
      <c r="AG298" s="27"/>
      <c r="AH298" s="26"/>
    </row>
    <row r="299" spans="1:34">
      <c r="A299" s="1"/>
      <c r="B299" s="2"/>
      <c r="C299" s="2"/>
      <c r="D299" s="1"/>
      <c r="E299" s="1"/>
      <c r="F299" s="20"/>
      <c r="G299" s="24"/>
      <c r="H299" s="25"/>
      <c r="I299" s="24"/>
      <c r="J299" s="25"/>
      <c r="K299" s="27"/>
      <c r="L299" s="26"/>
      <c r="M299" s="27"/>
      <c r="N299" s="26"/>
      <c r="O299" s="27"/>
      <c r="P299" s="26"/>
      <c r="Q299" s="27"/>
      <c r="R299" s="26"/>
      <c r="S299" s="27"/>
      <c r="T299" s="26"/>
      <c r="U299" s="27"/>
      <c r="V299" s="26"/>
      <c r="W299" s="27"/>
      <c r="X299" s="26"/>
      <c r="Y299" s="27"/>
      <c r="Z299" s="26"/>
      <c r="AA299" s="27"/>
      <c r="AB299" s="26"/>
      <c r="AC299" s="27"/>
      <c r="AD299" s="26"/>
      <c r="AE299" s="27"/>
      <c r="AF299" s="26"/>
      <c r="AG299" s="27"/>
      <c r="AH299" s="26"/>
    </row>
    <row r="300" spans="1:34">
      <c r="A300" s="1"/>
      <c r="B300" s="2"/>
      <c r="C300" s="2"/>
      <c r="D300" s="1"/>
      <c r="E300" s="1"/>
      <c r="F300" s="20"/>
      <c r="G300" s="24"/>
      <c r="H300" s="25"/>
      <c r="I300" s="24"/>
      <c r="J300" s="25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26"/>
      <c r="W300" s="27"/>
      <c r="X300" s="26"/>
      <c r="Y300" s="27"/>
      <c r="Z300" s="26"/>
      <c r="AA300" s="27"/>
      <c r="AB300" s="26"/>
      <c r="AC300" s="27"/>
      <c r="AD300" s="26"/>
      <c r="AE300" s="27"/>
      <c r="AF300" s="26"/>
      <c r="AG300" s="27"/>
      <c r="AH300" s="26"/>
    </row>
    <row r="301" spans="1:34">
      <c r="A301" s="1"/>
      <c r="B301" s="2"/>
      <c r="C301" s="2"/>
      <c r="D301" s="1"/>
      <c r="E301" s="1"/>
      <c r="F301" s="20"/>
      <c r="G301" s="24"/>
      <c r="H301" s="25"/>
      <c r="I301" s="24"/>
      <c r="J301" s="25"/>
      <c r="K301" s="27"/>
      <c r="L301" s="26"/>
      <c r="M301" s="27"/>
      <c r="N301" s="26"/>
      <c r="O301" s="27"/>
      <c r="P301" s="26"/>
      <c r="Q301" s="27"/>
      <c r="R301" s="26"/>
      <c r="S301" s="27"/>
      <c r="T301" s="26"/>
      <c r="U301" s="27"/>
      <c r="V301" s="26"/>
      <c r="W301" s="27"/>
      <c r="X301" s="26"/>
      <c r="Y301" s="27"/>
      <c r="Z301" s="26"/>
      <c r="AA301" s="27"/>
      <c r="AB301" s="26"/>
      <c r="AC301" s="27"/>
      <c r="AD301" s="26"/>
      <c r="AE301" s="27"/>
      <c r="AF301" s="26"/>
      <c r="AG301" s="27"/>
      <c r="AH301" s="26"/>
    </row>
    <row r="302" spans="1:34">
      <c r="A302" s="1"/>
      <c r="B302" s="2"/>
      <c r="C302" s="2"/>
      <c r="D302" s="1"/>
      <c r="E302" s="1"/>
      <c r="F302" s="20"/>
      <c r="G302" s="24"/>
      <c r="H302" s="25"/>
      <c r="I302" s="24"/>
      <c r="J302" s="25"/>
      <c r="K302" s="27"/>
      <c r="L302" s="26"/>
      <c r="M302" s="27"/>
      <c r="N302" s="26"/>
      <c r="O302" s="27"/>
      <c r="P302" s="26"/>
      <c r="Q302" s="27"/>
      <c r="R302" s="26"/>
      <c r="S302" s="27"/>
      <c r="T302" s="26"/>
      <c r="U302" s="27"/>
      <c r="V302" s="26"/>
      <c r="W302" s="27"/>
      <c r="X302" s="26"/>
      <c r="Y302" s="27"/>
      <c r="Z302" s="26"/>
      <c r="AA302" s="27"/>
      <c r="AB302" s="26"/>
      <c r="AC302" s="27"/>
      <c r="AD302" s="26"/>
      <c r="AE302" s="27"/>
      <c r="AF302" s="26"/>
      <c r="AG302" s="27"/>
      <c r="AH302" s="26"/>
    </row>
    <row r="303" spans="1:34">
      <c r="A303" s="1"/>
      <c r="B303" s="2"/>
      <c r="C303" s="2"/>
      <c r="D303" s="1"/>
      <c r="E303" s="1"/>
      <c r="F303" s="20"/>
      <c r="G303" s="24"/>
      <c r="H303" s="25"/>
      <c r="I303" s="24"/>
      <c r="J303" s="25"/>
      <c r="K303" s="27"/>
      <c r="L303" s="26"/>
      <c r="M303" s="27"/>
      <c r="N303" s="26"/>
      <c r="O303" s="27"/>
      <c r="P303" s="26"/>
      <c r="Q303" s="27"/>
      <c r="R303" s="26"/>
      <c r="S303" s="27"/>
      <c r="T303" s="26"/>
      <c r="U303" s="27"/>
      <c r="V303" s="26"/>
      <c r="W303" s="27"/>
      <c r="X303" s="26"/>
      <c r="Y303" s="27"/>
      <c r="Z303" s="26"/>
      <c r="AA303" s="27"/>
      <c r="AB303" s="26"/>
      <c r="AC303" s="27"/>
      <c r="AD303" s="26"/>
      <c r="AE303" s="27"/>
      <c r="AF303" s="26"/>
      <c r="AG303" s="27"/>
      <c r="AH303" s="26"/>
    </row>
    <row r="304" spans="1:34">
      <c r="A304" s="1"/>
      <c r="B304" s="2"/>
      <c r="C304" s="2"/>
      <c r="D304" s="1"/>
      <c r="E304" s="1"/>
      <c r="F304" s="20"/>
      <c r="G304" s="24"/>
      <c r="H304" s="25"/>
      <c r="I304" s="24"/>
      <c r="J304" s="25"/>
      <c r="K304" s="27"/>
      <c r="L304" s="26"/>
      <c r="M304" s="27"/>
      <c r="N304" s="26"/>
      <c r="O304" s="27"/>
      <c r="P304" s="26"/>
      <c r="Q304" s="27"/>
      <c r="R304" s="26"/>
      <c r="S304" s="27"/>
      <c r="T304" s="26"/>
      <c r="U304" s="27"/>
      <c r="V304" s="26"/>
      <c r="W304" s="27"/>
      <c r="X304" s="26"/>
      <c r="Y304" s="27"/>
      <c r="Z304" s="26"/>
      <c r="AA304" s="27"/>
      <c r="AB304" s="26"/>
      <c r="AC304" s="27"/>
      <c r="AD304" s="26"/>
      <c r="AE304" s="27"/>
      <c r="AF304" s="26"/>
      <c r="AG304" s="27"/>
      <c r="AH304" s="26"/>
    </row>
    <row r="305" spans="1:34">
      <c r="A305" s="1"/>
      <c r="B305" s="2"/>
      <c r="C305" s="2"/>
      <c r="D305" s="1"/>
      <c r="E305" s="1"/>
      <c r="F305" s="20"/>
      <c r="G305" s="24"/>
      <c r="H305" s="25"/>
      <c r="I305" s="24"/>
      <c r="J305" s="25"/>
      <c r="K305" s="27"/>
      <c r="L305" s="26"/>
      <c r="M305" s="27"/>
      <c r="N305" s="26"/>
      <c r="O305" s="27"/>
      <c r="P305" s="26"/>
      <c r="Q305" s="27"/>
      <c r="R305" s="26"/>
      <c r="S305" s="27"/>
      <c r="T305" s="26"/>
      <c r="U305" s="27"/>
      <c r="V305" s="26"/>
      <c r="W305" s="27"/>
      <c r="X305" s="26"/>
      <c r="Y305" s="27"/>
      <c r="Z305" s="26"/>
      <c r="AA305" s="27"/>
      <c r="AB305" s="26"/>
      <c r="AC305" s="27"/>
      <c r="AD305" s="26"/>
      <c r="AE305" s="27"/>
      <c r="AF305" s="26"/>
      <c r="AG305" s="27"/>
      <c r="AH305" s="26"/>
    </row>
    <row r="306" spans="1:34">
      <c r="A306" s="1"/>
      <c r="B306" s="2"/>
      <c r="C306" s="2"/>
      <c r="D306" s="1"/>
      <c r="E306" s="1"/>
      <c r="F306" s="20"/>
      <c r="G306" s="24"/>
      <c r="H306" s="25"/>
      <c r="I306" s="24"/>
      <c r="J306" s="25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26"/>
      <c r="W306" s="27"/>
      <c r="X306" s="26"/>
      <c r="Y306" s="27"/>
      <c r="Z306" s="26"/>
      <c r="AA306" s="27"/>
      <c r="AB306" s="26"/>
      <c r="AC306" s="27"/>
      <c r="AD306" s="26"/>
      <c r="AE306" s="27"/>
      <c r="AF306" s="26"/>
      <c r="AG306" s="27"/>
      <c r="AH306" s="26"/>
    </row>
    <row r="307" spans="1:34">
      <c r="A307" s="1"/>
      <c r="B307" s="2"/>
      <c r="C307" s="2"/>
      <c r="D307" s="1"/>
      <c r="E307" s="1"/>
      <c r="F307" s="20"/>
      <c r="G307" s="24"/>
      <c r="H307" s="25"/>
      <c r="I307" s="24"/>
      <c r="J307" s="25"/>
      <c r="K307" s="27"/>
      <c r="L307" s="26"/>
      <c r="M307" s="27"/>
      <c r="N307" s="26"/>
      <c r="O307" s="27"/>
      <c r="P307" s="26"/>
      <c r="Q307" s="27"/>
      <c r="R307" s="26"/>
      <c r="S307" s="27"/>
      <c r="T307" s="26"/>
      <c r="U307" s="27"/>
      <c r="V307" s="26"/>
      <c r="W307" s="27"/>
      <c r="X307" s="26"/>
      <c r="Y307" s="27"/>
      <c r="Z307" s="26"/>
      <c r="AA307" s="27"/>
      <c r="AB307" s="26"/>
      <c r="AC307" s="27"/>
      <c r="AD307" s="26"/>
      <c r="AE307" s="27"/>
      <c r="AF307" s="26"/>
      <c r="AG307" s="27"/>
      <c r="AH307" s="26"/>
    </row>
    <row r="308" spans="1:34">
      <c r="A308" s="1"/>
      <c r="B308" s="2"/>
      <c r="C308" s="2"/>
      <c r="D308" s="1"/>
      <c r="E308" s="1"/>
      <c r="F308" s="20"/>
      <c r="G308" s="24"/>
      <c r="H308" s="25"/>
      <c r="I308" s="24"/>
      <c r="J308" s="25"/>
      <c r="K308" s="27"/>
      <c r="L308" s="26"/>
      <c r="M308" s="27"/>
      <c r="N308" s="26"/>
      <c r="O308" s="27"/>
      <c r="P308" s="26"/>
      <c r="Q308" s="27"/>
      <c r="R308" s="26"/>
      <c r="S308" s="27"/>
      <c r="T308" s="26"/>
      <c r="U308" s="27"/>
      <c r="V308" s="26"/>
      <c r="W308" s="27"/>
      <c r="X308" s="26"/>
      <c r="Y308" s="27"/>
      <c r="Z308" s="26"/>
      <c r="AA308" s="27"/>
      <c r="AB308" s="26"/>
      <c r="AC308" s="27"/>
      <c r="AD308" s="26"/>
      <c r="AE308" s="27"/>
      <c r="AF308" s="26"/>
      <c r="AG308" s="27"/>
      <c r="AH308" s="26"/>
    </row>
    <row r="309" spans="1:34">
      <c r="A309" s="1"/>
      <c r="B309" s="2"/>
      <c r="C309" s="2"/>
      <c r="D309" s="1"/>
      <c r="E309" s="1"/>
      <c r="F309" s="20"/>
      <c r="G309" s="24"/>
      <c r="H309" s="25"/>
      <c r="I309" s="24"/>
      <c r="J309" s="25"/>
      <c r="K309" s="27"/>
      <c r="L309" s="26"/>
      <c r="M309" s="27"/>
      <c r="N309" s="26"/>
      <c r="O309" s="27"/>
      <c r="P309" s="26"/>
      <c r="Q309" s="27"/>
      <c r="R309" s="26"/>
      <c r="S309" s="27"/>
      <c r="T309" s="26"/>
      <c r="U309" s="27"/>
      <c r="V309" s="26"/>
      <c r="W309" s="27"/>
      <c r="X309" s="26"/>
      <c r="Y309" s="27"/>
      <c r="Z309" s="26"/>
      <c r="AA309" s="27"/>
      <c r="AB309" s="26"/>
      <c r="AC309" s="27"/>
      <c r="AD309" s="26"/>
      <c r="AE309" s="27"/>
      <c r="AF309" s="26"/>
      <c r="AG309" s="27"/>
      <c r="AH309" s="26"/>
    </row>
    <row r="310" spans="1:34">
      <c r="A310" s="1"/>
      <c r="B310" s="2"/>
      <c r="C310" s="2"/>
      <c r="D310" s="1"/>
      <c r="E310" s="1"/>
      <c r="F310" s="20"/>
      <c r="G310" s="24"/>
      <c r="H310" s="25"/>
      <c r="I310" s="24"/>
      <c r="J310" s="25"/>
      <c r="K310" s="27"/>
      <c r="L310" s="26"/>
      <c r="M310" s="27"/>
      <c r="N310" s="26"/>
      <c r="O310" s="27"/>
      <c r="P310" s="26"/>
      <c r="Q310" s="27"/>
      <c r="R310" s="26"/>
      <c r="S310" s="27"/>
      <c r="T310" s="26"/>
      <c r="U310" s="27"/>
      <c r="V310" s="26"/>
      <c r="W310" s="27"/>
      <c r="X310" s="26"/>
      <c r="Y310" s="27"/>
      <c r="Z310" s="26"/>
      <c r="AA310" s="27"/>
      <c r="AB310" s="26"/>
      <c r="AC310" s="27"/>
      <c r="AD310" s="26"/>
      <c r="AE310" s="27"/>
      <c r="AF310" s="26"/>
      <c r="AG310" s="27"/>
      <c r="AH310" s="26"/>
    </row>
    <row r="311" spans="1:34">
      <c r="A311" s="1"/>
      <c r="B311" s="2"/>
      <c r="C311" s="2"/>
      <c r="D311" s="1"/>
      <c r="E311" s="1"/>
      <c r="F311" s="20"/>
      <c r="G311" s="24"/>
      <c r="H311" s="25"/>
      <c r="I311" s="24"/>
      <c r="J311" s="25"/>
      <c r="K311" s="27"/>
      <c r="L311" s="26"/>
      <c r="M311" s="27"/>
      <c r="N311" s="26"/>
      <c r="O311" s="27"/>
      <c r="P311" s="26"/>
      <c r="Q311" s="27"/>
      <c r="R311" s="26"/>
      <c r="S311" s="27"/>
      <c r="T311" s="26"/>
      <c r="U311" s="27"/>
      <c r="V311" s="26"/>
      <c r="W311" s="27"/>
      <c r="X311" s="26"/>
      <c r="Y311" s="27"/>
      <c r="Z311" s="26"/>
      <c r="AA311" s="27"/>
      <c r="AB311" s="26"/>
      <c r="AC311" s="27"/>
      <c r="AD311" s="26"/>
      <c r="AE311" s="27"/>
      <c r="AF311" s="26"/>
      <c r="AG311" s="27"/>
      <c r="AH311" s="26"/>
    </row>
    <row r="312" spans="1:34">
      <c r="A312" s="1"/>
      <c r="B312" s="2"/>
      <c r="C312" s="2"/>
      <c r="D312" s="1"/>
      <c r="E312" s="1"/>
      <c r="F312" s="20"/>
      <c r="G312" s="24"/>
      <c r="H312" s="25"/>
      <c r="I312" s="24"/>
      <c r="J312" s="25"/>
      <c r="K312" s="27"/>
      <c r="L312" s="26"/>
      <c r="M312" s="27"/>
      <c r="N312" s="26"/>
      <c r="O312" s="27"/>
      <c r="P312" s="26"/>
      <c r="Q312" s="27"/>
      <c r="R312" s="26"/>
      <c r="S312" s="27"/>
      <c r="T312" s="26"/>
      <c r="U312" s="27"/>
      <c r="V312" s="26"/>
      <c r="W312" s="27"/>
      <c r="X312" s="26"/>
      <c r="Y312" s="27"/>
      <c r="Z312" s="26"/>
      <c r="AA312" s="27"/>
      <c r="AB312" s="26"/>
      <c r="AC312" s="27"/>
      <c r="AD312" s="26"/>
      <c r="AE312" s="27"/>
      <c r="AF312" s="26"/>
      <c r="AG312" s="27"/>
      <c r="AH312" s="26"/>
    </row>
    <row r="313" spans="1:34">
      <c r="A313" s="1"/>
      <c r="B313" s="2"/>
      <c r="C313" s="2"/>
      <c r="D313" s="1"/>
      <c r="E313" s="1"/>
      <c r="F313" s="20"/>
      <c r="G313" s="24"/>
      <c r="H313" s="25"/>
      <c r="I313" s="24"/>
      <c r="J313" s="25"/>
      <c r="K313" s="27"/>
      <c r="L313" s="26"/>
      <c r="M313" s="27"/>
      <c r="N313" s="26"/>
      <c r="O313" s="27"/>
      <c r="P313" s="26"/>
      <c r="Q313" s="27"/>
      <c r="R313" s="26"/>
      <c r="S313" s="27"/>
      <c r="T313" s="26"/>
      <c r="U313" s="27"/>
      <c r="V313" s="26"/>
      <c r="W313" s="27"/>
      <c r="X313" s="26"/>
      <c r="Y313" s="27"/>
      <c r="Z313" s="26"/>
      <c r="AA313" s="27"/>
      <c r="AB313" s="26"/>
      <c r="AC313" s="27"/>
      <c r="AD313" s="26"/>
      <c r="AE313" s="27"/>
      <c r="AF313" s="26"/>
      <c r="AG313" s="27"/>
      <c r="AH313" s="26"/>
    </row>
    <row r="314" spans="1:34">
      <c r="A314" s="1"/>
      <c r="B314" s="2"/>
      <c r="C314" s="2"/>
      <c r="D314" s="1"/>
      <c r="E314" s="1"/>
      <c r="F314" s="21"/>
      <c r="G314" s="24"/>
      <c r="H314" s="25"/>
      <c r="I314" s="24"/>
      <c r="J314" s="25"/>
      <c r="K314" s="27"/>
      <c r="L314" s="26"/>
      <c r="M314" s="27"/>
      <c r="N314" s="26"/>
      <c r="O314" s="27"/>
      <c r="P314" s="26"/>
      <c r="Q314" s="27"/>
      <c r="R314" s="26"/>
      <c r="S314" s="27"/>
      <c r="T314" s="26"/>
      <c r="U314" s="27"/>
      <c r="V314" s="26"/>
      <c r="W314" s="27"/>
      <c r="X314" s="26"/>
      <c r="Y314" s="27"/>
      <c r="Z314" s="26"/>
      <c r="AA314" s="27"/>
      <c r="AB314" s="26"/>
      <c r="AC314" s="27"/>
      <c r="AD314" s="26"/>
      <c r="AE314" s="276"/>
      <c r="AF314" s="279"/>
      <c r="AG314" s="276"/>
      <c r="AH314" s="279"/>
    </row>
    <row r="315" spans="1:34" ht="51" hidden="1">
      <c r="A315" s="370" t="s">
        <v>90</v>
      </c>
      <c r="B315" s="371"/>
      <c r="C315" s="372"/>
      <c r="D315" s="373"/>
      <c r="E315" s="374"/>
      <c r="F315" s="373"/>
      <c r="G315" s="375">
        <f t="shared" ref="G315" si="8">SUM(G245:G314)</f>
        <v>0</v>
      </c>
      <c r="H315" s="376">
        <f t="shared" ref="H315:I315" si="9">SUM(H245:H314)</f>
        <v>0</v>
      </c>
      <c r="I315" s="375">
        <f t="shared" si="9"/>
        <v>0</v>
      </c>
      <c r="J315" s="376">
        <f t="shared" ref="J315:K315" si="10">SUM(J245:J314)</f>
        <v>0</v>
      </c>
      <c r="K315" s="377">
        <f t="shared" si="10"/>
        <v>0</v>
      </c>
      <c r="L315" s="376">
        <f t="shared" ref="L315:O315" si="11">SUM(L245:L314)</f>
        <v>0</v>
      </c>
      <c r="M315" s="375">
        <f t="shared" si="11"/>
        <v>0</v>
      </c>
      <c r="N315" s="376">
        <f t="shared" ref="N315" si="12">SUM(N245:N314)</f>
        <v>0</v>
      </c>
      <c r="O315" s="375">
        <f t="shared" si="11"/>
        <v>0</v>
      </c>
      <c r="P315" s="376">
        <f t="shared" ref="P315:U315" si="13">SUM(P245:P314)</f>
        <v>0</v>
      </c>
      <c r="Q315" s="375">
        <f t="shared" si="13"/>
        <v>0</v>
      </c>
      <c r="R315" s="376">
        <f t="shared" si="13"/>
        <v>0</v>
      </c>
      <c r="S315" s="375">
        <f t="shared" si="13"/>
        <v>0</v>
      </c>
      <c r="T315" s="376">
        <f t="shared" ref="T315" si="14">SUM(T245:T314)</f>
        <v>0</v>
      </c>
      <c r="U315" s="375">
        <f t="shared" si="13"/>
        <v>0</v>
      </c>
      <c r="V315" s="376">
        <f t="shared" ref="V315:W315" si="15">SUM(V245:V314)</f>
        <v>0</v>
      </c>
      <c r="W315" s="375">
        <f t="shared" si="15"/>
        <v>0</v>
      </c>
      <c r="X315" s="376">
        <f t="shared" ref="X315:Y315" si="16">SUM(X245:X314)</f>
        <v>0</v>
      </c>
      <c r="Y315" s="375">
        <f t="shared" si="16"/>
        <v>0</v>
      </c>
      <c r="Z315" s="376">
        <f t="shared" ref="Z315:AA315" si="17">SUM(Z245:Z314)</f>
        <v>0</v>
      </c>
      <c r="AA315" s="375">
        <f t="shared" si="17"/>
        <v>0</v>
      </c>
      <c r="AB315" s="376">
        <f t="shared" ref="AB315:AC315" si="18">SUM(AB245:AB314)</f>
        <v>0</v>
      </c>
      <c r="AC315" s="375">
        <f t="shared" si="18"/>
        <v>0</v>
      </c>
      <c r="AD315" s="378">
        <f t="shared" ref="AD315:AH315" si="19">SUM(AD245:AD314)</f>
        <v>0</v>
      </c>
      <c r="AE315" s="375">
        <f t="shared" si="19"/>
        <v>0</v>
      </c>
      <c r="AF315" s="378">
        <f t="shared" si="19"/>
        <v>0</v>
      </c>
      <c r="AG315" s="375">
        <f t="shared" si="19"/>
        <v>0</v>
      </c>
      <c r="AH315" s="378">
        <f t="shared" si="19"/>
        <v>0</v>
      </c>
    </row>
    <row r="316" spans="1:34" s="306" customFormat="1" ht="24" customHeight="1">
      <c r="A316" s="862" t="s">
        <v>118</v>
      </c>
      <c r="B316" s="863"/>
      <c r="C316" s="863"/>
      <c r="D316" s="863"/>
      <c r="E316" s="863"/>
      <c r="F316" s="863"/>
      <c r="G316" s="863"/>
      <c r="H316" s="863"/>
      <c r="I316" s="863"/>
      <c r="J316" s="863"/>
      <c r="K316" s="863"/>
      <c r="L316" s="863"/>
      <c r="M316" s="863"/>
      <c r="N316" s="863"/>
      <c r="O316" s="863"/>
      <c r="P316" s="863"/>
      <c r="Q316" s="863"/>
      <c r="R316" s="863"/>
      <c r="S316" s="863"/>
      <c r="T316" s="863"/>
      <c r="U316" s="863"/>
      <c r="V316" s="863"/>
      <c r="W316" s="863"/>
      <c r="X316" s="863"/>
      <c r="Y316" s="863"/>
      <c r="Z316" s="863"/>
      <c r="AA316" s="863"/>
      <c r="AB316" s="863"/>
      <c r="AC316" s="863"/>
      <c r="AD316" s="863"/>
      <c r="AE316" s="380"/>
      <c r="AF316" s="380"/>
      <c r="AG316" s="380"/>
      <c r="AH316" s="381"/>
    </row>
    <row r="317" spans="1:34">
      <c r="A317" s="1"/>
      <c r="B317" s="2"/>
      <c r="C317" s="2"/>
      <c r="D317" s="1"/>
      <c r="E317" s="1"/>
      <c r="F317" s="20"/>
      <c r="G317" s="24"/>
      <c r="H317" s="88"/>
      <c r="I317" s="24"/>
      <c r="J317" s="88"/>
      <c r="K317" s="27"/>
      <c r="L317" s="88"/>
      <c r="M317" s="27"/>
      <c r="N317" s="89"/>
      <c r="O317" s="27"/>
      <c r="P317" s="89"/>
      <c r="Q317" s="27"/>
      <c r="R317" s="89"/>
      <c r="S317" s="27"/>
      <c r="T317" s="89"/>
      <c r="U317" s="27"/>
      <c r="V317" s="89"/>
      <c r="W317" s="27"/>
      <c r="X317" s="89"/>
      <c r="Y317" s="27"/>
      <c r="Z317" s="89"/>
      <c r="AA317" s="27"/>
      <c r="AB317" s="89"/>
      <c r="AC317" s="27"/>
      <c r="AD317" s="272"/>
      <c r="AE317" s="27"/>
      <c r="AF317" s="272"/>
      <c r="AG317" s="27"/>
      <c r="AH317" s="272"/>
    </row>
    <row r="318" spans="1:34">
      <c r="A318" s="1"/>
      <c r="B318" s="2"/>
      <c r="C318" s="2"/>
      <c r="D318" s="1"/>
      <c r="E318" s="1"/>
      <c r="F318" s="20"/>
      <c r="G318" s="24"/>
      <c r="H318" s="88"/>
      <c r="I318" s="24"/>
      <c r="J318" s="88"/>
      <c r="K318" s="27"/>
      <c r="L318" s="88"/>
      <c r="M318" s="27"/>
      <c r="N318" s="89"/>
      <c r="O318" s="27"/>
      <c r="P318" s="89"/>
      <c r="Q318" s="27"/>
      <c r="R318" s="89"/>
      <c r="S318" s="27"/>
      <c r="T318" s="89"/>
      <c r="U318" s="27"/>
      <c r="V318" s="89"/>
      <c r="W318" s="27"/>
      <c r="X318" s="89"/>
      <c r="Y318" s="27"/>
      <c r="Z318" s="89"/>
      <c r="AA318" s="27"/>
      <c r="AB318" s="89"/>
      <c r="AC318" s="27"/>
      <c r="AD318" s="272"/>
      <c r="AE318" s="27"/>
      <c r="AF318" s="272"/>
      <c r="AG318" s="27"/>
      <c r="AH318" s="272"/>
    </row>
    <row r="319" spans="1:34">
      <c r="A319" s="1"/>
      <c r="B319" s="2"/>
      <c r="C319" s="2"/>
      <c r="D319" s="1"/>
      <c r="E319" s="1"/>
      <c r="F319" s="20"/>
      <c r="G319" s="24"/>
      <c r="H319" s="88"/>
      <c r="I319" s="24"/>
      <c r="J319" s="88"/>
      <c r="K319" s="27"/>
      <c r="L319" s="88"/>
      <c r="M319" s="27"/>
      <c r="N319" s="89"/>
      <c r="O319" s="27"/>
      <c r="P319" s="89"/>
      <c r="Q319" s="27"/>
      <c r="R319" s="89"/>
      <c r="S319" s="27"/>
      <c r="T319" s="89"/>
      <c r="U319" s="27"/>
      <c r="V319" s="89"/>
      <c r="W319" s="27"/>
      <c r="X319" s="89"/>
      <c r="Y319" s="27"/>
      <c r="Z319" s="89"/>
      <c r="AA319" s="27"/>
      <c r="AB319" s="89"/>
      <c r="AC319" s="27"/>
      <c r="AD319" s="272"/>
      <c r="AE319" s="27"/>
      <c r="AF319" s="272"/>
      <c r="AG319" s="27"/>
      <c r="AH319" s="272"/>
    </row>
    <row r="320" spans="1:34">
      <c r="A320" s="1"/>
      <c r="B320" s="2"/>
      <c r="C320" s="2"/>
      <c r="D320" s="1"/>
      <c r="E320" s="1"/>
      <c r="F320" s="20"/>
      <c r="G320" s="24"/>
      <c r="H320" s="88"/>
      <c r="I320" s="24"/>
      <c r="J320" s="88"/>
      <c r="K320" s="27"/>
      <c r="L320" s="88"/>
      <c r="M320" s="27"/>
      <c r="N320" s="89"/>
      <c r="O320" s="27"/>
      <c r="P320" s="89"/>
      <c r="Q320" s="27"/>
      <c r="R320" s="89"/>
      <c r="S320" s="27"/>
      <c r="T320" s="89"/>
      <c r="U320" s="27"/>
      <c r="V320" s="89"/>
      <c r="W320" s="27"/>
      <c r="X320" s="89"/>
      <c r="Y320" s="27"/>
      <c r="Z320" s="89"/>
      <c r="AA320" s="27"/>
      <c r="AB320" s="89"/>
      <c r="AC320" s="27"/>
      <c r="AD320" s="272"/>
      <c r="AE320" s="27"/>
      <c r="AF320" s="272"/>
      <c r="AG320" s="27"/>
      <c r="AH320" s="272"/>
    </row>
    <row r="321" spans="1:34">
      <c r="A321" s="1"/>
      <c r="B321" s="2"/>
      <c r="C321" s="2"/>
      <c r="D321" s="1"/>
      <c r="E321" s="1"/>
      <c r="F321" s="20"/>
      <c r="G321" s="24"/>
      <c r="H321" s="88"/>
      <c r="I321" s="24"/>
      <c r="J321" s="88"/>
      <c r="K321" s="27"/>
      <c r="L321" s="88"/>
      <c r="M321" s="27"/>
      <c r="N321" s="89"/>
      <c r="O321" s="27"/>
      <c r="P321" s="89"/>
      <c r="Q321" s="27"/>
      <c r="R321" s="89"/>
      <c r="S321" s="27"/>
      <c r="T321" s="89"/>
      <c r="U321" s="27"/>
      <c r="V321" s="89"/>
      <c r="W321" s="27"/>
      <c r="X321" s="89"/>
      <c r="Y321" s="27"/>
      <c r="Z321" s="89"/>
      <c r="AA321" s="27"/>
      <c r="AB321" s="89"/>
      <c r="AC321" s="27"/>
      <c r="AD321" s="272"/>
      <c r="AE321" s="27"/>
      <c r="AF321" s="272"/>
      <c r="AG321" s="27"/>
      <c r="AH321" s="272"/>
    </row>
    <row r="322" spans="1:34">
      <c r="A322" s="1"/>
      <c r="B322" s="2"/>
      <c r="C322" s="2"/>
      <c r="D322" s="1"/>
      <c r="E322" s="1"/>
      <c r="F322" s="20"/>
      <c r="G322" s="24"/>
      <c r="H322" s="88"/>
      <c r="I322" s="24"/>
      <c r="J322" s="88"/>
      <c r="K322" s="27"/>
      <c r="L322" s="88"/>
      <c r="M322" s="27"/>
      <c r="N322" s="89"/>
      <c r="O322" s="27"/>
      <c r="P322" s="89"/>
      <c r="Q322" s="27"/>
      <c r="R322" s="89"/>
      <c r="S322" s="27"/>
      <c r="T322" s="89"/>
      <c r="U322" s="27"/>
      <c r="V322" s="89"/>
      <c r="W322" s="27"/>
      <c r="X322" s="89"/>
      <c r="Y322" s="27"/>
      <c r="Z322" s="89"/>
      <c r="AA322" s="27"/>
      <c r="AB322" s="89"/>
      <c r="AC322" s="27"/>
      <c r="AD322" s="272"/>
      <c r="AE322" s="27"/>
      <c r="AF322" s="272"/>
      <c r="AG322" s="27"/>
      <c r="AH322" s="272"/>
    </row>
    <row r="323" spans="1:34">
      <c r="A323" s="1"/>
      <c r="B323" s="2"/>
      <c r="C323" s="2"/>
      <c r="D323" s="1"/>
      <c r="E323" s="1"/>
      <c r="F323" s="20"/>
      <c r="G323" s="24"/>
      <c r="H323" s="88"/>
      <c r="I323" s="24"/>
      <c r="J323" s="88"/>
      <c r="K323" s="27"/>
      <c r="L323" s="88"/>
      <c r="M323" s="27"/>
      <c r="N323" s="89"/>
      <c r="O323" s="27"/>
      <c r="P323" s="89"/>
      <c r="Q323" s="27"/>
      <c r="R323" s="89"/>
      <c r="S323" s="27"/>
      <c r="T323" s="89"/>
      <c r="U323" s="27"/>
      <c r="V323" s="89"/>
      <c r="W323" s="27"/>
      <c r="X323" s="89"/>
      <c r="Y323" s="27"/>
      <c r="Z323" s="89"/>
      <c r="AA323" s="27"/>
      <c r="AB323" s="89"/>
      <c r="AC323" s="27"/>
      <c r="AD323" s="272"/>
      <c r="AE323" s="27"/>
      <c r="AF323" s="272"/>
      <c r="AG323" s="27"/>
      <c r="AH323" s="272"/>
    </row>
    <row r="324" spans="1:34">
      <c r="A324" s="1"/>
      <c r="B324" s="2"/>
      <c r="C324" s="2"/>
      <c r="D324" s="1"/>
      <c r="E324" s="1"/>
      <c r="F324" s="20"/>
      <c r="G324" s="24"/>
      <c r="H324" s="88"/>
      <c r="I324" s="24"/>
      <c r="J324" s="88"/>
      <c r="K324" s="27"/>
      <c r="L324" s="88"/>
      <c r="M324" s="27"/>
      <c r="N324" s="89"/>
      <c r="O324" s="27"/>
      <c r="P324" s="89"/>
      <c r="Q324" s="27"/>
      <c r="R324" s="89"/>
      <c r="S324" s="27"/>
      <c r="T324" s="89"/>
      <c r="U324" s="27"/>
      <c r="V324" s="89"/>
      <c r="W324" s="27"/>
      <c r="X324" s="89"/>
      <c r="Y324" s="27"/>
      <c r="Z324" s="89"/>
      <c r="AA324" s="27"/>
      <c r="AB324" s="89"/>
      <c r="AC324" s="27"/>
      <c r="AD324" s="272"/>
      <c r="AE324" s="27"/>
      <c r="AF324" s="272"/>
      <c r="AG324" s="27"/>
      <c r="AH324" s="272"/>
    </row>
    <row r="325" spans="1:34">
      <c r="A325" s="1"/>
      <c r="B325" s="2"/>
      <c r="C325" s="2"/>
      <c r="D325" s="1"/>
      <c r="E325" s="1"/>
      <c r="F325" s="20"/>
      <c r="G325" s="24"/>
      <c r="H325" s="88"/>
      <c r="I325" s="24"/>
      <c r="J325" s="88"/>
      <c r="K325" s="27"/>
      <c r="L325" s="88"/>
      <c r="M325" s="27"/>
      <c r="N325" s="89"/>
      <c r="O325" s="27"/>
      <c r="P325" s="89"/>
      <c r="Q325" s="27"/>
      <c r="R325" s="89"/>
      <c r="S325" s="27"/>
      <c r="T325" s="89"/>
      <c r="U325" s="27"/>
      <c r="V325" s="89"/>
      <c r="W325" s="27"/>
      <c r="X325" s="89"/>
      <c r="Y325" s="27"/>
      <c r="Z325" s="89"/>
      <c r="AA325" s="27"/>
      <c r="AB325" s="89"/>
      <c r="AC325" s="27"/>
      <c r="AD325" s="272"/>
      <c r="AE325" s="27"/>
      <c r="AF325" s="272"/>
      <c r="AG325" s="27"/>
      <c r="AH325" s="272"/>
    </row>
    <row r="326" spans="1:34">
      <c r="A326" s="1"/>
      <c r="B326" s="2"/>
      <c r="C326" s="2"/>
      <c r="D326" s="1"/>
      <c r="E326" s="1"/>
      <c r="F326" s="20"/>
      <c r="G326" s="24"/>
      <c r="H326" s="88"/>
      <c r="I326" s="24"/>
      <c r="J326" s="88"/>
      <c r="K326" s="27"/>
      <c r="L326" s="88"/>
      <c r="M326" s="27"/>
      <c r="N326" s="89"/>
      <c r="O326" s="27"/>
      <c r="P326" s="89"/>
      <c r="Q326" s="27"/>
      <c r="R326" s="89"/>
      <c r="S326" s="27"/>
      <c r="T326" s="89"/>
      <c r="U326" s="27"/>
      <c r="V326" s="89"/>
      <c r="W326" s="27"/>
      <c r="X326" s="89"/>
      <c r="Y326" s="27"/>
      <c r="Z326" s="89"/>
      <c r="AA326" s="27"/>
      <c r="AB326" s="89"/>
      <c r="AC326" s="27"/>
      <c r="AD326" s="272"/>
      <c r="AE326" s="27"/>
      <c r="AF326" s="272"/>
      <c r="AG326" s="27"/>
      <c r="AH326" s="272"/>
    </row>
    <row r="327" spans="1:34">
      <c r="A327" s="1"/>
      <c r="B327" s="2"/>
      <c r="C327" s="2"/>
      <c r="D327" s="1"/>
      <c r="E327" s="1"/>
      <c r="F327" s="20"/>
      <c r="G327" s="24"/>
      <c r="H327" s="88"/>
      <c r="I327" s="24"/>
      <c r="J327" s="88"/>
      <c r="K327" s="27"/>
      <c r="L327" s="88"/>
      <c r="M327" s="27"/>
      <c r="N327" s="89"/>
      <c r="O327" s="27"/>
      <c r="P327" s="89"/>
      <c r="Q327" s="27"/>
      <c r="R327" s="89"/>
      <c r="S327" s="27"/>
      <c r="T327" s="89"/>
      <c r="U327" s="27"/>
      <c r="V327" s="89"/>
      <c r="W327" s="27"/>
      <c r="X327" s="89"/>
      <c r="Y327" s="27"/>
      <c r="Z327" s="89"/>
      <c r="AA327" s="27"/>
      <c r="AB327" s="89"/>
      <c r="AC327" s="27"/>
      <c r="AD327" s="272"/>
      <c r="AE327" s="27"/>
      <c r="AF327" s="272"/>
      <c r="AG327" s="27"/>
      <c r="AH327" s="272"/>
    </row>
    <row r="328" spans="1:34">
      <c r="A328" s="1"/>
      <c r="B328" s="2"/>
      <c r="C328" s="2"/>
      <c r="D328" s="1"/>
      <c r="E328" s="1"/>
      <c r="F328" s="20"/>
      <c r="G328" s="24"/>
      <c r="H328" s="88"/>
      <c r="I328" s="24"/>
      <c r="J328" s="88"/>
      <c r="K328" s="27"/>
      <c r="L328" s="88"/>
      <c r="M328" s="27"/>
      <c r="N328" s="89"/>
      <c r="O328" s="27"/>
      <c r="P328" s="89"/>
      <c r="Q328" s="27"/>
      <c r="R328" s="89"/>
      <c r="S328" s="27"/>
      <c r="T328" s="89"/>
      <c r="U328" s="27"/>
      <c r="V328" s="89"/>
      <c r="W328" s="27"/>
      <c r="X328" s="89"/>
      <c r="Y328" s="27"/>
      <c r="Z328" s="89"/>
      <c r="AA328" s="27"/>
      <c r="AB328" s="89"/>
      <c r="AC328" s="27"/>
      <c r="AD328" s="272"/>
      <c r="AE328" s="27"/>
      <c r="AF328" s="272"/>
      <c r="AG328" s="27"/>
      <c r="AH328" s="272"/>
    </row>
    <row r="329" spans="1:34">
      <c r="A329" s="1"/>
      <c r="B329" s="2"/>
      <c r="C329" s="2"/>
      <c r="D329" s="1"/>
      <c r="E329" s="1"/>
      <c r="F329" s="20"/>
      <c r="G329" s="24"/>
      <c r="H329" s="88"/>
      <c r="I329" s="24"/>
      <c r="J329" s="88"/>
      <c r="K329" s="27"/>
      <c r="L329" s="88"/>
      <c r="M329" s="27"/>
      <c r="N329" s="89"/>
      <c r="O329" s="27"/>
      <c r="P329" s="89"/>
      <c r="Q329" s="27"/>
      <c r="R329" s="89"/>
      <c r="S329" s="27"/>
      <c r="T329" s="89"/>
      <c r="U329" s="27"/>
      <c r="V329" s="89"/>
      <c r="W329" s="27"/>
      <c r="X329" s="89"/>
      <c r="Y329" s="27"/>
      <c r="Z329" s="89"/>
      <c r="AA329" s="27"/>
      <c r="AB329" s="89"/>
      <c r="AC329" s="27"/>
      <c r="AD329" s="272"/>
      <c r="AE329" s="27"/>
      <c r="AF329" s="272"/>
      <c r="AG329" s="27"/>
      <c r="AH329" s="272"/>
    </row>
    <row r="330" spans="1:34">
      <c r="A330" s="1"/>
      <c r="B330" s="2"/>
      <c r="C330" s="2"/>
      <c r="D330" s="1"/>
      <c r="E330" s="1"/>
      <c r="F330" s="20"/>
      <c r="G330" s="24"/>
      <c r="H330" s="88"/>
      <c r="I330" s="24"/>
      <c r="J330" s="88"/>
      <c r="K330" s="27"/>
      <c r="L330" s="88"/>
      <c r="M330" s="27"/>
      <c r="N330" s="89"/>
      <c r="O330" s="27"/>
      <c r="P330" s="89"/>
      <c r="Q330" s="27"/>
      <c r="R330" s="89"/>
      <c r="S330" s="27"/>
      <c r="T330" s="89"/>
      <c r="U330" s="27"/>
      <c r="V330" s="89"/>
      <c r="W330" s="27"/>
      <c r="X330" s="89"/>
      <c r="Y330" s="27"/>
      <c r="Z330" s="89"/>
      <c r="AA330" s="27"/>
      <c r="AB330" s="89"/>
      <c r="AC330" s="27"/>
      <c r="AD330" s="272"/>
      <c r="AE330" s="27"/>
      <c r="AF330" s="272"/>
      <c r="AG330" s="27"/>
      <c r="AH330" s="272"/>
    </row>
    <row r="331" spans="1:34">
      <c r="A331" s="1"/>
      <c r="B331" s="2"/>
      <c r="C331" s="2"/>
      <c r="D331" s="1"/>
      <c r="E331" s="1"/>
      <c r="F331" s="20"/>
      <c r="G331" s="24"/>
      <c r="H331" s="88"/>
      <c r="I331" s="24"/>
      <c r="J331" s="88"/>
      <c r="K331" s="27"/>
      <c r="L331" s="88"/>
      <c r="M331" s="27"/>
      <c r="N331" s="89"/>
      <c r="O331" s="27"/>
      <c r="P331" s="89"/>
      <c r="Q331" s="27"/>
      <c r="R331" s="89"/>
      <c r="S331" s="27"/>
      <c r="T331" s="89"/>
      <c r="U331" s="27"/>
      <c r="V331" s="89"/>
      <c r="W331" s="27"/>
      <c r="X331" s="89"/>
      <c r="Y331" s="27"/>
      <c r="Z331" s="89"/>
      <c r="AA331" s="27"/>
      <c r="AB331" s="89"/>
      <c r="AC331" s="27"/>
      <c r="AD331" s="272"/>
      <c r="AE331" s="27"/>
      <c r="AF331" s="272"/>
      <c r="AG331" s="27"/>
      <c r="AH331" s="272"/>
    </row>
    <row r="332" spans="1:34">
      <c r="A332" s="1"/>
      <c r="B332" s="2"/>
      <c r="C332" s="2"/>
      <c r="D332" s="1"/>
      <c r="E332" s="1"/>
      <c r="F332" s="20"/>
      <c r="G332" s="24"/>
      <c r="H332" s="88"/>
      <c r="I332" s="24"/>
      <c r="J332" s="88"/>
      <c r="K332" s="27"/>
      <c r="L332" s="88"/>
      <c r="M332" s="27"/>
      <c r="N332" s="89"/>
      <c r="O332" s="27"/>
      <c r="P332" s="89"/>
      <c r="Q332" s="27"/>
      <c r="R332" s="89"/>
      <c r="S332" s="27"/>
      <c r="T332" s="89"/>
      <c r="U332" s="27"/>
      <c r="V332" s="89"/>
      <c r="W332" s="27"/>
      <c r="X332" s="89"/>
      <c r="Y332" s="27"/>
      <c r="Z332" s="89"/>
      <c r="AA332" s="27"/>
      <c r="AB332" s="89"/>
      <c r="AC332" s="27"/>
      <c r="AD332" s="272"/>
      <c r="AE332" s="27"/>
      <c r="AF332" s="272"/>
      <c r="AG332" s="27"/>
      <c r="AH332" s="272"/>
    </row>
    <row r="333" spans="1:34">
      <c r="A333" s="1"/>
      <c r="B333" s="2"/>
      <c r="C333" s="2"/>
      <c r="D333" s="1"/>
      <c r="E333" s="1"/>
      <c r="F333" s="20"/>
      <c r="G333" s="24"/>
      <c r="H333" s="88"/>
      <c r="I333" s="24"/>
      <c r="J333" s="88"/>
      <c r="K333" s="27"/>
      <c r="L333" s="88"/>
      <c r="M333" s="27"/>
      <c r="N333" s="89"/>
      <c r="O333" s="27"/>
      <c r="P333" s="89"/>
      <c r="Q333" s="27"/>
      <c r="R333" s="89"/>
      <c r="S333" s="27"/>
      <c r="T333" s="89"/>
      <c r="U333" s="27"/>
      <c r="V333" s="89"/>
      <c r="W333" s="27"/>
      <c r="X333" s="89"/>
      <c r="Y333" s="27"/>
      <c r="Z333" s="89"/>
      <c r="AA333" s="27"/>
      <c r="AB333" s="89"/>
      <c r="AC333" s="27"/>
      <c r="AD333" s="272"/>
      <c r="AE333" s="27"/>
      <c r="AF333" s="272"/>
      <c r="AG333" s="27"/>
      <c r="AH333" s="272"/>
    </row>
    <row r="334" spans="1:34">
      <c r="A334" s="1"/>
      <c r="B334" s="2"/>
      <c r="C334" s="2"/>
      <c r="D334" s="1"/>
      <c r="E334" s="1"/>
      <c r="F334" s="20"/>
      <c r="G334" s="24"/>
      <c r="H334" s="88"/>
      <c r="I334" s="24"/>
      <c r="J334" s="88"/>
      <c r="K334" s="27"/>
      <c r="L334" s="88"/>
      <c r="M334" s="27"/>
      <c r="N334" s="89"/>
      <c r="O334" s="27"/>
      <c r="P334" s="89"/>
      <c r="Q334" s="27"/>
      <c r="R334" s="89"/>
      <c r="S334" s="27"/>
      <c r="T334" s="89"/>
      <c r="U334" s="27"/>
      <c r="V334" s="89"/>
      <c r="W334" s="27"/>
      <c r="X334" s="89"/>
      <c r="Y334" s="27"/>
      <c r="Z334" s="89"/>
      <c r="AA334" s="27"/>
      <c r="AB334" s="89"/>
      <c r="AC334" s="27"/>
      <c r="AD334" s="272"/>
      <c r="AE334" s="27"/>
      <c r="AF334" s="272"/>
      <c r="AG334" s="27"/>
      <c r="AH334" s="272"/>
    </row>
    <row r="335" spans="1:34">
      <c r="A335" s="1"/>
      <c r="B335" s="2"/>
      <c r="C335" s="2"/>
      <c r="D335" s="1"/>
      <c r="E335" s="1"/>
      <c r="F335" s="20"/>
      <c r="G335" s="24"/>
      <c r="H335" s="88"/>
      <c r="I335" s="24"/>
      <c r="J335" s="88"/>
      <c r="K335" s="27"/>
      <c r="L335" s="88"/>
      <c r="M335" s="27"/>
      <c r="N335" s="89"/>
      <c r="O335" s="27"/>
      <c r="P335" s="89"/>
      <c r="Q335" s="27"/>
      <c r="R335" s="89"/>
      <c r="S335" s="27"/>
      <c r="T335" s="89"/>
      <c r="U335" s="27"/>
      <c r="V335" s="89"/>
      <c r="W335" s="27"/>
      <c r="X335" s="89"/>
      <c r="Y335" s="27"/>
      <c r="Z335" s="89"/>
      <c r="AA335" s="27"/>
      <c r="AB335" s="89"/>
      <c r="AC335" s="27"/>
      <c r="AD335" s="272"/>
      <c r="AE335" s="27"/>
      <c r="AF335" s="272"/>
      <c r="AG335" s="27"/>
      <c r="AH335" s="272"/>
    </row>
    <row r="336" spans="1:34">
      <c r="A336" s="1"/>
      <c r="B336" s="2"/>
      <c r="C336" s="2"/>
      <c r="D336" s="1"/>
      <c r="E336" s="1"/>
      <c r="F336" s="20"/>
      <c r="G336" s="24"/>
      <c r="H336" s="88"/>
      <c r="I336" s="24"/>
      <c r="J336" s="88"/>
      <c r="K336" s="27"/>
      <c r="L336" s="88"/>
      <c r="M336" s="27"/>
      <c r="N336" s="89"/>
      <c r="O336" s="27"/>
      <c r="P336" s="89"/>
      <c r="Q336" s="27"/>
      <c r="R336" s="89"/>
      <c r="S336" s="27"/>
      <c r="T336" s="89"/>
      <c r="U336" s="27"/>
      <c r="V336" s="89"/>
      <c r="W336" s="27"/>
      <c r="X336" s="89"/>
      <c r="Y336" s="27"/>
      <c r="Z336" s="89"/>
      <c r="AA336" s="27"/>
      <c r="AB336" s="89"/>
      <c r="AC336" s="27"/>
      <c r="AD336" s="272"/>
      <c r="AE336" s="27"/>
      <c r="AF336" s="272"/>
      <c r="AG336" s="27"/>
      <c r="AH336" s="272"/>
    </row>
    <row r="337" spans="1:34">
      <c r="A337" s="1"/>
      <c r="B337" s="2"/>
      <c r="C337" s="2"/>
      <c r="D337" s="1"/>
      <c r="E337" s="1"/>
      <c r="F337" s="20"/>
      <c r="G337" s="24"/>
      <c r="H337" s="88"/>
      <c r="I337" s="24"/>
      <c r="J337" s="88"/>
      <c r="K337" s="27"/>
      <c r="L337" s="88"/>
      <c r="M337" s="27"/>
      <c r="N337" s="89"/>
      <c r="O337" s="27"/>
      <c r="P337" s="89"/>
      <c r="Q337" s="27"/>
      <c r="R337" s="89"/>
      <c r="S337" s="27"/>
      <c r="T337" s="89"/>
      <c r="U337" s="27"/>
      <c r="V337" s="89"/>
      <c r="W337" s="27"/>
      <c r="X337" s="89"/>
      <c r="Y337" s="27"/>
      <c r="Z337" s="89"/>
      <c r="AA337" s="27"/>
      <c r="AB337" s="89"/>
      <c r="AC337" s="27"/>
      <c r="AD337" s="272"/>
      <c r="AE337" s="27"/>
      <c r="AF337" s="272"/>
      <c r="AG337" s="27"/>
      <c r="AH337" s="272"/>
    </row>
    <row r="338" spans="1:34">
      <c r="A338" s="1"/>
      <c r="B338" s="2"/>
      <c r="C338" s="2"/>
      <c r="D338" s="1"/>
      <c r="E338" s="1"/>
      <c r="F338" s="20"/>
      <c r="G338" s="24"/>
      <c r="H338" s="88"/>
      <c r="I338" s="24"/>
      <c r="J338" s="88"/>
      <c r="K338" s="27"/>
      <c r="L338" s="88"/>
      <c r="M338" s="27"/>
      <c r="N338" s="89"/>
      <c r="O338" s="27"/>
      <c r="P338" s="89"/>
      <c r="Q338" s="27"/>
      <c r="R338" s="89"/>
      <c r="S338" s="27"/>
      <c r="T338" s="89"/>
      <c r="U338" s="27"/>
      <c r="V338" s="89"/>
      <c r="W338" s="27"/>
      <c r="X338" s="89"/>
      <c r="Y338" s="27"/>
      <c r="Z338" s="89"/>
      <c r="AA338" s="27"/>
      <c r="AB338" s="89"/>
      <c r="AC338" s="27"/>
      <c r="AD338" s="272"/>
      <c r="AE338" s="27"/>
      <c r="AF338" s="272"/>
      <c r="AG338" s="27"/>
      <c r="AH338" s="272"/>
    </row>
    <row r="339" spans="1:34">
      <c r="A339" s="1"/>
      <c r="B339" s="2"/>
      <c r="C339" s="2"/>
      <c r="D339" s="1"/>
      <c r="E339" s="1"/>
      <c r="F339" s="20"/>
      <c r="G339" s="24"/>
      <c r="H339" s="88"/>
      <c r="I339" s="24"/>
      <c r="J339" s="88"/>
      <c r="K339" s="27"/>
      <c r="L339" s="88"/>
      <c r="M339" s="27"/>
      <c r="N339" s="89"/>
      <c r="O339" s="27"/>
      <c r="P339" s="89"/>
      <c r="Q339" s="27"/>
      <c r="R339" s="89"/>
      <c r="S339" s="27"/>
      <c r="T339" s="89"/>
      <c r="U339" s="27"/>
      <c r="V339" s="89"/>
      <c r="W339" s="27"/>
      <c r="X339" s="89"/>
      <c r="Y339" s="27"/>
      <c r="Z339" s="89"/>
      <c r="AA339" s="27"/>
      <c r="AB339" s="89"/>
      <c r="AC339" s="27"/>
      <c r="AD339" s="272"/>
      <c r="AE339" s="27"/>
      <c r="AF339" s="272"/>
      <c r="AG339" s="27"/>
      <c r="AH339" s="272"/>
    </row>
    <row r="340" spans="1:34" hidden="1">
      <c r="A340" s="22"/>
      <c r="B340" s="23"/>
      <c r="C340" s="23"/>
      <c r="D340" s="22"/>
      <c r="E340" s="22"/>
      <c r="F340" s="21"/>
      <c r="G340" s="274"/>
      <c r="H340" s="275"/>
      <c r="I340" s="274"/>
      <c r="J340" s="275"/>
      <c r="K340" s="276"/>
      <c r="L340" s="275"/>
      <c r="M340" s="276"/>
      <c r="N340" s="277"/>
      <c r="O340" s="276"/>
      <c r="P340" s="277"/>
      <c r="Q340" s="276"/>
      <c r="R340" s="277"/>
      <c r="S340" s="276"/>
      <c r="T340" s="277"/>
      <c r="U340" s="276"/>
      <c r="V340" s="277"/>
      <c r="W340" s="276"/>
      <c r="X340" s="277"/>
      <c r="Y340" s="276"/>
      <c r="Z340" s="277"/>
      <c r="AA340" s="276"/>
      <c r="AB340" s="277"/>
      <c r="AC340" s="276"/>
      <c r="AD340" s="273"/>
      <c r="AE340" s="276"/>
      <c r="AF340" s="273"/>
      <c r="AG340" s="276"/>
      <c r="AH340" s="273"/>
    </row>
    <row r="341" spans="1:34" ht="51" hidden="1">
      <c r="A341" s="90" t="s">
        <v>119</v>
      </c>
      <c r="B341" s="91"/>
      <c r="C341" s="72"/>
      <c r="D341" s="73"/>
      <c r="E341" s="92"/>
      <c r="F341" s="93"/>
      <c r="G341" s="94">
        <f t="shared" ref="G341" si="20">SUM(G317:G340)</f>
        <v>0</v>
      </c>
      <c r="H341" s="95"/>
      <c r="I341" s="94">
        <f t="shared" ref="I341:AG341" si="21">SUM(I317:I340)</f>
        <v>0</v>
      </c>
      <c r="J341" s="95"/>
      <c r="K341" s="94">
        <f t="shared" si="21"/>
        <v>0</v>
      </c>
      <c r="L341" s="95"/>
      <c r="M341" s="94">
        <f t="shared" si="21"/>
        <v>0</v>
      </c>
      <c r="N341" s="95"/>
      <c r="O341" s="94">
        <f t="shared" si="21"/>
        <v>0</v>
      </c>
      <c r="P341" s="95"/>
      <c r="Q341" s="94">
        <f t="shared" ref="Q341" si="22">SUM(Q317:Q340)</f>
        <v>0</v>
      </c>
      <c r="R341" s="95"/>
      <c r="S341" s="94">
        <f t="shared" ref="S341" si="23">SUM(S317:S340)</f>
        <v>0</v>
      </c>
      <c r="T341" s="95"/>
      <c r="U341" s="94">
        <f t="shared" si="21"/>
        <v>0</v>
      </c>
      <c r="V341" s="95"/>
      <c r="W341" s="94">
        <f t="shared" si="21"/>
        <v>0</v>
      </c>
      <c r="X341" s="95"/>
      <c r="Y341" s="94">
        <f t="shared" si="21"/>
        <v>0</v>
      </c>
      <c r="Z341" s="95"/>
      <c r="AA341" s="94">
        <f t="shared" si="21"/>
        <v>0</v>
      </c>
      <c r="AB341" s="95"/>
      <c r="AC341" s="94">
        <f t="shared" si="21"/>
        <v>0</v>
      </c>
      <c r="AD341" s="96"/>
      <c r="AE341" s="94">
        <f t="shared" si="21"/>
        <v>0</v>
      </c>
      <c r="AF341" s="96"/>
      <c r="AG341" s="94">
        <f t="shared" si="21"/>
        <v>0</v>
      </c>
      <c r="AH341" s="96"/>
    </row>
    <row r="342" spans="1:34" hidden="1">
      <c r="A342" s="57"/>
      <c r="B342" s="64"/>
      <c r="C342" s="64"/>
      <c r="D342" s="57"/>
      <c r="E342" s="57"/>
      <c r="F342" s="57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</row>
    <row r="343" spans="1:34" s="43" customFormat="1" ht="35.25" customHeight="1">
      <c r="A343" s="367" t="s">
        <v>127</v>
      </c>
      <c r="B343" s="44"/>
      <c r="C343" s="45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844">
        <f>P1</f>
        <v>0</v>
      </c>
      <c r="Q343" s="844"/>
      <c r="R343" s="844"/>
      <c r="S343" s="844"/>
      <c r="T343" s="844"/>
      <c r="U343" s="844"/>
      <c r="V343" s="844"/>
      <c r="W343" s="844"/>
      <c r="X343" s="844"/>
      <c r="Y343" s="41"/>
      <c r="Z343" s="41"/>
      <c r="AA343" s="41"/>
      <c r="AB343" s="41"/>
      <c r="AC343" s="41"/>
      <c r="AD343" s="41"/>
    </row>
    <row r="344" spans="1:34" s="43" customFormat="1" ht="18" customHeight="1">
      <c r="A344" s="41" t="s">
        <v>35</v>
      </c>
      <c r="B344" s="44"/>
      <c r="C344" s="45"/>
      <c r="D344" s="41"/>
      <c r="E344" s="41"/>
      <c r="F344" s="41"/>
      <c r="G344" s="41"/>
      <c r="H344" s="41"/>
      <c r="I344" s="41"/>
      <c r="J344" s="41"/>
      <c r="K344" s="858"/>
      <c r="L344" s="858"/>
      <c r="M344" s="344"/>
      <c r="N344" s="344"/>
      <c r="O344" s="41"/>
      <c r="P344" s="859"/>
      <c r="Q344" s="859"/>
      <c r="R344" s="859"/>
      <c r="S344" s="859"/>
      <c r="T344" s="859"/>
      <c r="U344" s="859"/>
      <c r="V344" s="859"/>
      <c r="W344" s="859"/>
      <c r="X344" s="859"/>
      <c r="Y344" s="41"/>
      <c r="Z344" s="41"/>
      <c r="AA344" s="41"/>
      <c r="AB344" s="41"/>
      <c r="AC344" s="41"/>
      <c r="AD344" s="41"/>
    </row>
    <row r="345" spans="1:34" s="52" customFormat="1" ht="15.75">
      <c r="A345" s="42"/>
      <c r="B345" s="44"/>
      <c r="C345" s="45"/>
      <c r="D345" s="41"/>
      <c r="E345" s="41"/>
      <c r="F345" s="41"/>
      <c r="G345" s="41"/>
      <c r="H345" s="41"/>
      <c r="I345" s="41"/>
      <c r="J345" s="41"/>
      <c r="K345" s="266"/>
      <c r="L345" s="266"/>
      <c r="M345" s="344"/>
      <c r="N345" s="344"/>
      <c r="O345" s="41"/>
      <c r="P345" s="41"/>
      <c r="Q345" s="420"/>
      <c r="R345" s="420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4" s="52" customFormat="1" ht="20.25">
      <c r="A346" s="48" t="s">
        <v>9</v>
      </c>
      <c r="B346" s="49"/>
      <c r="C346" s="50"/>
      <c r="D346" s="51"/>
      <c r="E346" s="51"/>
      <c r="F346" s="51"/>
      <c r="G346" s="48" t="s">
        <v>245</v>
      </c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</row>
    <row r="347" spans="1:34" ht="14.25">
      <c r="A347" s="51"/>
      <c r="B347" s="50"/>
      <c r="C347" s="50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</row>
    <row r="348" spans="1:34" ht="21" customHeight="1">
      <c r="A348" s="7" t="s">
        <v>36</v>
      </c>
      <c r="B348" s="844">
        <f>G6</f>
        <v>2021</v>
      </c>
      <c r="C348" s="845"/>
      <c r="D348" s="845"/>
      <c r="E348" s="52"/>
      <c r="F348" s="52"/>
      <c r="G348" s="108">
        <f>G6</f>
        <v>2021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</row>
    <row r="349" spans="1:34" ht="21" customHeight="1">
      <c r="A349" s="56" t="s">
        <v>46</v>
      </c>
      <c r="B349" s="844" t="str">
        <f>G7</f>
        <v>3. Quartal (Monate August und September)</v>
      </c>
      <c r="C349" s="845"/>
      <c r="D349" s="845"/>
      <c r="E349" s="54"/>
      <c r="F349" s="54"/>
      <c r="G349" s="42" t="str">
        <f>G7</f>
        <v>3. Quartal (Monate August und September)</v>
      </c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</row>
    <row r="350" spans="1:34" ht="21" customHeight="1">
      <c r="A350" s="7"/>
      <c r="B350" s="264"/>
      <c r="C350" s="265"/>
      <c r="D350" s="265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</row>
    <row r="351" spans="1:34" ht="30.75" customHeight="1">
      <c r="A351" s="849" t="s">
        <v>0</v>
      </c>
      <c r="B351" s="850"/>
      <c r="C351" s="850"/>
      <c r="D351" s="850"/>
      <c r="E351" s="850"/>
      <c r="F351" s="851"/>
      <c r="G351" s="867" t="s">
        <v>1</v>
      </c>
      <c r="H351" s="867"/>
      <c r="I351" s="867" t="s">
        <v>2</v>
      </c>
      <c r="J351" s="867"/>
      <c r="K351" s="868" t="s">
        <v>85</v>
      </c>
      <c r="L351" s="868"/>
      <c r="M351" s="830">
        <f>M8</f>
        <v>0</v>
      </c>
      <c r="N351" s="831"/>
      <c r="O351" s="830">
        <f>O8</f>
        <v>0</v>
      </c>
      <c r="P351" s="831"/>
      <c r="Q351" s="830">
        <f>Q8</f>
        <v>0</v>
      </c>
      <c r="R351" s="831"/>
      <c r="S351" s="830">
        <f>S8</f>
        <v>0</v>
      </c>
      <c r="T351" s="831"/>
      <c r="U351" s="830">
        <f>U8</f>
        <v>0</v>
      </c>
      <c r="V351" s="831"/>
      <c r="W351" s="830">
        <f>W8</f>
        <v>0</v>
      </c>
      <c r="X351" s="831"/>
      <c r="Y351" s="830">
        <f>Y8</f>
        <v>0</v>
      </c>
      <c r="Z351" s="831"/>
      <c r="AA351" s="830">
        <f>AA8</f>
        <v>0</v>
      </c>
      <c r="AB351" s="831"/>
      <c r="AC351" s="830">
        <f>AC8</f>
        <v>0</v>
      </c>
      <c r="AD351" s="831"/>
      <c r="AE351" s="830">
        <f>AE8</f>
        <v>0</v>
      </c>
      <c r="AF351" s="831"/>
      <c r="AG351" s="830">
        <f>AG8</f>
        <v>0</v>
      </c>
      <c r="AH351" s="831"/>
    </row>
    <row r="352" spans="1:34" ht="26.25" customHeight="1">
      <c r="A352" s="852"/>
      <c r="B352" s="853"/>
      <c r="C352" s="853"/>
      <c r="D352" s="853"/>
      <c r="E352" s="853"/>
      <c r="F352" s="854"/>
      <c r="G352" s="832" t="s">
        <v>17</v>
      </c>
      <c r="H352" s="832" t="s">
        <v>12</v>
      </c>
      <c r="I352" s="832" t="s">
        <v>17</v>
      </c>
      <c r="J352" s="832" t="s">
        <v>12</v>
      </c>
      <c r="K352" s="832" t="s">
        <v>17</v>
      </c>
      <c r="L352" s="832" t="s">
        <v>12</v>
      </c>
      <c r="M352" s="832" t="s">
        <v>17</v>
      </c>
      <c r="N352" s="832" t="s">
        <v>12</v>
      </c>
      <c r="O352" s="832" t="s">
        <v>17</v>
      </c>
      <c r="P352" s="832" t="s">
        <v>12</v>
      </c>
      <c r="Q352" s="832" t="s">
        <v>17</v>
      </c>
      <c r="R352" s="832" t="s">
        <v>12</v>
      </c>
      <c r="S352" s="832" t="s">
        <v>17</v>
      </c>
      <c r="T352" s="832" t="s">
        <v>12</v>
      </c>
      <c r="U352" s="889" t="s">
        <v>17</v>
      </c>
      <c r="V352" s="832" t="s">
        <v>12</v>
      </c>
      <c r="W352" s="832" t="s">
        <v>17</v>
      </c>
      <c r="X352" s="832" t="s">
        <v>12</v>
      </c>
      <c r="Y352" s="832" t="s">
        <v>17</v>
      </c>
      <c r="Z352" s="832" t="s">
        <v>12</v>
      </c>
      <c r="AA352" s="832" t="s">
        <v>17</v>
      </c>
      <c r="AB352" s="832" t="s">
        <v>12</v>
      </c>
      <c r="AC352" s="832" t="s">
        <v>17</v>
      </c>
      <c r="AD352" s="832" t="s">
        <v>12</v>
      </c>
      <c r="AE352" s="832" t="s">
        <v>17</v>
      </c>
      <c r="AF352" s="832" t="s">
        <v>12</v>
      </c>
      <c r="AG352" s="832" t="s">
        <v>17</v>
      </c>
      <c r="AH352" s="832" t="s">
        <v>12</v>
      </c>
    </row>
    <row r="353" spans="1:34" ht="33.75" customHeight="1">
      <c r="A353" s="852"/>
      <c r="B353" s="853"/>
      <c r="C353" s="853"/>
      <c r="D353" s="853"/>
      <c r="E353" s="853"/>
      <c r="F353" s="854"/>
      <c r="G353" s="833"/>
      <c r="H353" s="833"/>
      <c r="I353" s="833"/>
      <c r="J353" s="833"/>
      <c r="K353" s="833"/>
      <c r="L353" s="833"/>
      <c r="M353" s="833"/>
      <c r="N353" s="833"/>
      <c r="O353" s="833"/>
      <c r="P353" s="833"/>
      <c r="Q353" s="833"/>
      <c r="R353" s="833"/>
      <c r="S353" s="833"/>
      <c r="T353" s="833"/>
      <c r="U353" s="836"/>
      <c r="V353" s="833"/>
      <c r="W353" s="833"/>
      <c r="X353" s="833"/>
      <c r="Y353" s="833"/>
      <c r="Z353" s="833"/>
      <c r="AA353" s="833"/>
      <c r="AB353" s="833"/>
      <c r="AC353" s="833"/>
      <c r="AD353" s="833"/>
      <c r="AE353" s="833"/>
      <c r="AF353" s="833"/>
      <c r="AG353" s="833"/>
      <c r="AH353" s="833"/>
    </row>
    <row r="354" spans="1:34" ht="35.25" customHeight="1">
      <c r="A354" s="855"/>
      <c r="B354" s="856"/>
      <c r="C354" s="856"/>
      <c r="D354" s="856"/>
      <c r="E354" s="856"/>
      <c r="F354" s="857"/>
      <c r="G354" s="68" t="s">
        <v>135</v>
      </c>
      <c r="H354" s="68" t="s">
        <v>18</v>
      </c>
      <c r="I354" s="68" t="s">
        <v>135</v>
      </c>
      <c r="J354" s="68" t="s">
        <v>18</v>
      </c>
      <c r="K354" s="68" t="s">
        <v>86</v>
      </c>
      <c r="L354" s="68" t="s">
        <v>18</v>
      </c>
      <c r="M354" s="69">
        <f>M11</f>
        <v>0</v>
      </c>
      <c r="N354" s="68" t="s">
        <v>18</v>
      </c>
      <c r="O354" s="69">
        <f>O11</f>
        <v>0</v>
      </c>
      <c r="P354" s="68" t="s">
        <v>18</v>
      </c>
      <c r="Q354" s="69">
        <f>Q11</f>
        <v>0</v>
      </c>
      <c r="R354" s="68" t="s">
        <v>18</v>
      </c>
      <c r="S354" s="69">
        <f>S11</f>
        <v>0</v>
      </c>
      <c r="T354" s="68" t="s">
        <v>18</v>
      </c>
      <c r="U354" s="69">
        <f>U11</f>
        <v>0</v>
      </c>
      <c r="V354" s="68" t="s">
        <v>18</v>
      </c>
      <c r="W354" s="69">
        <f>W11</f>
        <v>0</v>
      </c>
      <c r="X354" s="68" t="s">
        <v>18</v>
      </c>
      <c r="Y354" s="69">
        <f>Y11</f>
        <v>0</v>
      </c>
      <c r="Z354" s="68" t="s">
        <v>18</v>
      </c>
      <c r="AA354" s="69">
        <f>AA11</f>
        <v>0</v>
      </c>
      <c r="AB354" s="68" t="s">
        <v>18</v>
      </c>
      <c r="AC354" s="69">
        <f>AC11</f>
        <v>0</v>
      </c>
      <c r="AD354" s="68" t="s">
        <v>18</v>
      </c>
      <c r="AE354" s="69">
        <f>AE11</f>
        <v>0</v>
      </c>
      <c r="AF354" s="68" t="s">
        <v>18</v>
      </c>
      <c r="AG354" s="69">
        <f>AG11</f>
        <v>0</v>
      </c>
      <c r="AH354" s="68" t="s">
        <v>18</v>
      </c>
    </row>
    <row r="355" spans="1:34" s="306" customFormat="1" ht="24" customHeight="1">
      <c r="A355" s="862" t="s">
        <v>120</v>
      </c>
      <c r="B355" s="863"/>
      <c r="C355" s="863"/>
      <c r="D355" s="863"/>
      <c r="E355" s="863"/>
      <c r="F355" s="863"/>
      <c r="G355" s="863"/>
      <c r="H355" s="863"/>
      <c r="I355" s="863"/>
      <c r="J355" s="863"/>
      <c r="K355" s="863"/>
      <c r="L355" s="863"/>
      <c r="M355" s="863"/>
      <c r="N355" s="863"/>
      <c r="O355" s="863"/>
      <c r="P355" s="863"/>
      <c r="Q355" s="863"/>
      <c r="R355" s="863"/>
      <c r="S355" s="863"/>
      <c r="T355" s="863"/>
      <c r="U355" s="863"/>
      <c r="V355" s="863"/>
      <c r="W355" s="863"/>
      <c r="X355" s="863"/>
      <c r="Y355" s="863"/>
      <c r="Z355" s="863"/>
      <c r="AA355" s="863"/>
      <c r="AB355" s="863"/>
      <c r="AC355" s="863"/>
      <c r="AD355" s="863"/>
      <c r="AE355" s="864"/>
      <c r="AF355" s="864"/>
      <c r="AG355" s="864"/>
      <c r="AH355" s="865"/>
    </row>
    <row r="356" spans="1:34">
      <c r="A356" s="1"/>
      <c r="B356" s="2"/>
      <c r="C356" s="2"/>
      <c r="D356" s="1"/>
      <c r="E356" s="1"/>
      <c r="F356" s="20"/>
      <c r="G356" s="24"/>
      <c r="H356" s="88"/>
      <c r="I356" s="24"/>
      <c r="J356" s="88"/>
      <c r="K356" s="27"/>
      <c r="L356" s="88"/>
      <c r="M356" s="27"/>
      <c r="N356" s="89"/>
      <c r="O356" s="27"/>
      <c r="P356" s="89"/>
      <c r="Q356" s="27"/>
      <c r="R356" s="89"/>
      <c r="S356" s="27"/>
      <c r="T356" s="89"/>
      <c r="U356" s="27"/>
      <c r="V356" s="89"/>
      <c r="W356" s="27"/>
      <c r="X356" s="89"/>
      <c r="Y356" s="27"/>
      <c r="Z356" s="89"/>
      <c r="AA356" s="27"/>
      <c r="AB356" s="89"/>
      <c r="AC356" s="27"/>
      <c r="AD356" s="272"/>
      <c r="AE356" s="27"/>
      <c r="AF356" s="272"/>
      <c r="AG356" s="27"/>
      <c r="AH356" s="272"/>
    </row>
    <row r="357" spans="1:34">
      <c r="A357" s="1"/>
      <c r="B357" s="2"/>
      <c r="C357" s="2"/>
      <c r="D357" s="1"/>
      <c r="E357" s="1"/>
      <c r="F357" s="20"/>
      <c r="G357" s="24"/>
      <c r="H357" s="88"/>
      <c r="I357" s="24"/>
      <c r="J357" s="88"/>
      <c r="K357" s="27"/>
      <c r="L357" s="88"/>
      <c r="M357" s="27"/>
      <c r="N357" s="89"/>
      <c r="O357" s="27"/>
      <c r="P357" s="89"/>
      <c r="Q357" s="27"/>
      <c r="R357" s="89"/>
      <c r="S357" s="27"/>
      <c r="T357" s="89"/>
      <c r="U357" s="27"/>
      <c r="V357" s="89"/>
      <c r="W357" s="27"/>
      <c r="X357" s="89"/>
      <c r="Y357" s="27"/>
      <c r="Z357" s="89"/>
      <c r="AA357" s="27"/>
      <c r="AB357" s="89"/>
      <c r="AC357" s="27"/>
      <c r="AD357" s="272"/>
      <c r="AE357" s="27"/>
      <c r="AF357" s="272"/>
      <c r="AG357" s="27"/>
      <c r="AH357" s="272"/>
    </row>
    <row r="358" spans="1:34">
      <c r="A358" s="1"/>
      <c r="B358" s="2"/>
      <c r="C358" s="2"/>
      <c r="D358" s="1"/>
      <c r="E358" s="1"/>
      <c r="F358" s="20"/>
      <c r="G358" s="24"/>
      <c r="H358" s="88"/>
      <c r="I358" s="24"/>
      <c r="J358" s="88"/>
      <c r="K358" s="27"/>
      <c r="L358" s="88"/>
      <c r="M358" s="27"/>
      <c r="N358" s="89"/>
      <c r="O358" s="27"/>
      <c r="P358" s="89"/>
      <c r="Q358" s="27"/>
      <c r="R358" s="89"/>
      <c r="S358" s="27"/>
      <c r="T358" s="89"/>
      <c r="U358" s="27"/>
      <c r="V358" s="89"/>
      <c r="W358" s="27"/>
      <c r="X358" s="89"/>
      <c r="Y358" s="27"/>
      <c r="Z358" s="89"/>
      <c r="AA358" s="27"/>
      <c r="AB358" s="89"/>
      <c r="AC358" s="27"/>
      <c r="AD358" s="272"/>
      <c r="AE358" s="27"/>
      <c r="AF358" s="272"/>
      <c r="AG358" s="27"/>
      <c r="AH358" s="272"/>
    </row>
    <row r="359" spans="1:34">
      <c r="A359" s="1"/>
      <c r="B359" s="2"/>
      <c r="C359" s="2"/>
      <c r="D359" s="1"/>
      <c r="E359" s="1"/>
      <c r="F359" s="20"/>
      <c r="G359" s="24"/>
      <c r="H359" s="88"/>
      <c r="I359" s="24"/>
      <c r="J359" s="88"/>
      <c r="K359" s="27"/>
      <c r="L359" s="88"/>
      <c r="M359" s="27"/>
      <c r="N359" s="89"/>
      <c r="O359" s="27"/>
      <c r="P359" s="89"/>
      <c r="Q359" s="27"/>
      <c r="R359" s="89"/>
      <c r="S359" s="27"/>
      <c r="T359" s="89"/>
      <c r="U359" s="27"/>
      <c r="V359" s="89"/>
      <c r="W359" s="27"/>
      <c r="X359" s="89"/>
      <c r="Y359" s="27"/>
      <c r="Z359" s="89"/>
      <c r="AA359" s="27"/>
      <c r="AB359" s="89"/>
      <c r="AC359" s="27"/>
      <c r="AD359" s="272"/>
      <c r="AE359" s="27"/>
      <c r="AF359" s="272"/>
      <c r="AG359" s="27"/>
      <c r="AH359" s="272"/>
    </row>
    <row r="360" spans="1:34">
      <c r="A360" s="1"/>
      <c r="B360" s="2"/>
      <c r="C360" s="2"/>
      <c r="D360" s="1"/>
      <c r="E360" s="1"/>
      <c r="F360" s="20"/>
      <c r="G360" s="24"/>
      <c r="H360" s="88"/>
      <c r="I360" s="24"/>
      <c r="J360" s="88"/>
      <c r="K360" s="27"/>
      <c r="L360" s="88"/>
      <c r="M360" s="27"/>
      <c r="N360" s="89"/>
      <c r="O360" s="27"/>
      <c r="P360" s="89"/>
      <c r="Q360" s="27"/>
      <c r="R360" s="89"/>
      <c r="S360" s="27"/>
      <c r="T360" s="89"/>
      <c r="U360" s="27"/>
      <c r="V360" s="89"/>
      <c r="W360" s="27"/>
      <c r="X360" s="89"/>
      <c r="Y360" s="27"/>
      <c r="Z360" s="89"/>
      <c r="AA360" s="27"/>
      <c r="AB360" s="89"/>
      <c r="AC360" s="27"/>
      <c r="AD360" s="272"/>
      <c r="AE360" s="27"/>
      <c r="AF360" s="272"/>
      <c r="AG360" s="27"/>
      <c r="AH360" s="272"/>
    </row>
    <row r="361" spans="1:34">
      <c r="A361" s="1"/>
      <c r="B361" s="2"/>
      <c r="C361" s="2"/>
      <c r="D361" s="1"/>
      <c r="E361" s="1"/>
      <c r="F361" s="20"/>
      <c r="G361" s="24"/>
      <c r="H361" s="88"/>
      <c r="I361" s="24"/>
      <c r="J361" s="88"/>
      <c r="K361" s="27"/>
      <c r="L361" s="88"/>
      <c r="M361" s="27"/>
      <c r="N361" s="89"/>
      <c r="O361" s="27"/>
      <c r="P361" s="89"/>
      <c r="Q361" s="27"/>
      <c r="R361" s="89"/>
      <c r="S361" s="27"/>
      <c r="T361" s="89"/>
      <c r="U361" s="27"/>
      <c r="V361" s="89"/>
      <c r="W361" s="27"/>
      <c r="X361" s="89"/>
      <c r="Y361" s="27"/>
      <c r="Z361" s="89"/>
      <c r="AA361" s="27"/>
      <c r="AB361" s="89"/>
      <c r="AC361" s="27"/>
      <c r="AD361" s="272"/>
      <c r="AE361" s="27"/>
      <c r="AF361" s="272"/>
      <c r="AG361" s="27"/>
      <c r="AH361" s="272"/>
    </row>
    <row r="362" spans="1:34">
      <c r="A362" s="1"/>
      <c r="B362" s="2"/>
      <c r="C362" s="2"/>
      <c r="D362" s="1"/>
      <c r="E362" s="1"/>
      <c r="F362" s="20"/>
      <c r="G362" s="24"/>
      <c r="H362" s="88"/>
      <c r="I362" s="24"/>
      <c r="J362" s="88"/>
      <c r="K362" s="27"/>
      <c r="L362" s="88"/>
      <c r="M362" s="27"/>
      <c r="N362" s="89"/>
      <c r="O362" s="27"/>
      <c r="P362" s="89"/>
      <c r="Q362" s="27"/>
      <c r="R362" s="89"/>
      <c r="S362" s="27"/>
      <c r="T362" s="89"/>
      <c r="U362" s="27"/>
      <c r="V362" s="89"/>
      <c r="W362" s="27"/>
      <c r="X362" s="89"/>
      <c r="Y362" s="27"/>
      <c r="Z362" s="89"/>
      <c r="AA362" s="27"/>
      <c r="AB362" s="89"/>
      <c r="AC362" s="27"/>
      <c r="AD362" s="272"/>
      <c r="AE362" s="27"/>
      <c r="AF362" s="272"/>
      <c r="AG362" s="27"/>
      <c r="AH362" s="272"/>
    </row>
    <row r="363" spans="1:34">
      <c r="A363" s="1"/>
      <c r="B363" s="2"/>
      <c r="C363" s="2"/>
      <c r="D363" s="1"/>
      <c r="E363" s="1"/>
      <c r="F363" s="20"/>
      <c r="G363" s="24"/>
      <c r="H363" s="88"/>
      <c r="I363" s="24"/>
      <c r="J363" s="88"/>
      <c r="K363" s="27"/>
      <c r="L363" s="88"/>
      <c r="M363" s="27"/>
      <c r="N363" s="89"/>
      <c r="O363" s="27"/>
      <c r="P363" s="89"/>
      <c r="Q363" s="27"/>
      <c r="R363" s="89"/>
      <c r="S363" s="27"/>
      <c r="T363" s="89"/>
      <c r="U363" s="27"/>
      <c r="V363" s="89"/>
      <c r="W363" s="27"/>
      <c r="X363" s="89"/>
      <c r="Y363" s="27"/>
      <c r="Z363" s="89"/>
      <c r="AA363" s="27"/>
      <c r="AB363" s="89"/>
      <c r="AC363" s="27"/>
      <c r="AD363" s="272"/>
      <c r="AE363" s="27"/>
      <c r="AF363" s="272"/>
      <c r="AG363" s="27"/>
      <c r="AH363" s="272"/>
    </row>
    <row r="364" spans="1:34">
      <c r="A364" s="1"/>
      <c r="B364" s="2"/>
      <c r="C364" s="2"/>
      <c r="D364" s="1"/>
      <c r="E364" s="1"/>
      <c r="F364" s="20"/>
      <c r="G364" s="24"/>
      <c r="H364" s="88"/>
      <c r="I364" s="24"/>
      <c r="J364" s="88"/>
      <c r="K364" s="27"/>
      <c r="L364" s="88"/>
      <c r="M364" s="27"/>
      <c r="N364" s="89"/>
      <c r="O364" s="27"/>
      <c r="P364" s="89"/>
      <c r="Q364" s="27"/>
      <c r="R364" s="89"/>
      <c r="S364" s="27"/>
      <c r="T364" s="89"/>
      <c r="U364" s="27"/>
      <c r="V364" s="89"/>
      <c r="W364" s="27"/>
      <c r="X364" s="89"/>
      <c r="Y364" s="27"/>
      <c r="Z364" s="89"/>
      <c r="AA364" s="27"/>
      <c r="AB364" s="89"/>
      <c r="AC364" s="27"/>
      <c r="AD364" s="272"/>
      <c r="AE364" s="27"/>
      <c r="AF364" s="272"/>
      <c r="AG364" s="27"/>
      <c r="AH364" s="272"/>
    </row>
    <row r="365" spans="1:34">
      <c r="A365" s="1"/>
      <c r="B365" s="2"/>
      <c r="C365" s="2"/>
      <c r="D365" s="1"/>
      <c r="E365" s="1"/>
      <c r="F365" s="20"/>
      <c r="G365" s="24"/>
      <c r="H365" s="88"/>
      <c r="I365" s="24"/>
      <c r="J365" s="88"/>
      <c r="K365" s="27"/>
      <c r="L365" s="88"/>
      <c r="M365" s="27"/>
      <c r="N365" s="89"/>
      <c r="O365" s="27"/>
      <c r="P365" s="89"/>
      <c r="Q365" s="27"/>
      <c r="R365" s="89"/>
      <c r="S365" s="27"/>
      <c r="T365" s="89"/>
      <c r="U365" s="27"/>
      <c r="V365" s="89"/>
      <c r="W365" s="27"/>
      <c r="X365" s="89"/>
      <c r="Y365" s="27"/>
      <c r="Z365" s="89"/>
      <c r="AA365" s="27"/>
      <c r="AB365" s="89"/>
      <c r="AC365" s="27"/>
      <c r="AD365" s="272"/>
      <c r="AE365" s="27"/>
      <c r="AF365" s="272"/>
      <c r="AG365" s="27"/>
      <c r="AH365" s="272"/>
    </row>
    <row r="366" spans="1:34">
      <c r="A366" s="1"/>
      <c r="B366" s="2"/>
      <c r="C366" s="2"/>
      <c r="D366" s="1"/>
      <c r="E366" s="1"/>
      <c r="F366" s="20"/>
      <c r="G366" s="24"/>
      <c r="H366" s="88"/>
      <c r="I366" s="24"/>
      <c r="J366" s="88"/>
      <c r="K366" s="27"/>
      <c r="L366" s="88"/>
      <c r="M366" s="27"/>
      <c r="N366" s="89"/>
      <c r="O366" s="27"/>
      <c r="P366" s="89"/>
      <c r="Q366" s="27"/>
      <c r="R366" s="89"/>
      <c r="S366" s="27"/>
      <c r="T366" s="89"/>
      <c r="U366" s="27"/>
      <c r="V366" s="89"/>
      <c r="W366" s="27"/>
      <c r="X366" s="89"/>
      <c r="Y366" s="27"/>
      <c r="Z366" s="89"/>
      <c r="AA366" s="27"/>
      <c r="AB366" s="89"/>
      <c r="AC366" s="27"/>
      <c r="AD366" s="272"/>
      <c r="AE366" s="27"/>
      <c r="AF366" s="272"/>
      <c r="AG366" s="27"/>
      <c r="AH366" s="272"/>
    </row>
    <row r="367" spans="1:34">
      <c r="A367" s="1"/>
      <c r="B367" s="2"/>
      <c r="C367" s="2"/>
      <c r="D367" s="1"/>
      <c r="E367" s="1"/>
      <c r="F367" s="20"/>
      <c r="G367" s="24"/>
      <c r="H367" s="88"/>
      <c r="I367" s="24"/>
      <c r="J367" s="88"/>
      <c r="K367" s="27"/>
      <c r="L367" s="88"/>
      <c r="M367" s="27"/>
      <c r="N367" s="89"/>
      <c r="O367" s="27"/>
      <c r="P367" s="89"/>
      <c r="Q367" s="27"/>
      <c r="R367" s="89"/>
      <c r="S367" s="27"/>
      <c r="T367" s="89"/>
      <c r="U367" s="27"/>
      <c r="V367" s="89"/>
      <c r="W367" s="27"/>
      <c r="X367" s="89"/>
      <c r="Y367" s="27"/>
      <c r="Z367" s="89"/>
      <c r="AA367" s="27"/>
      <c r="AB367" s="89"/>
      <c r="AC367" s="27"/>
      <c r="AD367" s="272"/>
      <c r="AE367" s="27"/>
      <c r="AF367" s="272"/>
      <c r="AG367" s="27"/>
      <c r="AH367" s="272"/>
    </row>
    <row r="368" spans="1:34">
      <c r="A368" s="1"/>
      <c r="B368" s="2"/>
      <c r="C368" s="2"/>
      <c r="D368" s="1"/>
      <c r="E368" s="1"/>
      <c r="F368" s="20"/>
      <c r="G368" s="24"/>
      <c r="H368" s="88"/>
      <c r="I368" s="24"/>
      <c r="J368" s="88"/>
      <c r="K368" s="27"/>
      <c r="L368" s="88"/>
      <c r="M368" s="27"/>
      <c r="N368" s="89"/>
      <c r="O368" s="27"/>
      <c r="P368" s="89"/>
      <c r="Q368" s="27"/>
      <c r="R368" s="89"/>
      <c r="S368" s="27"/>
      <c r="T368" s="89"/>
      <c r="U368" s="27"/>
      <c r="V368" s="89"/>
      <c r="W368" s="27"/>
      <c r="X368" s="89"/>
      <c r="Y368" s="27"/>
      <c r="Z368" s="89"/>
      <c r="AA368" s="27"/>
      <c r="AB368" s="89"/>
      <c r="AC368" s="27"/>
      <c r="AD368" s="272"/>
      <c r="AE368" s="27"/>
      <c r="AF368" s="272"/>
      <c r="AG368" s="27"/>
      <c r="AH368" s="272"/>
    </row>
    <row r="369" spans="1:34">
      <c r="A369" s="1"/>
      <c r="B369" s="2"/>
      <c r="C369" s="2"/>
      <c r="D369" s="1"/>
      <c r="E369" s="1"/>
      <c r="F369" s="20"/>
      <c r="G369" s="24"/>
      <c r="H369" s="88"/>
      <c r="I369" s="24"/>
      <c r="J369" s="88"/>
      <c r="K369" s="27"/>
      <c r="L369" s="88"/>
      <c r="M369" s="27"/>
      <c r="N369" s="89"/>
      <c r="O369" s="27"/>
      <c r="P369" s="89"/>
      <c r="Q369" s="27"/>
      <c r="R369" s="89"/>
      <c r="S369" s="27"/>
      <c r="T369" s="89"/>
      <c r="U369" s="27"/>
      <c r="V369" s="89"/>
      <c r="W369" s="27"/>
      <c r="X369" s="89"/>
      <c r="Y369" s="27"/>
      <c r="Z369" s="89"/>
      <c r="AA369" s="27"/>
      <c r="AB369" s="89"/>
      <c r="AC369" s="27"/>
      <c r="AD369" s="272"/>
      <c r="AE369" s="27"/>
      <c r="AF369" s="272"/>
      <c r="AG369" s="27"/>
      <c r="AH369" s="272"/>
    </row>
    <row r="370" spans="1:34">
      <c r="A370" s="1"/>
      <c r="B370" s="2"/>
      <c r="C370" s="2"/>
      <c r="D370" s="1"/>
      <c r="E370" s="1"/>
      <c r="F370" s="20"/>
      <c r="G370" s="24"/>
      <c r="H370" s="88"/>
      <c r="I370" s="24"/>
      <c r="J370" s="88"/>
      <c r="K370" s="27"/>
      <c r="L370" s="88"/>
      <c r="M370" s="27"/>
      <c r="N370" s="89"/>
      <c r="O370" s="27"/>
      <c r="P370" s="89"/>
      <c r="Q370" s="27"/>
      <c r="R370" s="89"/>
      <c r="S370" s="27"/>
      <c r="T370" s="89"/>
      <c r="U370" s="27"/>
      <c r="V370" s="89"/>
      <c r="W370" s="27"/>
      <c r="X370" s="89"/>
      <c r="Y370" s="27"/>
      <c r="Z370" s="89"/>
      <c r="AA370" s="27"/>
      <c r="AB370" s="89"/>
      <c r="AC370" s="27"/>
      <c r="AD370" s="272"/>
      <c r="AE370" s="27"/>
      <c r="AF370" s="272"/>
      <c r="AG370" s="27"/>
      <c r="AH370" s="272"/>
    </row>
    <row r="371" spans="1:34">
      <c r="A371" s="1"/>
      <c r="B371" s="2"/>
      <c r="C371" s="2"/>
      <c r="D371" s="1"/>
      <c r="E371" s="1"/>
      <c r="F371" s="20"/>
      <c r="G371" s="24"/>
      <c r="H371" s="88"/>
      <c r="I371" s="24"/>
      <c r="J371" s="88"/>
      <c r="K371" s="27"/>
      <c r="L371" s="88"/>
      <c r="M371" s="27"/>
      <c r="N371" s="89"/>
      <c r="O371" s="27"/>
      <c r="P371" s="89"/>
      <c r="Q371" s="27"/>
      <c r="R371" s="89"/>
      <c r="S371" s="27"/>
      <c r="T371" s="89"/>
      <c r="U371" s="27"/>
      <c r="V371" s="89"/>
      <c r="W371" s="27"/>
      <c r="X371" s="89"/>
      <c r="Y371" s="27"/>
      <c r="Z371" s="89"/>
      <c r="AA371" s="27"/>
      <c r="AB371" s="89"/>
      <c r="AC371" s="27"/>
      <c r="AD371" s="272"/>
      <c r="AE371" s="27"/>
      <c r="AF371" s="272"/>
      <c r="AG371" s="27"/>
      <c r="AH371" s="272"/>
    </row>
    <row r="372" spans="1:34">
      <c r="A372" s="1"/>
      <c r="B372" s="2"/>
      <c r="C372" s="2"/>
      <c r="D372" s="1"/>
      <c r="E372" s="1"/>
      <c r="F372" s="20"/>
      <c r="G372" s="24"/>
      <c r="H372" s="88"/>
      <c r="I372" s="24"/>
      <c r="J372" s="88"/>
      <c r="K372" s="27"/>
      <c r="L372" s="88"/>
      <c r="M372" s="27"/>
      <c r="N372" s="89"/>
      <c r="O372" s="27"/>
      <c r="P372" s="89"/>
      <c r="Q372" s="27"/>
      <c r="R372" s="89"/>
      <c r="S372" s="27"/>
      <c r="T372" s="89"/>
      <c r="U372" s="27"/>
      <c r="V372" s="89"/>
      <c r="W372" s="27"/>
      <c r="X372" s="89"/>
      <c r="Y372" s="27"/>
      <c r="Z372" s="89"/>
      <c r="AA372" s="27"/>
      <c r="AB372" s="89"/>
      <c r="AC372" s="27"/>
      <c r="AD372" s="272"/>
      <c r="AE372" s="27"/>
      <c r="AF372" s="272"/>
      <c r="AG372" s="27"/>
      <c r="AH372" s="272"/>
    </row>
    <row r="373" spans="1:34">
      <c r="A373" s="1"/>
      <c r="B373" s="2"/>
      <c r="C373" s="2"/>
      <c r="D373" s="1"/>
      <c r="E373" s="1"/>
      <c r="F373" s="20"/>
      <c r="G373" s="24"/>
      <c r="H373" s="88"/>
      <c r="I373" s="24"/>
      <c r="J373" s="88"/>
      <c r="K373" s="27"/>
      <c r="L373" s="88"/>
      <c r="M373" s="27"/>
      <c r="N373" s="89"/>
      <c r="O373" s="27"/>
      <c r="P373" s="89"/>
      <c r="Q373" s="27"/>
      <c r="R373" s="89"/>
      <c r="S373" s="27"/>
      <c r="T373" s="89"/>
      <c r="U373" s="27"/>
      <c r="V373" s="89"/>
      <c r="W373" s="27"/>
      <c r="X373" s="89"/>
      <c r="Y373" s="27"/>
      <c r="Z373" s="89"/>
      <c r="AA373" s="27"/>
      <c r="AB373" s="89"/>
      <c r="AC373" s="27"/>
      <c r="AD373" s="272"/>
      <c r="AE373" s="27"/>
      <c r="AF373" s="272"/>
      <c r="AG373" s="27"/>
      <c r="AH373" s="272"/>
    </row>
    <row r="374" spans="1:34">
      <c r="A374" s="1"/>
      <c r="B374" s="2"/>
      <c r="C374" s="2"/>
      <c r="D374" s="1"/>
      <c r="E374" s="1"/>
      <c r="F374" s="20"/>
      <c r="G374" s="24"/>
      <c r="H374" s="88"/>
      <c r="I374" s="24"/>
      <c r="J374" s="88"/>
      <c r="K374" s="27"/>
      <c r="L374" s="88"/>
      <c r="M374" s="27"/>
      <c r="N374" s="89"/>
      <c r="O374" s="27"/>
      <c r="P374" s="89"/>
      <c r="Q374" s="27"/>
      <c r="R374" s="89"/>
      <c r="S374" s="27"/>
      <c r="T374" s="89"/>
      <c r="U374" s="27"/>
      <c r="V374" s="89"/>
      <c r="W374" s="27"/>
      <c r="X374" s="89"/>
      <c r="Y374" s="27"/>
      <c r="Z374" s="89"/>
      <c r="AA374" s="27"/>
      <c r="AB374" s="89"/>
      <c r="AC374" s="27"/>
      <c r="AD374" s="272"/>
      <c r="AE374" s="27"/>
      <c r="AF374" s="272"/>
      <c r="AG374" s="27"/>
      <c r="AH374" s="272"/>
    </row>
    <row r="375" spans="1:34">
      <c r="A375" s="1"/>
      <c r="B375" s="2"/>
      <c r="C375" s="2"/>
      <c r="D375" s="1"/>
      <c r="E375" s="1"/>
      <c r="F375" s="20"/>
      <c r="G375" s="24"/>
      <c r="H375" s="88"/>
      <c r="I375" s="24"/>
      <c r="J375" s="88"/>
      <c r="K375" s="27"/>
      <c r="L375" s="88"/>
      <c r="M375" s="27"/>
      <c r="N375" s="89"/>
      <c r="O375" s="27"/>
      <c r="P375" s="89"/>
      <c r="Q375" s="27"/>
      <c r="R375" s="89"/>
      <c r="S375" s="27"/>
      <c r="T375" s="89"/>
      <c r="U375" s="27"/>
      <c r="V375" s="89"/>
      <c r="W375" s="27"/>
      <c r="X375" s="89"/>
      <c r="Y375" s="27"/>
      <c r="Z375" s="89"/>
      <c r="AA375" s="27"/>
      <c r="AB375" s="89"/>
      <c r="AC375" s="27"/>
      <c r="AD375" s="272"/>
      <c r="AE375" s="27"/>
      <c r="AF375" s="272"/>
      <c r="AG375" s="27"/>
      <c r="AH375" s="272"/>
    </row>
    <row r="376" spans="1:34">
      <c r="A376" s="1"/>
      <c r="B376" s="2"/>
      <c r="C376" s="2"/>
      <c r="D376" s="1"/>
      <c r="E376" s="1"/>
      <c r="F376" s="20"/>
      <c r="G376" s="24"/>
      <c r="H376" s="88"/>
      <c r="I376" s="24"/>
      <c r="J376" s="88"/>
      <c r="K376" s="27"/>
      <c r="L376" s="88"/>
      <c r="M376" s="27"/>
      <c r="N376" s="89"/>
      <c r="O376" s="27"/>
      <c r="P376" s="89"/>
      <c r="Q376" s="27"/>
      <c r="R376" s="89"/>
      <c r="S376" s="27"/>
      <c r="T376" s="89"/>
      <c r="U376" s="27"/>
      <c r="V376" s="89"/>
      <c r="W376" s="27"/>
      <c r="X376" s="89"/>
      <c r="Y376" s="27"/>
      <c r="Z376" s="89"/>
      <c r="AA376" s="27"/>
      <c r="AB376" s="89"/>
      <c r="AC376" s="27"/>
      <c r="AD376" s="272"/>
      <c r="AE376" s="27"/>
      <c r="AF376" s="272"/>
      <c r="AG376" s="27"/>
      <c r="AH376" s="272"/>
    </row>
    <row r="377" spans="1:34">
      <c r="A377" s="1"/>
      <c r="B377" s="2"/>
      <c r="C377" s="2"/>
      <c r="D377" s="1"/>
      <c r="E377" s="1"/>
      <c r="F377" s="20"/>
      <c r="G377" s="24"/>
      <c r="H377" s="88"/>
      <c r="I377" s="24"/>
      <c r="J377" s="88"/>
      <c r="K377" s="27"/>
      <c r="L377" s="88"/>
      <c r="M377" s="27"/>
      <c r="N377" s="89"/>
      <c r="O377" s="27"/>
      <c r="P377" s="89"/>
      <c r="Q377" s="27"/>
      <c r="R377" s="89"/>
      <c r="S377" s="27"/>
      <c r="T377" s="89"/>
      <c r="U377" s="27"/>
      <c r="V377" s="89"/>
      <c r="W377" s="27"/>
      <c r="X377" s="89"/>
      <c r="Y377" s="27"/>
      <c r="Z377" s="89"/>
      <c r="AA377" s="27"/>
      <c r="AB377" s="89"/>
      <c r="AC377" s="27"/>
      <c r="AD377" s="272"/>
      <c r="AE377" s="27"/>
      <c r="AF377" s="272"/>
      <c r="AG377" s="27"/>
      <c r="AH377" s="272"/>
    </row>
    <row r="378" spans="1:34">
      <c r="A378" s="1"/>
      <c r="B378" s="2"/>
      <c r="C378" s="2"/>
      <c r="D378" s="1"/>
      <c r="E378" s="1"/>
      <c r="F378" s="20"/>
      <c r="G378" s="24"/>
      <c r="H378" s="88"/>
      <c r="I378" s="24"/>
      <c r="J378" s="88"/>
      <c r="K378" s="27"/>
      <c r="L378" s="88"/>
      <c r="M378" s="27"/>
      <c r="N378" s="89"/>
      <c r="O378" s="27"/>
      <c r="P378" s="89"/>
      <c r="Q378" s="27"/>
      <c r="R378" s="89"/>
      <c r="S378" s="27"/>
      <c r="T378" s="89"/>
      <c r="U378" s="27"/>
      <c r="V378" s="89"/>
      <c r="W378" s="27"/>
      <c r="X378" s="89"/>
      <c r="Y378" s="27"/>
      <c r="Z378" s="89"/>
      <c r="AA378" s="27"/>
      <c r="AB378" s="89"/>
      <c r="AC378" s="27"/>
      <c r="AD378" s="272"/>
      <c r="AE378" s="27"/>
      <c r="AF378" s="272"/>
      <c r="AG378" s="27"/>
      <c r="AH378" s="272"/>
    </row>
    <row r="379" spans="1:34">
      <c r="A379" s="22"/>
      <c r="B379" s="23"/>
      <c r="C379" s="23"/>
      <c r="D379" s="22"/>
      <c r="E379" s="22"/>
      <c r="F379" s="21"/>
      <c r="G379" s="274"/>
      <c r="H379" s="275"/>
      <c r="I379" s="274"/>
      <c r="J379" s="275"/>
      <c r="K379" s="276"/>
      <c r="L379" s="275"/>
      <c r="M379" s="276"/>
      <c r="N379" s="277"/>
      <c r="O379" s="276"/>
      <c r="P379" s="277"/>
      <c r="Q379" s="276"/>
      <c r="R379" s="277"/>
      <c r="S379" s="276"/>
      <c r="T379" s="277"/>
      <c r="U379" s="276"/>
      <c r="V379" s="277"/>
      <c r="W379" s="276"/>
      <c r="X379" s="277"/>
      <c r="Y379" s="276"/>
      <c r="Z379" s="277"/>
      <c r="AA379" s="276"/>
      <c r="AB379" s="277"/>
      <c r="AC379" s="276"/>
      <c r="AD379" s="273"/>
      <c r="AE379" s="276"/>
      <c r="AF379" s="273"/>
      <c r="AG379" s="276"/>
      <c r="AH379" s="273"/>
    </row>
    <row r="380" spans="1:34" ht="51" hidden="1">
      <c r="A380" s="370" t="s">
        <v>121</v>
      </c>
      <c r="B380" s="371"/>
      <c r="C380" s="372"/>
      <c r="D380" s="373"/>
      <c r="E380" s="374"/>
      <c r="F380" s="373"/>
      <c r="G380" s="375">
        <f t="shared" ref="G380" si="24">SUM(G356:G379)</f>
        <v>0</v>
      </c>
      <c r="H380" s="376"/>
      <c r="I380" s="375">
        <f t="shared" ref="I380" si="25">SUM(I356:I379)</f>
        <v>0</v>
      </c>
      <c r="J380" s="376"/>
      <c r="K380" s="375">
        <f t="shared" ref="K380" si="26">SUM(K356:K379)</f>
        <v>0</v>
      </c>
      <c r="L380" s="376"/>
      <c r="M380" s="375">
        <f t="shared" ref="M380:AG380" si="27">SUM(M356:M379)</f>
        <v>0</v>
      </c>
      <c r="N380" s="376"/>
      <c r="O380" s="375">
        <f t="shared" si="27"/>
        <v>0</v>
      </c>
      <c r="P380" s="376"/>
      <c r="Q380" s="375">
        <f t="shared" ref="Q380" si="28">SUM(Q356:Q379)</f>
        <v>0</v>
      </c>
      <c r="R380" s="376"/>
      <c r="S380" s="375">
        <f t="shared" ref="S380" si="29">SUM(S356:S379)</f>
        <v>0</v>
      </c>
      <c r="T380" s="376"/>
      <c r="U380" s="375">
        <f t="shared" si="27"/>
        <v>0</v>
      </c>
      <c r="V380" s="376"/>
      <c r="W380" s="375">
        <f t="shared" si="27"/>
        <v>0</v>
      </c>
      <c r="X380" s="376"/>
      <c r="Y380" s="375">
        <f t="shared" si="27"/>
        <v>0</v>
      </c>
      <c r="Z380" s="376"/>
      <c r="AA380" s="375">
        <f t="shared" si="27"/>
        <v>0</v>
      </c>
      <c r="AB380" s="376"/>
      <c r="AC380" s="375">
        <f t="shared" si="27"/>
        <v>0</v>
      </c>
      <c r="AD380" s="378"/>
      <c r="AE380" s="375">
        <f t="shared" si="27"/>
        <v>0</v>
      </c>
      <c r="AF380" s="378"/>
      <c r="AG380" s="375">
        <f t="shared" si="27"/>
        <v>0</v>
      </c>
      <c r="AH380" s="378"/>
    </row>
    <row r="381" spans="1:34" s="306" customFormat="1" ht="25.5" customHeight="1">
      <c r="A381" s="862" t="s">
        <v>134</v>
      </c>
      <c r="B381" s="863"/>
      <c r="C381" s="863"/>
      <c r="D381" s="863"/>
      <c r="E381" s="863"/>
      <c r="F381" s="863"/>
      <c r="G381" s="863"/>
      <c r="H381" s="863"/>
      <c r="I381" s="863"/>
      <c r="J381" s="863"/>
      <c r="K381" s="863"/>
      <c r="L381" s="863"/>
      <c r="M381" s="863"/>
      <c r="N381" s="863"/>
      <c r="O381" s="863"/>
      <c r="P381" s="863"/>
      <c r="Q381" s="863"/>
      <c r="R381" s="863"/>
      <c r="S381" s="863"/>
      <c r="T381" s="863"/>
      <c r="U381" s="863"/>
      <c r="V381" s="863"/>
      <c r="W381" s="863"/>
      <c r="X381" s="863"/>
      <c r="Y381" s="863"/>
      <c r="Z381" s="863"/>
      <c r="AA381" s="863"/>
      <c r="AB381" s="863"/>
      <c r="AC381" s="863"/>
      <c r="AD381" s="863"/>
      <c r="AE381" s="864"/>
      <c r="AF381" s="864"/>
      <c r="AG381" s="864"/>
      <c r="AH381" s="865"/>
    </row>
    <row r="382" spans="1:34">
      <c r="A382" s="838"/>
      <c r="B382" s="846"/>
      <c r="C382" s="846"/>
      <c r="D382" s="846"/>
      <c r="E382" s="846"/>
      <c r="F382" s="840"/>
      <c r="G382" s="24"/>
      <c r="H382" s="88"/>
      <c r="I382" s="24"/>
      <c r="J382" s="88"/>
      <c r="K382" s="24"/>
      <c r="L382" s="88"/>
      <c r="M382" s="24"/>
      <c r="N382" s="88"/>
      <c r="O382" s="24"/>
      <c r="P382" s="88"/>
      <c r="Q382" s="24"/>
      <c r="R382" s="88"/>
      <c r="S382" s="24"/>
      <c r="T382" s="88"/>
      <c r="U382" s="24"/>
      <c r="V382" s="88"/>
      <c r="W382" s="24"/>
      <c r="X382" s="88"/>
      <c r="Y382" s="24"/>
      <c r="Z382" s="88"/>
      <c r="AA382" s="24"/>
      <c r="AB382" s="88"/>
      <c r="AC382" s="24"/>
      <c r="AD382" s="97"/>
      <c r="AE382" s="24"/>
      <c r="AF382" s="97"/>
      <c r="AG382" s="24"/>
      <c r="AH382" s="97"/>
    </row>
    <row r="383" spans="1:34">
      <c r="A383" s="838"/>
      <c r="B383" s="846"/>
      <c r="C383" s="846"/>
      <c r="D383" s="846"/>
      <c r="E383" s="846"/>
      <c r="F383" s="840"/>
      <c r="G383" s="24"/>
      <c r="H383" s="88"/>
      <c r="I383" s="24"/>
      <c r="J383" s="88"/>
      <c r="K383" s="24"/>
      <c r="L383" s="88"/>
      <c r="M383" s="24"/>
      <c r="N383" s="88"/>
      <c r="O383" s="24"/>
      <c r="P383" s="88"/>
      <c r="Q383" s="24"/>
      <c r="R383" s="88"/>
      <c r="S383" s="24"/>
      <c r="T383" s="88"/>
      <c r="U383" s="24"/>
      <c r="V383" s="88"/>
      <c r="W383" s="24"/>
      <c r="X383" s="88"/>
      <c r="Y383" s="24"/>
      <c r="Z383" s="88"/>
      <c r="AA383" s="24"/>
      <c r="AB383" s="88"/>
      <c r="AC383" s="24"/>
      <c r="AD383" s="97"/>
      <c r="AE383" s="24"/>
      <c r="AF383" s="97"/>
      <c r="AG383" s="24"/>
      <c r="AH383" s="97"/>
    </row>
    <row r="384" spans="1:34">
      <c r="A384" s="838"/>
      <c r="B384" s="846"/>
      <c r="C384" s="846"/>
      <c r="D384" s="846"/>
      <c r="E384" s="846"/>
      <c r="F384" s="840"/>
      <c r="G384" s="24"/>
      <c r="H384" s="88"/>
      <c r="I384" s="24"/>
      <c r="J384" s="88"/>
      <c r="K384" s="24"/>
      <c r="L384" s="88"/>
      <c r="M384" s="24"/>
      <c r="N384" s="88"/>
      <c r="O384" s="24"/>
      <c r="P384" s="88"/>
      <c r="Q384" s="24"/>
      <c r="R384" s="88"/>
      <c r="S384" s="24"/>
      <c r="T384" s="88"/>
      <c r="U384" s="24"/>
      <c r="V384" s="88"/>
      <c r="W384" s="24"/>
      <c r="X384" s="88"/>
      <c r="Y384" s="24"/>
      <c r="Z384" s="88"/>
      <c r="AA384" s="24"/>
      <c r="AB384" s="88"/>
      <c r="AC384" s="24"/>
      <c r="AD384" s="97"/>
      <c r="AE384" s="24"/>
      <c r="AF384" s="97"/>
      <c r="AG384" s="24"/>
      <c r="AH384" s="97"/>
    </row>
    <row r="385" spans="1:34">
      <c r="A385" s="838"/>
      <c r="B385" s="846"/>
      <c r="C385" s="846"/>
      <c r="D385" s="846"/>
      <c r="E385" s="846"/>
      <c r="F385" s="840"/>
      <c r="G385" s="24"/>
      <c r="H385" s="88"/>
      <c r="I385" s="24"/>
      <c r="J385" s="88"/>
      <c r="K385" s="24"/>
      <c r="L385" s="88"/>
      <c r="M385" s="24"/>
      <c r="N385" s="88"/>
      <c r="O385" s="24"/>
      <c r="P385" s="88"/>
      <c r="Q385" s="24"/>
      <c r="R385" s="88"/>
      <c r="S385" s="24"/>
      <c r="T385" s="88"/>
      <c r="U385" s="24"/>
      <c r="V385" s="88"/>
      <c r="W385" s="24"/>
      <c r="X385" s="88"/>
      <c r="Y385" s="24"/>
      <c r="Z385" s="88"/>
      <c r="AA385" s="24"/>
      <c r="AB385" s="88"/>
      <c r="AC385" s="24"/>
      <c r="AD385" s="97"/>
      <c r="AE385" s="24"/>
      <c r="AF385" s="97"/>
      <c r="AG385" s="24"/>
      <c r="AH385" s="97"/>
    </row>
    <row r="386" spans="1:34">
      <c r="A386" s="838"/>
      <c r="B386" s="846"/>
      <c r="C386" s="846"/>
      <c r="D386" s="846"/>
      <c r="E386" s="846"/>
      <c r="F386" s="840"/>
      <c r="G386" s="24"/>
      <c r="H386" s="88"/>
      <c r="I386" s="24"/>
      <c r="J386" s="88"/>
      <c r="K386" s="24"/>
      <c r="L386" s="88"/>
      <c r="M386" s="24"/>
      <c r="N386" s="88"/>
      <c r="O386" s="24"/>
      <c r="P386" s="88"/>
      <c r="Q386" s="24"/>
      <c r="R386" s="88"/>
      <c r="S386" s="24"/>
      <c r="T386" s="88"/>
      <c r="U386" s="24"/>
      <c r="V386" s="88"/>
      <c r="W386" s="24"/>
      <c r="X386" s="88"/>
      <c r="Y386" s="24"/>
      <c r="Z386" s="88"/>
      <c r="AA386" s="24"/>
      <c r="AB386" s="88"/>
      <c r="AC386" s="24"/>
      <c r="AD386" s="97"/>
      <c r="AE386" s="24"/>
      <c r="AF386" s="97"/>
      <c r="AG386" s="24"/>
      <c r="AH386" s="97"/>
    </row>
    <row r="387" spans="1:34">
      <c r="A387" s="838"/>
      <c r="B387" s="846"/>
      <c r="C387" s="846"/>
      <c r="D387" s="846"/>
      <c r="E387" s="846"/>
      <c r="F387" s="840"/>
      <c r="G387" s="24"/>
      <c r="H387" s="88"/>
      <c r="I387" s="24"/>
      <c r="J387" s="88"/>
      <c r="K387" s="24"/>
      <c r="L387" s="88"/>
      <c r="M387" s="24"/>
      <c r="N387" s="88"/>
      <c r="O387" s="24"/>
      <c r="P387" s="88"/>
      <c r="Q387" s="24"/>
      <c r="R387" s="88"/>
      <c r="S387" s="24"/>
      <c r="T387" s="88"/>
      <c r="U387" s="24"/>
      <c r="V387" s="88"/>
      <c r="W387" s="24"/>
      <c r="X387" s="88"/>
      <c r="Y387" s="24"/>
      <c r="Z387" s="88"/>
      <c r="AA387" s="24"/>
      <c r="AB387" s="88"/>
      <c r="AC387" s="24"/>
      <c r="AD387" s="97"/>
      <c r="AE387" s="24"/>
      <c r="AF387" s="97"/>
      <c r="AG387" s="24"/>
      <c r="AH387" s="97"/>
    </row>
    <row r="388" spans="1:34">
      <c r="A388" s="838"/>
      <c r="B388" s="846"/>
      <c r="C388" s="846"/>
      <c r="D388" s="846"/>
      <c r="E388" s="846"/>
      <c r="F388" s="840"/>
      <c r="G388" s="24"/>
      <c r="H388" s="88"/>
      <c r="I388" s="24"/>
      <c r="J388" s="88"/>
      <c r="K388" s="24"/>
      <c r="L388" s="88"/>
      <c r="M388" s="24"/>
      <c r="N388" s="88"/>
      <c r="O388" s="24"/>
      <c r="P388" s="88"/>
      <c r="Q388" s="24"/>
      <c r="R388" s="88"/>
      <c r="S388" s="24"/>
      <c r="T388" s="88"/>
      <c r="U388" s="24"/>
      <c r="V388" s="88"/>
      <c r="W388" s="24"/>
      <c r="X388" s="88"/>
      <c r="Y388" s="24"/>
      <c r="Z388" s="88"/>
      <c r="AA388" s="24"/>
      <c r="AB388" s="88"/>
      <c r="AC388" s="24"/>
      <c r="AD388" s="97"/>
      <c r="AE388" s="24"/>
      <c r="AF388" s="97"/>
      <c r="AG388" s="24"/>
      <c r="AH388" s="97"/>
    </row>
    <row r="389" spans="1:34">
      <c r="A389" s="838"/>
      <c r="B389" s="846"/>
      <c r="C389" s="846"/>
      <c r="D389" s="846"/>
      <c r="E389" s="846"/>
      <c r="F389" s="840"/>
      <c r="G389" s="24"/>
      <c r="H389" s="88"/>
      <c r="I389" s="24"/>
      <c r="J389" s="88"/>
      <c r="K389" s="24"/>
      <c r="L389" s="88"/>
      <c r="M389" s="24"/>
      <c r="N389" s="88"/>
      <c r="O389" s="24"/>
      <c r="P389" s="88"/>
      <c r="Q389" s="24"/>
      <c r="R389" s="88"/>
      <c r="S389" s="24"/>
      <c r="T389" s="88"/>
      <c r="U389" s="24"/>
      <c r="V389" s="88"/>
      <c r="W389" s="24"/>
      <c r="X389" s="88"/>
      <c r="Y389" s="24"/>
      <c r="Z389" s="88"/>
      <c r="AA389" s="24"/>
      <c r="AB389" s="88"/>
      <c r="AC389" s="24"/>
      <c r="AD389" s="97"/>
      <c r="AE389" s="24"/>
      <c r="AF389" s="97"/>
      <c r="AG389" s="24"/>
      <c r="AH389" s="97"/>
    </row>
    <row r="390" spans="1:34">
      <c r="A390" s="838"/>
      <c r="B390" s="846"/>
      <c r="C390" s="846"/>
      <c r="D390" s="846"/>
      <c r="E390" s="846"/>
      <c r="F390" s="840"/>
      <c r="G390" s="24"/>
      <c r="H390" s="88"/>
      <c r="I390" s="24"/>
      <c r="J390" s="88"/>
      <c r="K390" s="24"/>
      <c r="L390" s="88"/>
      <c r="M390" s="24"/>
      <c r="N390" s="88"/>
      <c r="O390" s="24"/>
      <c r="P390" s="88"/>
      <c r="Q390" s="24"/>
      <c r="R390" s="88"/>
      <c r="S390" s="24"/>
      <c r="T390" s="88"/>
      <c r="U390" s="24"/>
      <c r="V390" s="88"/>
      <c r="W390" s="24"/>
      <c r="X390" s="88"/>
      <c r="Y390" s="24"/>
      <c r="Z390" s="88"/>
      <c r="AA390" s="24"/>
      <c r="AB390" s="88"/>
      <c r="AC390" s="24"/>
      <c r="AD390" s="97"/>
      <c r="AE390" s="24"/>
      <c r="AF390" s="97"/>
      <c r="AG390" s="24"/>
      <c r="AH390" s="97"/>
    </row>
    <row r="391" spans="1:34">
      <c r="A391" s="838"/>
      <c r="B391" s="846"/>
      <c r="C391" s="846"/>
      <c r="D391" s="846"/>
      <c r="E391" s="846"/>
      <c r="F391" s="840"/>
      <c r="G391" s="24"/>
      <c r="H391" s="88"/>
      <c r="I391" s="24"/>
      <c r="J391" s="88"/>
      <c r="K391" s="24"/>
      <c r="L391" s="88"/>
      <c r="M391" s="24"/>
      <c r="N391" s="88"/>
      <c r="O391" s="24"/>
      <c r="P391" s="88"/>
      <c r="Q391" s="24"/>
      <c r="R391" s="88"/>
      <c r="S391" s="24"/>
      <c r="T391" s="88"/>
      <c r="U391" s="24"/>
      <c r="V391" s="88"/>
      <c r="W391" s="24"/>
      <c r="X391" s="88"/>
      <c r="Y391" s="24"/>
      <c r="Z391" s="88"/>
      <c r="AA391" s="24"/>
      <c r="AB391" s="88"/>
      <c r="AC391" s="24"/>
      <c r="AD391" s="97"/>
      <c r="AE391" s="24"/>
      <c r="AF391" s="97"/>
      <c r="AG391" s="24"/>
      <c r="AH391" s="97"/>
    </row>
    <row r="392" spans="1:34">
      <c r="A392" s="838"/>
      <c r="B392" s="846"/>
      <c r="C392" s="846"/>
      <c r="D392" s="846"/>
      <c r="E392" s="846"/>
      <c r="F392" s="840"/>
      <c r="G392" s="24"/>
      <c r="H392" s="88"/>
      <c r="I392" s="24"/>
      <c r="J392" s="88"/>
      <c r="K392" s="24"/>
      <c r="L392" s="88"/>
      <c r="M392" s="24"/>
      <c r="N392" s="88"/>
      <c r="O392" s="24"/>
      <c r="P392" s="88"/>
      <c r="Q392" s="24"/>
      <c r="R392" s="88"/>
      <c r="S392" s="24"/>
      <c r="T392" s="88"/>
      <c r="U392" s="24"/>
      <c r="V392" s="88"/>
      <c r="W392" s="24"/>
      <c r="X392" s="88"/>
      <c r="Y392" s="24"/>
      <c r="Z392" s="88"/>
      <c r="AA392" s="24"/>
      <c r="AB392" s="88"/>
      <c r="AC392" s="24"/>
      <c r="AD392" s="97"/>
      <c r="AE392" s="24"/>
      <c r="AF392" s="97"/>
      <c r="AG392" s="24"/>
      <c r="AH392" s="97"/>
    </row>
    <row r="393" spans="1:34">
      <c r="A393" s="838"/>
      <c r="B393" s="846"/>
      <c r="C393" s="846"/>
      <c r="D393" s="846"/>
      <c r="E393" s="846"/>
      <c r="F393" s="840"/>
      <c r="G393" s="24"/>
      <c r="H393" s="88"/>
      <c r="I393" s="24"/>
      <c r="J393" s="88"/>
      <c r="K393" s="24"/>
      <c r="L393" s="88"/>
      <c r="M393" s="24"/>
      <c r="N393" s="88"/>
      <c r="O393" s="24"/>
      <c r="P393" s="88"/>
      <c r="Q393" s="24"/>
      <c r="R393" s="88"/>
      <c r="S393" s="24"/>
      <c r="T393" s="88"/>
      <c r="U393" s="24"/>
      <c r="V393" s="88"/>
      <c r="W393" s="24"/>
      <c r="X393" s="88"/>
      <c r="Y393" s="24"/>
      <c r="Z393" s="88"/>
      <c r="AA393" s="24"/>
      <c r="AB393" s="88"/>
      <c r="AC393" s="24"/>
      <c r="AD393" s="97"/>
      <c r="AE393" s="24"/>
      <c r="AF393" s="97"/>
      <c r="AG393" s="24"/>
      <c r="AH393" s="97"/>
    </row>
    <row r="394" spans="1:34">
      <c r="A394" s="838"/>
      <c r="B394" s="846"/>
      <c r="C394" s="846"/>
      <c r="D394" s="846"/>
      <c r="E394" s="846"/>
      <c r="F394" s="840"/>
      <c r="G394" s="24"/>
      <c r="H394" s="88"/>
      <c r="I394" s="24"/>
      <c r="J394" s="88"/>
      <c r="K394" s="24"/>
      <c r="L394" s="88"/>
      <c r="M394" s="24"/>
      <c r="N394" s="88"/>
      <c r="O394" s="24"/>
      <c r="P394" s="88"/>
      <c r="Q394" s="24"/>
      <c r="R394" s="88"/>
      <c r="S394" s="24"/>
      <c r="T394" s="88"/>
      <c r="U394" s="24"/>
      <c r="V394" s="88"/>
      <c r="W394" s="24"/>
      <c r="X394" s="88"/>
      <c r="Y394" s="24"/>
      <c r="Z394" s="88"/>
      <c r="AA394" s="24"/>
      <c r="AB394" s="88"/>
      <c r="AC394" s="24"/>
      <c r="AD394" s="97"/>
      <c r="AE394" s="24"/>
      <c r="AF394" s="97"/>
      <c r="AG394" s="24"/>
      <c r="AH394" s="97"/>
    </row>
    <row r="395" spans="1:34">
      <c r="A395" s="838"/>
      <c r="B395" s="846"/>
      <c r="C395" s="846"/>
      <c r="D395" s="846"/>
      <c r="E395" s="846"/>
      <c r="F395" s="840"/>
      <c r="G395" s="24"/>
      <c r="H395" s="88"/>
      <c r="I395" s="24"/>
      <c r="J395" s="88"/>
      <c r="K395" s="24"/>
      <c r="L395" s="88"/>
      <c r="M395" s="24"/>
      <c r="N395" s="88"/>
      <c r="O395" s="24"/>
      <c r="P395" s="88"/>
      <c r="Q395" s="24"/>
      <c r="R395" s="88"/>
      <c r="S395" s="24"/>
      <c r="T395" s="88"/>
      <c r="U395" s="24"/>
      <c r="V395" s="88"/>
      <c r="W395" s="24"/>
      <c r="X395" s="88"/>
      <c r="Y395" s="24"/>
      <c r="Z395" s="88"/>
      <c r="AA395" s="24"/>
      <c r="AB395" s="88"/>
      <c r="AC395" s="24"/>
      <c r="AD395" s="97"/>
      <c r="AE395" s="24"/>
      <c r="AF395" s="97"/>
      <c r="AG395" s="24"/>
      <c r="AH395" s="97"/>
    </row>
    <row r="396" spans="1:34">
      <c r="A396" s="838"/>
      <c r="B396" s="846"/>
      <c r="C396" s="846"/>
      <c r="D396" s="846"/>
      <c r="E396" s="846"/>
      <c r="F396" s="840"/>
      <c r="G396" s="24"/>
      <c r="H396" s="88"/>
      <c r="I396" s="24"/>
      <c r="J396" s="88"/>
      <c r="K396" s="24"/>
      <c r="L396" s="88"/>
      <c r="M396" s="24"/>
      <c r="N396" s="88"/>
      <c r="O396" s="24"/>
      <c r="P396" s="88"/>
      <c r="Q396" s="24"/>
      <c r="R396" s="88"/>
      <c r="S396" s="24"/>
      <c r="T396" s="88"/>
      <c r="U396" s="24"/>
      <c r="V396" s="88"/>
      <c r="W396" s="24"/>
      <c r="X396" s="88"/>
      <c r="Y396" s="24"/>
      <c r="Z396" s="88"/>
      <c r="AA396" s="24"/>
      <c r="AB396" s="88"/>
      <c r="AC396" s="24"/>
      <c r="AD396" s="97"/>
      <c r="AE396" s="24"/>
      <c r="AF396" s="97"/>
      <c r="AG396" s="24"/>
      <c r="AH396" s="97"/>
    </row>
    <row r="397" spans="1:34">
      <c r="A397" s="838"/>
      <c r="B397" s="846"/>
      <c r="C397" s="846"/>
      <c r="D397" s="846"/>
      <c r="E397" s="846"/>
      <c r="F397" s="840"/>
      <c r="G397" s="24"/>
      <c r="H397" s="88"/>
      <c r="I397" s="24"/>
      <c r="J397" s="88"/>
      <c r="K397" s="24"/>
      <c r="L397" s="88"/>
      <c r="M397" s="24"/>
      <c r="N397" s="88"/>
      <c r="O397" s="24"/>
      <c r="P397" s="88"/>
      <c r="Q397" s="24"/>
      <c r="R397" s="88"/>
      <c r="S397" s="24"/>
      <c r="T397" s="88"/>
      <c r="U397" s="24"/>
      <c r="V397" s="88"/>
      <c r="W397" s="24"/>
      <c r="X397" s="88"/>
      <c r="Y397" s="24"/>
      <c r="Z397" s="88"/>
      <c r="AA397" s="24"/>
      <c r="AB397" s="88"/>
      <c r="AC397" s="24"/>
      <c r="AD397" s="97"/>
      <c r="AE397" s="24"/>
      <c r="AF397" s="97"/>
      <c r="AG397" s="24"/>
      <c r="AH397" s="97"/>
    </row>
    <row r="398" spans="1:34">
      <c r="A398" s="838"/>
      <c r="B398" s="846"/>
      <c r="C398" s="846"/>
      <c r="D398" s="846"/>
      <c r="E398" s="846"/>
      <c r="F398" s="840"/>
      <c r="G398" s="24"/>
      <c r="H398" s="88"/>
      <c r="I398" s="24"/>
      <c r="J398" s="88"/>
      <c r="K398" s="24"/>
      <c r="L398" s="88"/>
      <c r="M398" s="24"/>
      <c r="N398" s="88"/>
      <c r="O398" s="24"/>
      <c r="P398" s="88"/>
      <c r="Q398" s="24"/>
      <c r="R398" s="88"/>
      <c r="S398" s="24"/>
      <c r="T398" s="88"/>
      <c r="U398" s="24"/>
      <c r="V398" s="88"/>
      <c r="W398" s="24"/>
      <c r="X398" s="88"/>
      <c r="Y398" s="24"/>
      <c r="Z398" s="88"/>
      <c r="AA398" s="24"/>
      <c r="AB398" s="88"/>
      <c r="AC398" s="24"/>
      <c r="AD398" s="97"/>
      <c r="AE398" s="24"/>
      <c r="AF398" s="97"/>
      <c r="AG398" s="24"/>
      <c r="AH398" s="97"/>
    </row>
    <row r="399" spans="1:34">
      <c r="A399" s="1"/>
      <c r="B399" s="2"/>
      <c r="C399" s="2"/>
      <c r="D399" s="1"/>
      <c r="E399" s="1"/>
      <c r="F399" s="20"/>
      <c r="G399" s="24"/>
      <c r="H399" s="88"/>
      <c r="I399" s="24"/>
      <c r="J399" s="88"/>
      <c r="K399" s="24"/>
      <c r="L399" s="88"/>
      <c r="M399" s="24"/>
      <c r="N399" s="88"/>
      <c r="O399" s="24"/>
      <c r="P399" s="88"/>
      <c r="Q399" s="24"/>
      <c r="R399" s="88"/>
      <c r="S399" s="24"/>
      <c r="T399" s="88"/>
      <c r="U399" s="24"/>
      <c r="V399" s="88"/>
      <c r="W399" s="24"/>
      <c r="X399" s="88"/>
      <c r="Y399" s="24"/>
      <c r="Z399" s="88"/>
      <c r="AA399" s="24"/>
      <c r="AB399" s="88"/>
      <c r="AC399" s="24"/>
      <c r="AD399" s="97"/>
      <c r="AE399" s="24"/>
      <c r="AF399" s="97"/>
      <c r="AG399" s="24"/>
      <c r="AH399" s="97"/>
    </row>
    <row r="400" spans="1:34" ht="51" hidden="1">
      <c r="A400" s="370" t="s">
        <v>131</v>
      </c>
      <c r="B400" s="371"/>
      <c r="C400" s="372"/>
      <c r="D400" s="373"/>
      <c r="E400" s="374"/>
      <c r="F400" s="373"/>
      <c r="G400" s="375">
        <f>SUM(G382:G399)</f>
        <v>0</v>
      </c>
      <c r="H400" s="376"/>
      <c r="I400" s="375">
        <f>SUM(I382:I399)</f>
        <v>0</v>
      </c>
      <c r="J400" s="376"/>
      <c r="K400" s="375">
        <f>SUM(K382:K399)</f>
        <v>0</v>
      </c>
      <c r="L400" s="376"/>
      <c r="M400" s="375">
        <f>SUM(M382:M399)</f>
        <v>0</v>
      </c>
      <c r="N400" s="376"/>
      <c r="O400" s="375">
        <f>SUM(O382:O399)</f>
        <v>0</v>
      </c>
      <c r="P400" s="376"/>
      <c r="Q400" s="375">
        <f>SUM(Q382:Q399)</f>
        <v>0</v>
      </c>
      <c r="R400" s="376"/>
      <c r="S400" s="375">
        <f>SUM(S382:S399)</f>
        <v>0</v>
      </c>
      <c r="T400" s="376"/>
      <c r="U400" s="375">
        <f>SUM(U382:U399)</f>
        <v>0</v>
      </c>
      <c r="V400" s="376"/>
      <c r="W400" s="375">
        <f>SUM(W382:W399)</f>
        <v>0</v>
      </c>
      <c r="X400" s="376"/>
      <c r="Y400" s="375">
        <f>SUM(Y382:Y399)</f>
        <v>0</v>
      </c>
      <c r="Z400" s="376"/>
      <c r="AA400" s="375">
        <f>SUM(AA382:AA399)</f>
        <v>0</v>
      </c>
      <c r="AB400" s="376"/>
      <c r="AC400" s="375">
        <f>SUM(AC382:AC399)</f>
        <v>0</v>
      </c>
      <c r="AD400" s="378"/>
      <c r="AE400" s="375">
        <f>SUM(AE382:AE399)</f>
        <v>0</v>
      </c>
      <c r="AF400" s="378"/>
      <c r="AG400" s="375">
        <f>SUM(AG382:AG399)</f>
        <v>0</v>
      </c>
      <c r="AH400" s="378"/>
    </row>
    <row r="401" spans="1:34" s="306" customFormat="1" ht="27" customHeight="1">
      <c r="A401" s="862" t="s">
        <v>103</v>
      </c>
      <c r="B401" s="863"/>
      <c r="C401" s="863"/>
      <c r="D401" s="863"/>
      <c r="E401" s="863"/>
      <c r="F401" s="863"/>
      <c r="G401" s="863"/>
      <c r="H401" s="863"/>
      <c r="I401" s="863"/>
      <c r="J401" s="863"/>
      <c r="K401" s="863"/>
      <c r="L401" s="863"/>
      <c r="M401" s="863"/>
      <c r="N401" s="863"/>
      <c r="O401" s="863"/>
      <c r="P401" s="863"/>
      <c r="Q401" s="863"/>
      <c r="R401" s="863"/>
      <c r="S401" s="863"/>
      <c r="T401" s="863"/>
      <c r="U401" s="863"/>
      <c r="V401" s="863"/>
      <c r="W401" s="863"/>
      <c r="X401" s="863"/>
      <c r="Y401" s="863"/>
      <c r="Z401" s="863"/>
      <c r="AA401" s="863"/>
      <c r="AB401" s="863"/>
      <c r="AC401" s="863"/>
      <c r="AD401" s="863"/>
      <c r="AE401" s="380"/>
      <c r="AF401" s="380"/>
      <c r="AG401" s="380"/>
      <c r="AH401" s="381"/>
    </row>
    <row r="402" spans="1:34">
      <c r="A402" s="1"/>
      <c r="B402" s="2"/>
      <c r="C402" s="2"/>
      <c r="D402" s="1"/>
      <c r="E402" s="1"/>
      <c r="F402" s="20"/>
      <c r="G402" s="24"/>
      <c r="H402" s="25"/>
      <c r="I402" s="24"/>
      <c r="J402" s="25"/>
      <c r="K402" s="27"/>
      <c r="L402" s="26"/>
      <c r="M402" s="27"/>
      <c r="N402" s="26"/>
      <c r="O402" s="27"/>
      <c r="P402" s="26"/>
      <c r="Q402" s="27"/>
      <c r="R402" s="26"/>
      <c r="S402" s="27"/>
      <c r="T402" s="26"/>
      <c r="U402" s="27"/>
      <c r="V402" s="26"/>
      <c r="W402" s="27"/>
      <c r="X402" s="26"/>
      <c r="Y402" s="27"/>
      <c r="Z402" s="26"/>
      <c r="AA402" s="27"/>
      <c r="AB402" s="26"/>
      <c r="AC402" s="27"/>
      <c r="AD402" s="26"/>
      <c r="AE402" s="27"/>
      <c r="AF402" s="26"/>
      <c r="AG402" s="27"/>
      <c r="AH402" s="26"/>
    </row>
    <row r="403" spans="1:34">
      <c r="A403" s="1"/>
      <c r="B403" s="2"/>
      <c r="C403" s="2"/>
      <c r="D403" s="1"/>
      <c r="E403" s="1"/>
      <c r="F403" s="20"/>
      <c r="G403" s="24"/>
      <c r="H403" s="25"/>
      <c r="I403" s="24"/>
      <c r="J403" s="25"/>
      <c r="K403" s="27"/>
      <c r="L403" s="26"/>
      <c r="M403" s="27"/>
      <c r="N403" s="26"/>
      <c r="O403" s="27"/>
      <c r="P403" s="26"/>
      <c r="Q403" s="27"/>
      <c r="R403" s="26"/>
      <c r="S403" s="27"/>
      <c r="T403" s="26"/>
      <c r="U403" s="27"/>
      <c r="V403" s="26"/>
      <c r="W403" s="27"/>
      <c r="X403" s="26"/>
      <c r="Y403" s="27"/>
      <c r="Z403" s="26"/>
      <c r="AA403" s="27"/>
      <c r="AB403" s="26"/>
      <c r="AC403" s="27"/>
      <c r="AD403" s="26"/>
      <c r="AE403" s="27"/>
      <c r="AF403" s="26"/>
      <c r="AG403" s="27"/>
      <c r="AH403" s="26"/>
    </row>
    <row r="404" spans="1:34">
      <c r="A404" s="1"/>
      <c r="B404" s="2"/>
      <c r="C404" s="2"/>
      <c r="D404" s="1"/>
      <c r="E404" s="1"/>
      <c r="F404" s="20"/>
      <c r="G404" s="24"/>
      <c r="H404" s="25"/>
      <c r="I404" s="24"/>
      <c r="J404" s="25"/>
      <c r="K404" s="27"/>
      <c r="L404" s="26"/>
      <c r="M404" s="27"/>
      <c r="N404" s="26"/>
      <c r="O404" s="27"/>
      <c r="P404" s="26"/>
      <c r="Q404" s="27"/>
      <c r="R404" s="26"/>
      <c r="S404" s="27"/>
      <c r="T404" s="26"/>
      <c r="U404" s="27"/>
      <c r="V404" s="26"/>
      <c r="W404" s="27"/>
      <c r="X404" s="26"/>
      <c r="Y404" s="27"/>
      <c r="Z404" s="26"/>
      <c r="AA404" s="27"/>
      <c r="AB404" s="26"/>
      <c r="AC404" s="27"/>
      <c r="AD404" s="26"/>
      <c r="AE404" s="27"/>
      <c r="AF404" s="26"/>
      <c r="AG404" s="27"/>
      <c r="AH404" s="26"/>
    </row>
    <row r="405" spans="1:34">
      <c r="A405" s="1"/>
      <c r="B405" s="2"/>
      <c r="C405" s="2"/>
      <c r="D405" s="1"/>
      <c r="E405" s="1"/>
      <c r="F405" s="20"/>
      <c r="G405" s="24"/>
      <c r="H405" s="25"/>
      <c r="I405" s="24"/>
      <c r="J405" s="25"/>
      <c r="K405" s="27"/>
      <c r="L405" s="26"/>
      <c r="M405" s="27"/>
      <c r="N405" s="26"/>
      <c r="O405" s="27"/>
      <c r="P405" s="26"/>
      <c r="Q405" s="27"/>
      <c r="R405" s="26"/>
      <c r="S405" s="27"/>
      <c r="T405" s="26"/>
      <c r="U405" s="27"/>
      <c r="V405" s="26"/>
      <c r="W405" s="27"/>
      <c r="X405" s="26"/>
      <c r="Y405" s="27"/>
      <c r="Z405" s="26"/>
      <c r="AA405" s="27"/>
      <c r="AB405" s="26"/>
      <c r="AC405" s="27"/>
      <c r="AD405" s="26"/>
      <c r="AE405" s="27"/>
      <c r="AF405" s="26"/>
      <c r="AG405" s="27"/>
      <c r="AH405" s="26"/>
    </row>
    <row r="406" spans="1:34">
      <c r="A406" s="1"/>
      <c r="B406" s="2"/>
      <c r="C406" s="2"/>
      <c r="D406" s="1"/>
      <c r="E406" s="1"/>
      <c r="F406" s="20"/>
      <c r="G406" s="24"/>
      <c r="H406" s="25"/>
      <c r="I406" s="24"/>
      <c r="J406" s="25"/>
      <c r="K406" s="27"/>
      <c r="L406" s="26"/>
      <c r="M406" s="27"/>
      <c r="N406" s="26"/>
      <c r="O406" s="27"/>
      <c r="P406" s="26"/>
      <c r="Q406" s="27"/>
      <c r="R406" s="26"/>
      <c r="S406" s="27"/>
      <c r="T406" s="26"/>
      <c r="U406" s="27"/>
      <c r="V406" s="26"/>
      <c r="W406" s="27"/>
      <c r="X406" s="26"/>
      <c r="Y406" s="27"/>
      <c r="Z406" s="26"/>
      <c r="AA406" s="27"/>
      <c r="AB406" s="26"/>
      <c r="AC406" s="27"/>
      <c r="AD406" s="26"/>
      <c r="AE406" s="27"/>
      <c r="AF406" s="26"/>
      <c r="AG406" s="27"/>
      <c r="AH406" s="26"/>
    </row>
    <row r="407" spans="1:34">
      <c r="A407" s="1"/>
      <c r="B407" s="2"/>
      <c r="C407" s="2"/>
      <c r="D407" s="1"/>
      <c r="E407" s="1"/>
      <c r="F407" s="20"/>
      <c r="G407" s="24"/>
      <c r="H407" s="25"/>
      <c r="I407" s="24"/>
      <c r="J407" s="25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26"/>
      <c r="W407" s="27"/>
      <c r="X407" s="26"/>
      <c r="Y407" s="27"/>
      <c r="Z407" s="26"/>
      <c r="AA407" s="27"/>
      <c r="AB407" s="26"/>
      <c r="AC407" s="27"/>
      <c r="AD407" s="26"/>
      <c r="AE407" s="27"/>
      <c r="AF407" s="26"/>
      <c r="AG407" s="27"/>
      <c r="AH407" s="26"/>
    </row>
    <row r="408" spans="1:34">
      <c r="A408" s="1"/>
      <c r="B408" s="2"/>
      <c r="C408" s="2"/>
      <c r="D408" s="1"/>
      <c r="E408" s="1"/>
      <c r="F408" s="20"/>
      <c r="G408" s="24"/>
      <c r="H408" s="25"/>
      <c r="I408" s="24"/>
      <c r="J408" s="25"/>
      <c r="K408" s="27"/>
      <c r="L408" s="26"/>
      <c r="M408" s="27"/>
      <c r="N408" s="26"/>
      <c r="O408" s="27"/>
      <c r="P408" s="26"/>
      <c r="Q408" s="27"/>
      <c r="R408" s="26"/>
      <c r="S408" s="27"/>
      <c r="T408" s="26"/>
      <c r="U408" s="27"/>
      <c r="V408" s="26"/>
      <c r="W408" s="27"/>
      <c r="X408" s="26"/>
      <c r="Y408" s="27"/>
      <c r="Z408" s="26"/>
      <c r="AA408" s="27"/>
      <c r="AB408" s="26"/>
      <c r="AC408" s="27"/>
      <c r="AD408" s="26"/>
      <c r="AE408" s="27"/>
      <c r="AF408" s="26"/>
      <c r="AG408" s="27"/>
      <c r="AH408" s="26"/>
    </row>
    <row r="409" spans="1:34">
      <c r="A409" s="1"/>
      <c r="B409" s="2"/>
      <c r="C409" s="2"/>
      <c r="D409" s="1"/>
      <c r="E409" s="1"/>
      <c r="F409" s="20"/>
      <c r="G409" s="24"/>
      <c r="H409" s="25"/>
      <c r="I409" s="24"/>
      <c r="J409" s="25"/>
      <c r="K409" s="27"/>
      <c r="L409" s="26"/>
      <c r="M409" s="27"/>
      <c r="N409" s="26"/>
      <c r="O409" s="27"/>
      <c r="P409" s="26"/>
      <c r="Q409" s="27"/>
      <c r="R409" s="26"/>
      <c r="S409" s="27"/>
      <c r="T409" s="26"/>
      <c r="U409" s="27"/>
      <c r="V409" s="26"/>
      <c r="W409" s="27"/>
      <c r="X409" s="26"/>
      <c r="Y409" s="27"/>
      <c r="Z409" s="26"/>
      <c r="AA409" s="27"/>
      <c r="AB409" s="26"/>
      <c r="AC409" s="27"/>
      <c r="AD409" s="26"/>
      <c r="AE409" s="27"/>
      <c r="AF409" s="26"/>
      <c r="AG409" s="27"/>
      <c r="AH409" s="26"/>
    </row>
    <row r="410" spans="1:34">
      <c r="A410" s="1"/>
      <c r="B410" s="2"/>
      <c r="C410" s="2"/>
      <c r="D410" s="1"/>
      <c r="E410" s="1"/>
      <c r="F410" s="20"/>
      <c r="G410" s="24"/>
      <c r="H410" s="25"/>
      <c r="I410" s="24"/>
      <c r="J410" s="25"/>
      <c r="K410" s="27"/>
      <c r="L410" s="26"/>
      <c r="M410" s="27"/>
      <c r="N410" s="26"/>
      <c r="O410" s="27"/>
      <c r="P410" s="26"/>
      <c r="Q410" s="27"/>
      <c r="R410" s="26"/>
      <c r="S410" s="27"/>
      <c r="T410" s="26"/>
      <c r="U410" s="27"/>
      <c r="V410" s="26"/>
      <c r="W410" s="27"/>
      <c r="X410" s="26"/>
      <c r="Y410" s="27"/>
      <c r="Z410" s="26"/>
      <c r="AA410" s="27"/>
      <c r="AB410" s="26"/>
      <c r="AC410" s="27"/>
      <c r="AD410" s="26"/>
      <c r="AE410" s="27"/>
      <c r="AF410" s="26"/>
      <c r="AG410" s="27"/>
      <c r="AH410" s="26"/>
    </row>
    <row r="411" spans="1:34">
      <c r="A411" s="1"/>
      <c r="B411" s="2"/>
      <c r="C411" s="2"/>
      <c r="D411" s="1"/>
      <c r="E411" s="1"/>
      <c r="F411" s="20"/>
      <c r="G411" s="24"/>
      <c r="H411" s="25"/>
      <c r="I411" s="24"/>
      <c r="J411" s="25"/>
      <c r="K411" s="27"/>
      <c r="L411" s="26"/>
      <c r="M411" s="27"/>
      <c r="N411" s="26"/>
      <c r="O411" s="27"/>
      <c r="P411" s="26"/>
      <c r="Q411" s="27"/>
      <c r="R411" s="26"/>
      <c r="S411" s="27"/>
      <c r="T411" s="26"/>
      <c r="U411" s="27"/>
      <c r="V411" s="26"/>
      <c r="W411" s="27"/>
      <c r="X411" s="26"/>
      <c r="Y411" s="27"/>
      <c r="Z411" s="26"/>
      <c r="AA411" s="27"/>
      <c r="AB411" s="26"/>
      <c r="AC411" s="27"/>
      <c r="AD411" s="26"/>
      <c r="AE411" s="27"/>
      <c r="AF411" s="26"/>
      <c r="AG411" s="27"/>
      <c r="AH411" s="26"/>
    </row>
    <row r="412" spans="1:34">
      <c r="A412" s="1"/>
      <c r="B412" s="2"/>
      <c r="C412" s="2"/>
      <c r="D412" s="1"/>
      <c r="E412" s="1"/>
      <c r="F412" s="20"/>
      <c r="G412" s="24"/>
      <c r="H412" s="25"/>
      <c r="I412" s="24"/>
      <c r="J412" s="25"/>
      <c r="K412" s="27"/>
      <c r="L412" s="26"/>
      <c r="M412" s="27"/>
      <c r="N412" s="26"/>
      <c r="O412" s="27"/>
      <c r="P412" s="26"/>
      <c r="Q412" s="27"/>
      <c r="R412" s="26"/>
      <c r="S412" s="27"/>
      <c r="T412" s="26"/>
      <c r="U412" s="27"/>
      <c r="V412" s="26"/>
      <c r="W412" s="27"/>
      <c r="X412" s="26"/>
      <c r="Y412" s="27"/>
      <c r="Z412" s="26"/>
      <c r="AA412" s="27"/>
      <c r="AB412" s="26"/>
      <c r="AC412" s="27"/>
      <c r="AD412" s="26"/>
      <c r="AE412" s="27"/>
      <c r="AF412" s="26"/>
      <c r="AG412" s="27"/>
      <c r="AH412" s="26"/>
    </row>
    <row r="413" spans="1:34">
      <c r="A413" s="1"/>
      <c r="B413" s="2"/>
      <c r="C413" s="2"/>
      <c r="D413" s="1"/>
      <c r="E413" s="1"/>
      <c r="F413" s="20"/>
      <c r="G413" s="24"/>
      <c r="H413" s="25"/>
      <c r="I413" s="24"/>
      <c r="J413" s="25"/>
      <c r="K413" s="27"/>
      <c r="L413" s="26"/>
      <c r="M413" s="27"/>
      <c r="N413" s="26"/>
      <c r="O413" s="27"/>
      <c r="P413" s="26"/>
      <c r="Q413" s="27"/>
      <c r="R413" s="26"/>
      <c r="S413" s="27"/>
      <c r="T413" s="26"/>
      <c r="U413" s="27"/>
      <c r="V413" s="26"/>
      <c r="W413" s="27"/>
      <c r="X413" s="26"/>
      <c r="Y413" s="27"/>
      <c r="Z413" s="26"/>
      <c r="AA413" s="27"/>
      <c r="AB413" s="26"/>
      <c r="AC413" s="27"/>
      <c r="AD413" s="26"/>
      <c r="AE413" s="27"/>
      <c r="AF413" s="26"/>
      <c r="AG413" s="27"/>
      <c r="AH413" s="26"/>
    </row>
    <row r="414" spans="1:34">
      <c r="A414" s="1"/>
      <c r="B414" s="2"/>
      <c r="C414" s="2"/>
      <c r="D414" s="1"/>
      <c r="E414" s="1"/>
      <c r="F414" s="20"/>
      <c r="G414" s="24"/>
      <c r="H414" s="25"/>
      <c r="I414" s="24"/>
      <c r="J414" s="25"/>
      <c r="K414" s="27"/>
      <c r="L414" s="26"/>
      <c r="M414" s="27"/>
      <c r="N414" s="26"/>
      <c r="O414" s="27"/>
      <c r="P414" s="26"/>
      <c r="Q414" s="27"/>
      <c r="R414" s="26"/>
      <c r="S414" s="27"/>
      <c r="T414" s="26"/>
      <c r="U414" s="27"/>
      <c r="V414" s="26"/>
      <c r="W414" s="27"/>
      <c r="X414" s="26"/>
      <c r="Y414" s="27"/>
      <c r="Z414" s="26"/>
      <c r="AA414" s="27"/>
      <c r="AB414" s="26"/>
      <c r="AC414" s="27"/>
      <c r="AD414" s="26"/>
      <c r="AE414" s="27"/>
      <c r="AF414" s="26"/>
      <c r="AG414" s="27"/>
      <c r="AH414" s="26"/>
    </row>
    <row r="415" spans="1:34">
      <c r="A415" s="1"/>
      <c r="B415" s="2"/>
      <c r="C415" s="2"/>
      <c r="D415" s="1"/>
      <c r="E415" s="1"/>
      <c r="F415" s="20"/>
      <c r="G415" s="24"/>
      <c r="H415" s="25"/>
      <c r="I415" s="24"/>
      <c r="J415" s="25"/>
      <c r="K415" s="27"/>
      <c r="L415" s="26"/>
      <c r="M415" s="27"/>
      <c r="N415" s="26"/>
      <c r="O415" s="27"/>
      <c r="P415" s="26"/>
      <c r="Q415" s="27"/>
      <c r="R415" s="26"/>
      <c r="S415" s="27"/>
      <c r="T415" s="26"/>
      <c r="U415" s="27"/>
      <c r="V415" s="26"/>
      <c r="W415" s="27"/>
      <c r="X415" s="26"/>
      <c r="Y415" s="27"/>
      <c r="Z415" s="26"/>
      <c r="AA415" s="27"/>
      <c r="AB415" s="26"/>
      <c r="AC415" s="27"/>
      <c r="AD415" s="26"/>
      <c r="AE415" s="27"/>
      <c r="AF415" s="26"/>
      <c r="AG415" s="27"/>
      <c r="AH415" s="26"/>
    </row>
    <row r="416" spans="1:34">
      <c r="A416" s="1"/>
      <c r="B416" s="2"/>
      <c r="C416" s="2"/>
      <c r="D416" s="1"/>
      <c r="E416" s="1"/>
      <c r="F416" s="20"/>
      <c r="G416" s="24"/>
      <c r="H416" s="25"/>
      <c r="I416" s="24"/>
      <c r="J416" s="25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26"/>
      <c r="W416" s="27"/>
      <c r="X416" s="26"/>
      <c r="Y416" s="27"/>
      <c r="Z416" s="26"/>
      <c r="AA416" s="27"/>
      <c r="AB416" s="26"/>
      <c r="AC416" s="27"/>
      <c r="AD416" s="26"/>
      <c r="AE416" s="27"/>
      <c r="AF416" s="26"/>
      <c r="AG416" s="27"/>
      <c r="AH416" s="26"/>
    </row>
    <row r="417" spans="1:34">
      <c r="A417" s="1"/>
      <c r="B417" s="2"/>
      <c r="C417" s="2"/>
      <c r="D417" s="1"/>
      <c r="E417" s="1"/>
      <c r="F417" s="20"/>
      <c r="G417" s="24"/>
      <c r="H417" s="25"/>
      <c r="I417" s="24"/>
      <c r="J417" s="25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26"/>
      <c r="W417" s="27"/>
      <c r="X417" s="26"/>
      <c r="Y417" s="27"/>
      <c r="Z417" s="26"/>
      <c r="AA417" s="27"/>
      <c r="AB417" s="26"/>
      <c r="AC417" s="27"/>
      <c r="AD417" s="26"/>
      <c r="AE417" s="27"/>
      <c r="AF417" s="26"/>
      <c r="AG417" s="27"/>
      <c r="AH417" s="26"/>
    </row>
    <row r="418" spans="1:34">
      <c r="A418" s="1"/>
      <c r="B418" s="2"/>
      <c r="C418" s="2"/>
      <c r="D418" s="1"/>
      <c r="E418" s="1"/>
      <c r="F418" s="20"/>
      <c r="G418" s="24"/>
      <c r="H418" s="25"/>
      <c r="I418" s="24"/>
      <c r="J418" s="25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26"/>
      <c r="W418" s="27"/>
      <c r="X418" s="26"/>
      <c r="Y418" s="27"/>
      <c r="Z418" s="26"/>
      <c r="AA418" s="27"/>
      <c r="AB418" s="26"/>
      <c r="AC418" s="27"/>
      <c r="AD418" s="26"/>
      <c r="AE418" s="27"/>
      <c r="AF418" s="26"/>
      <c r="AG418" s="27"/>
      <c r="AH418" s="26"/>
    </row>
    <row r="419" spans="1:34">
      <c r="A419" s="1"/>
      <c r="B419" s="2"/>
      <c r="C419" s="2"/>
      <c r="D419" s="1"/>
      <c r="E419" s="1"/>
      <c r="F419" s="20"/>
      <c r="G419" s="24"/>
      <c r="H419" s="25"/>
      <c r="I419" s="24"/>
      <c r="J419" s="25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26"/>
      <c r="W419" s="27"/>
      <c r="X419" s="26"/>
      <c r="Y419" s="27"/>
      <c r="Z419" s="26"/>
      <c r="AA419" s="27"/>
      <c r="AB419" s="26"/>
      <c r="AC419" s="27"/>
      <c r="AD419" s="26"/>
      <c r="AE419" s="27"/>
      <c r="AF419" s="26"/>
      <c r="AG419" s="27"/>
      <c r="AH419" s="26"/>
    </row>
    <row r="420" spans="1:34">
      <c r="A420" s="1"/>
      <c r="B420" s="2"/>
      <c r="C420" s="2"/>
      <c r="D420" s="1"/>
      <c r="E420" s="1"/>
      <c r="F420" s="20"/>
      <c r="G420" s="24"/>
      <c r="H420" s="25"/>
      <c r="I420" s="24"/>
      <c r="J420" s="25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26"/>
      <c r="W420" s="27"/>
      <c r="X420" s="26"/>
      <c r="Y420" s="27"/>
      <c r="Z420" s="26"/>
      <c r="AA420" s="27"/>
      <c r="AB420" s="26"/>
      <c r="AC420" s="27"/>
      <c r="AD420" s="26"/>
      <c r="AE420" s="27"/>
      <c r="AF420" s="26"/>
      <c r="AG420" s="27"/>
      <c r="AH420" s="26"/>
    </row>
    <row r="421" spans="1:34">
      <c r="A421" s="1"/>
      <c r="B421" s="2"/>
      <c r="C421" s="2"/>
      <c r="D421" s="1"/>
      <c r="E421" s="1"/>
      <c r="F421" s="20"/>
      <c r="G421" s="24"/>
      <c r="H421" s="25"/>
      <c r="I421" s="24"/>
      <c r="J421" s="25"/>
      <c r="K421" s="27"/>
      <c r="L421" s="26"/>
      <c r="M421" s="27"/>
      <c r="N421" s="26"/>
      <c r="O421" s="27"/>
      <c r="P421" s="26"/>
      <c r="Q421" s="27"/>
      <c r="R421" s="26"/>
      <c r="S421" s="27"/>
      <c r="T421" s="26"/>
      <c r="U421" s="27"/>
      <c r="V421" s="26"/>
      <c r="W421" s="27"/>
      <c r="X421" s="26"/>
      <c r="Y421" s="27"/>
      <c r="Z421" s="26"/>
      <c r="AA421" s="27"/>
      <c r="AB421" s="26"/>
      <c r="AC421" s="27"/>
      <c r="AD421" s="26"/>
      <c r="AE421" s="27"/>
      <c r="AF421" s="26"/>
      <c r="AG421" s="27"/>
      <c r="AH421" s="26"/>
    </row>
    <row r="422" spans="1:34">
      <c r="A422" s="1"/>
      <c r="B422" s="2"/>
      <c r="C422" s="2"/>
      <c r="D422" s="1"/>
      <c r="E422" s="1"/>
      <c r="F422" s="20"/>
      <c r="G422" s="24"/>
      <c r="H422" s="25"/>
      <c r="I422" s="24"/>
      <c r="J422" s="25"/>
      <c r="K422" s="27"/>
      <c r="L422" s="26"/>
      <c r="M422" s="27"/>
      <c r="N422" s="26"/>
      <c r="O422" s="27"/>
      <c r="P422" s="26"/>
      <c r="Q422" s="27"/>
      <c r="R422" s="26"/>
      <c r="S422" s="27"/>
      <c r="T422" s="26"/>
      <c r="U422" s="27"/>
      <c r="V422" s="26"/>
      <c r="W422" s="27"/>
      <c r="X422" s="26"/>
      <c r="Y422" s="27"/>
      <c r="Z422" s="26"/>
      <c r="AA422" s="27"/>
      <c r="AB422" s="26"/>
      <c r="AC422" s="27"/>
      <c r="AD422" s="26"/>
      <c r="AE422" s="27"/>
      <c r="AF422" s="26"/>
      <c r="AG422" s="27"/>
      <c r="AH422" s="26"/>
    </row>
    <row r="423" spans="1:34">
      <c r="A423" s="1"/>
      <c r="B423" s="2"/>
      <c r="C423" s="2"/>
      <c r="D423" s="1"/>
      <c r="E423" s="1"/>
      <c r="F423" s="20"/>
      <c r="G423" s="24"/>
      <c r="H423" s="25"/>
      <c r="I423" s="24"/>
      <c r="J423" s="25"/>
      <c r="K423" s="27"/>
      <c r="L423" s="26"/>
      <c r="M423" s="27"/>
      <c r="N423" s="26"/>
      <c r="O423" s="27"/>
      <c r="P423" s="26"/>
      <c r="Q423" s="27"/>
      <c r="R423" s="26"/>
      <c r="S423" s="27"/>
      <c r="T423" s="26"/>
      <c r="U423" s="27"/>
      <c r="V423" s="26"/>
      <c r="W423" s="27"/>
      <c r="X423" s="26"/>
      <c r="Y423" s="27"/>
      <c r="Z423" s="26"/>
      <c r="AA423" s="27"/>
      <c r="AB423" s="26"/>
      <c r="AC423" s="27"/>
      <c r="AD423" s="26"/>
      <c r="AE423" s="27"/>
      <c r="AF423" s="26"/>
      <c r="AG423" s="27"/>
      <c r="AH423" s="26"/>
    </row>
    <row r="424" spans="1:34">
      <c r="A424" s="1"/>
      <c r="B424" s="2"/>
      <c r="C424" s="2"/>
      <c r="D424" s="1"/>
      <c r="E424" s="1"/>
      <c r="F424" s="20"/>
      <c r="G424" s="24"/>
      <c r="H424" s="25"/>
      <c r="I424" s="24"/>
      <c r="J424" s="25"/>
      <c r="K424" s="27"/>
      <c r="L424" s="26"/>
      <c r="M424" s="27"/>
      <c r="N424" s="26"/>
      <c r="O424" s="27"/>
      <c r="P424" s="26"/>
      <c r="Q424" s="27"/>
      <c r="R424" s="26"/>
      <c r="S424" s="27"/>
      <c r="T424" s="26"/>
      <c r="U424" s="27"/>
      <c r="V424" s="26"/>
      <c r="W424" s="27"/>
      <c r="X424" s="26"/>
      <c r="Y424" s="27"/>
      <c r="Z424" s="26"/>
      <c r="AA424" s="27"/>
      <c r="AB424" s="26"/>
      <c r="AC424" s="27"/>
      <c r="AD424" s="26"/>
      <c r="AE424" s="27"/>
      <c r="AF424" s="26"/>
      <c r="AG424" s="27"/>
      <c r="AH424" s="26"/>
    </row>
    <row r="425" spans="1:34">
      <c r="A425" s="1"/>
      <c r="B425" s="2"/>
      <c r="C425" s="2"/>
      <c r="D425" s="1"/>
      <c r="E425" s="1"/>
      <c r="F425" s="20"/>
      <c r="G425" s="24"/>
      <c r="H425" s="25"/>
      <c r="I425" s="24"/>
      <c r="J425" s="25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26"/>
      <c r="W425" s="27"/>
      <c r="X425" s="26"/>
      <c r="Y425" s="27"/>
      <c r="Z425" s="26"/>
      <c r="AA425" s="27"/>
      <c r="AB425" s="26"/>
      <c r="AC425" s="27"/>
      <c r="AD425" s="26"/>
      <c r="AE425" s="27"/>
      <c r="AF425" s="26"/>
      <c r="AG425" s="27"/>
      <c r="AH425" s="26"/>
    </row>
    <row r="426" spans="1:34">
      <c r="A426" s="1"/>
      <c r="B426" s="2"/>
      <c r="C426" s="2"/>
      <c r="D426" s="1"/>
      <c r="E426" s="1"/>
      <c r="F426" s="20"/>
      <c r="G426" s="24"/>
      <c r="H426" s="25"/>
      <c r="I426" s="24"/>
      <c r="J426" s="25"/>
      <c r="K426" s="27"/>
      <c r="L426" s="26"/>
      <c r="M426" s="27"/>
      <c r="N426" s="26"/>
      <c r="O426" s="27"/>
      <c r="P426" s="26"/>
      <c r="Q426" s="27"/>
      <c r="R426" s="26"/>
      <c r="S426" s="27"/>
      <c r="T426" s="26"/>
      <c r="U426" s="27"/>
      <c r="V426" s="26"/>
      <c r="W426" s="27"/>
      <c r="X426" s="26"/>
      <c r="Y426" s="27"/>
      <c r="Z426" s="26"/>
      <c r="AA426" s="27"/>
      <c r="AB426" s="26"/>
      <c r="AC426" s="27"/>
      <c r="AD426" s="26"/>
      <c r="AE426" s="27"/>
      <c r="AF426" s="26"/>
      <c r="AG426" s="27"/>
      <c r="AH426" s="26"/>
    </row>
    <row r="427" spans="1:34">
      <c r="A427" s="1"/>
      <c r="B427" s="2"/>
      <c r="C427" s="2"/>
      <c r="D427" s="1"/>
      <c r="E427" s="1"/>
      <c r="F427" s="20"/>
      <c r="G427" s="24"/>
      <c r="H427" s="25"/>
      <c r="I427" s="24"/>
      <c r="J427" s="25"/>
      <c r="K427" s="27"/>
      <c r="L427" s="26"/>
      <c r="M427" s="27"/>
      <c r="N427" s="26"/>
      <c r="O427" s="27"/>
      <c r="P427" s="26"/>
      <c r="Q427" s="27"/>
      <c r="R427" s="26"/>
      <c r="S427" s="27"/>
      <c r="T427" s="26"/>
      <c r="U427" s="27"/>
      <c r="V427" s="26"/>
      <c r="W427" s="27"/>
      <c r="X427" s="26"/>
      <c r="Y427" s="27"/>
      <c r="Z427" s="26"/>
      <c r="AA427" s="27"/>
      <c r="AB427" s="26"/>
      <c r="AC427" s="27"/>
      <c r="AD427" s="26"/>
      <c r="AE427" s="27"/>
      <c r="AF427" s="26"/>
      <c r="AG427" s="27"/>
      <c r="AH427" s="26"/>
    </row>
    <row r="428" spans="1:34">
      <c r="A428" s="1"/>
      <c r="B428" s="2"/>
      <c r="C428" s="2"/>
      <c r="D428" s="1"/>
      <c r="E428" s="1"/>
      <c r="F428" s="20"/>
      <c r="G428" s="24"/>
      <c r="H428" s="25"/>
      <c r="I428" s="24"/>
      <c r="J428" s="25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26"/>
      <c r="W428" s="27"/>
      <c r="X428" s="26"/>
      <c r="Y428" s="27"/>
      <c r="Z428" s="26"/>
      <c r="AA428" s="27"/>
      <c r="AB428" s="26"/>
      <c r="AC428" s="27"/>
      <c r="AD428" s="26"/>
      <c r="AE428" s="27"/>
      <c r="AF428" s="26"/>
      <c r="AG428" s="27"/>
      <c r="AH428" s="26"/>
    </row>
    <row r="429" spans="1:34">
      <c r="A429" s="1"/>
      <c r="B429" s="2"/>
      <c r="C429" s="2"/>
      <c r="D429" s="1"/>
      <c r="E429" s="1"/>
      <c r="F429" s="20"/>
      <c r="G429" s="24"/>
      <c r="H429" s="25"/>
      <c r="I429" s="24"/>
      <c r="J429" s="25"/>
      <c r="K429" s="27"/>
      <c r="L429" s="26"/>
      <c r="M429" s="27"/>
      <c r="N429" s="26"/>
      <c r="O429" s="27"/>
      <c r="P429" s="26"/>
      <c r="Q429" s="27"/>
      <c r="R429" s="26"/>
      <c r="S429" s="27"/>
      <c r="T429" s="26"/>
      <c r="U429" s="27"/>
      <c r="V429" s="26"/>
      <c r="W429" s="27"/>
      <c r="X429" s="26"/>
      <c r="Y429" s="27"/>
      <c r="Z429" s="26"/>
      <c r="AA429" s="27"/>
      <c r="AB429" s="26"/>
      <c r="AC429" s="27"/>
      <c r="AD429" s="26"/>
      <c r="AE429" s="27"/>
      <c r="AF429" s="26"/>
      <c r="AG429" s="27"/>
      <c r="AH429" s="26"/>
    </row>
    <row r="430" spans="1:34">
      <c r="A430" s="1"/>
      <c r="B430" s="2"/>
      <c r="C430" s="2"/>
      <c r="D430" s="1"/>
      <c r="E430" s="1"/>
      <c r="F430" s="20"/>
      <c r="G430" s="24"/>
      <c r="H430" s="25"/>
      <c r="I430" s="24"/>
      <c r="J430" s="25"/>
      <c r="K430" s="27"/>
      <c r="L430" s="26"/>
      <c r="M430" s="27"/>
      <c r="N430" s="26"/>
      <c r="O430" s="27"/>
      <c r="P430" s="26"/>
      <c r="Q430" s="27"/>
      <c r="R430" s="26"/>
      <c r="S430" s="27"/>
      <c r="T430" s="26"/>
      <c r="U430" s="27"/>
      <c r="V430" s="26"/>
      <c r="W430" s="27"/>
      <c r="X430" s="26"/>
      <c r="Y430" s="27"/>
      <c r="Z430" s="26"/>
      <c r="AA430" s="27"/>
      <c r="AB430" s="26"/>
      <c r="AC430" s="27"/>
      <c r="AD430" s="26"/>
      <c r="AE430" s="27"/>
      <c r="AF430" s="26"/>
      <c r="AG430" s="27"/>
      <c r="AH430" s="26"/>
    </row>
    <row r="431" spans="1:34">
      <c r="A431" s="1"/>
      <c r="B431" s="2"/>
      <c r="C431" s="2"/>
      <c r="D431" s="1"/>
      <c r="E431" s="1"/>
      <c r="F431" s="20"/>
      <c r="G431" s="24"/>
      <c r="H431" s="25"/>
      <c r="I431" s="24"/>
      <c r="J431" s="25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26"/>
      <c r="W431" s="27"/>
      <c r="X431" s="26"/>
      <c r="Y431" s="27"/>
      <c r="Z431" s="26"/>
      <c r="AA431" s="27"/>
      <c r="AB431" s="26"/>
      <c r="AC431" s="27"/>
      <c r="AD431" s="26"/>
      <c r="AE431" s="27"/>
      <c r="AF431" s="26"/>
      <c r="AG431" s="27"/>
      <c r="AH431" s="26"/>
    </row>
    <row r="432" spans="1:34">
      <c r="A432" s="1"/>
      <c r="B432" s="2"/>
      <c r="C432" s="2"/>
      <c r="D432" s="1"/>
      <c r="E432" s="1"/>
      <c r="F432" s="20"/>
      <c r="G432" s="24"/>
      <c r="H432" s="25"/>
      <c r="I432" s="24"/>
      <c r="J432" s="25"/>
      <c r="K432" s="27"/>
      <c r="L432" s="26"/>
      <c r="M432" s="27"/>
      <c r="N432" s="26"/>
      <c r="O432" s="27"/>
      <c r="P432" s="26"/>
      <c r="Q432" s="27"/>
      <c r="R432" s="26"/>
      <c r="S432" s="27"/>
      <c r="T432" s="26"/>
      <c r="U432" s="27"/>
      <c r="V432" s="26"/>
      <c r="W432" s="27"/>
      <c r="X432" s="26"/>
      <c r="Y432" s="27"/>
      <c r="Z432" s="26"/>
      <c r="AA432" s="27"/>
      <c r="AB432" s="26"/>
      <c r="AC432" s="27"/>
      <c r="AD432" s="26"/>
      <c r="AE432" s="27"/>
      <c r="AF432" s="26"/>
      <c r="AG432" s="27"/>
      <c r="AH432" s="26"/>
    </row>
    <row r="433" spans="1:34">
      <c r="A433" s="1"/>
      <c r="B433" s="2"/>
      <c r="C433" s="2"/>
      <c r="D433" s="1"/>
      <c r="E433" s="1"/>
      <c r="F433" s="20"/>
      <c r="G433" s="24"/>
      <c r="H433" s="25"/>
      <c r="I433" s="24"/>
      <c r="J433" s="25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26"/>
      <c r="W433" s="27"/>
      <c r="X433" s="26"/>
      <c r="Y433" s="27"/>
      <c r="Z433" s="26"/>
      <c r="AA433" s="27"/>
      <c r="AB433" s="26"/>
      <c r="AC433" s="27"/>
      <c r="AD433" s="26"/>
      <c r="AE433" s="27"/>
      <c r="AF433" s="26"/>
      <c r="AG433" s="27"/>
      <c r="AH433" s="26"/>
    </row>
    <row r="434" spans="1:34">
      <c r="A434" s="1"/>
      <c r="B434" s="2"/>
      <c r="C434" s="2"/>
      <c r="D434" s="1"/>
      <c r="E434" s="1"/>
      <c r="F434" s="20"/>
      <c r="G434" s="24"/>
      <c r="H434" s="25"/>
      <c r="I434" s="24"/>
      <c r="J434" s="25"/>
      <c r="K434" s="27"/>
      <c r="L434" s="26"/>
      <c r="M434" s="27"/>
      <c r="N434" s="26"/>
      <c r="O434" s="27"/>
      <c r="P434" s="26"/>
      <c r="Q434" s="27"/>
      <c r="R434" s="26"/>
      <c r="S434" s="27"/>
      <c r="T434" s="26"/>
      <c r="U434" s="27"/>
      <c r="V434" s="26"/>
      <c r="W434" s="27"/>
      <c r="X434" s="26"/>
      <c r="Y434" s="27"/>
      <c r="Z434" s="26"/>
      <c r="AA434" s="27"/>
      <c r="AB434" s="26"/>
      <c r="AC434" s="27"/>
      <c r="AD434" s="26"/>
      <c r="AE434" s="27"/>
      <c r="AF434" s="26"/>
      <c r="AG434" s="27"/>
      <c r="AH434" s="26"/>
    </row>
    <row r="435" spans="1:34">
      <c r="A435" s="1"/>
      <c r="B435" s="2"/>
      <c r="C435" s="2"/>
      <c r="D435" s="1"/>
      <c r="E435" s="1"/>
      <c r="F435" s="20"/>
      <c r="G435" s="24"/>
      <c r="H435" s="25"/>
      <c r="I435" s="24"/>
      <c r="J435" s="25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26"/>
      <c r="W435" s="27"/>
      <c r="X435" s="26"/>
      <c r="Y435" s="27"/>
      <c r="Z435" s="26"/>
      <c r="AA435" s="27"/>
      <c r="AB435" s="26"/>
      <c r="AC435" s="27"/>
      <c r="AD435" s="26"/>
      <c r="AE435" s="27"/>
      <c r="AF435" s="26"/>
      <c r="AG435" s="27"/>
      <c r="AH435" s="26"/>
    </row>
    <row r="436" spans="1:34">
      <c r="A436" s="1"/>
      <c r="B436" s="2"/>
      <c r="C436" s="2"/>
      <c r="D436" s="1"/>
      <c r="E436" s="1"/>
      <c r="F436" s="20"/>
      <c r="G436" s="24"/>
      <c r="H436" s="25"/>
      <c r="I436" s="24"/>
      <c r="J436" s="25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26"/>
      <c r="W436" s="27"/>
      <c r="X436" s="26"/>
      <c r="Y436" s="27"/>
      <c r="Z436" s="26"/>
      <c r="AA436" s="27"/>
      <c r="AB436" s="26"/>
      <c r="AC436" s="27"/>
      <c r="AD436" s="26"/>
      <c r="AE436" s="27"/>
      <c r="AF436" s="26"/>
      <c r="AG436" s="27"/>
      <c r="AH436" s="26"/>
    </row>
    <row r="437" spans="1:34">
      <c r="A437" s="1"/>
      <c r="B437" s="2"/>
      <c r="C437" s="2"/>
      <c r="D437" s="1"/>
      <c r="E437" s="1"/>
      <c r="F437" s="20"/>
      <c r="G437" s="24"/>
      <c r="H437" s="25"/>
      <c r="I437" s="24"/>
      <c r="J437" s="25"/>
      <c r="K437" s="27"/>
      <c r="L437" s="26"/>
      <c r="M437" s="27"/>
      <c r="N437" s="26"/>
      <c r="O437" s="27"/>
      <c r="P437" s="26"/>
      <c r="Q437" s="27"/>
      <c r="R437" s="26"/>
      <c r="S437" s="27"/>
      <c r="T437" s="26"/>
      <c r="U437" s="27"/>
      <c r="V437" s="26"/>
      <c r="W437" s="27"/>
      <c r="X437" s="26"/>
      <c r="Y437" s="27"/>
      <c r="Z437" s="26"/>
      <c r="AA437" s="27"/>
      <c r="AB437" s="26"/>
      <c r="AC437" s="27"/>
      <c r="AD437" s="26"/>
      <c r="AE437" s="27"/>
      <c r="AF437" s="26"/>
      <c r="AG437" s="27"/>
      <c r="AH437" s="26"/>
    </row>
    <row r="438" spans="1:34">
      <c r="A438" s="1"/>
      <c r="B438" s="2"/>
      <c r="C438" s="2"/>
      <c r="D438" s="1"/>
      <c r="E438" s="1"/>
      <c r="F438" s="20"/>
      <c r="G438" s="24"/>
      <c r="H438" s="25"/>
      <c r="I438" s="24"/>
      <c r="J438" s="25"/>
      <c r="K438" s="27"/>
      <c r="L438" s="26"/>
      <c r="M438" s="27"/>
      <c r="N438" s="26"/>
      <c r="O438" s="27"/>
      <c r="P438" s="26"/>
      <c r="Q438" s="27"/>
      <c r="R438" s="26"/>
      <c r="S438" s="27"/>
      <c r="T438" s="26"/>
      <c r="U438" s="27"/>
      <c r="V438" s="26"/>
      <c r="W438" s="27"/>
      <c r="X438" s="26"/>
      <c r="Y438" s="27"/>
      <c r="Z438" s="26"/>
      <c r="AA438" s="27"/>
      <c r="AB438" s="26"/>
      <c r="AC438" s="27"/>
      <c r="AD438" s="26"/>
      <c r="AE438" s="27"/>
      <c r="AF438" s="26"/>
      <c r="AG438" s="27"/>
      <c r="AH438" s="26"/>
    </row>
    <row r="439" spans="1:34">
      <c r="A439" s="1"/>
      <c r="B439" s="2"/>
      <c r="C439" s="2"/>
      <c r="D439" s="1"/>
      <c r="E439" s="1"/>
      <c r="F439" s="20"/>
      <c r="G439" s="24"/>
      <c r="H439" s="25"/>
      <c r="I439" s="24"/>
      <c r="J439" s="25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26"/>
      <c r="W439" s="27"/>
      <c r="X439" s="26"/>
      <c r="Y439" s="27"/>
      <c r="Z439" s="26"/>
      <c r="AA439" s="27"/>
      <c r="AB439" s="26"/>
      <c r="AC439" s="27"/>
      <c r="AD439" s="26"/>
      <c r="AE439" s="27"/>
      <c r="AF439" s="26"/>
      <c r="AG439" s="27"/>
      <c r="AH439" s="26"/>
    </row>
    <row r="440" spans="1:34">
      <c r="A440" s="1"/>
      <c r="B440" s="2"/>
      <c r="C440" s="2"/>
      <c r="D440" s="1"/>
      <c r="E440" s="1"/>
      <c r="F440" s="20"/>
      <c r="G440" s="24"/>
      <c r="H440" s="25"/>
      <c r="I440" s="24"/>
      <c r="J440" s="25"/>
      <c r="K440" s="27"/>
      <c r="L440" s="26"/>
      <c r="M440" s="27"/>
      <c r="N440" s="26"/>
      <c r="O440" s="27"/>
      <c r="P440" s="26"/>
      <c r="Q440" s="27"/>
      <c r="R440" s="26"/>
      <c r="S440" s="27"/>
      <c r="T440" s="26"/>
      <c r="U440" s="27"/>
      <c r="V440" s="26"/>
      <c r="W440" s="27"/>
      <c r="X440" s="26"/>
      <c r="Y440" s="27"/>
      <c r="Z440" s="26"/>
      <c r="AA440" s="27"/>
      <c r="AB440" s="26"/>
      <c r="AC440" s="27"/>
      <c r="AD440" s="26"/>
      <c r="AE440" s="27"/>
      <c r="AF440" s="26"/>
      <c r="AG440" s="27"/>
      <c r="AH440" s="26"/>
    </row>
    <row r="441" spans="1:34">
      <c r="A441" s="1"/>
      <c r="B441" s="2"/>
      <c r="C441" s="2"/>
      <c r="D441" s="1"/>
      <c r="E441" s="1"/>
      <c r="F441" s="20"/>
      <c r="G441" s="24"/>
      <c r="H441" s="25"/>
      <c r="I441" s="24"/>
      <c r="J441" s="25"/>
      <c r="K441" s="27"/>
      <c r="L441" s="26"/>
      <c r="M441" s="27"/>
      <c r="N441" s="26"/>
      <c r="O441" s="27"/>
      <c r="P441" s="26"/>
      <c r="Q441" s="27"/>
      <c r="R441" s="26"/>
      <c r="S441" s="27"/>
      <c r="T441" s="26"/>
      <c r="U441" s="27"/>
      <c r="V441" s="26"/>
      <c r="W441" s="27"/>
      <c r="X441" s="26"/>
      <c r="Y441" s="27"/>
      <c r="Z441" s="26"/>
      <c r="AA441" s="27"/>
      <c r="AB441" s="26"/>
      <c r="AC441" s="27"/>
      <c r="AD441" s="26"/>
      <c r="AE441" s="27"/>
      <c r="AF441" s="26"/>
      <c r="AG441" s="27"/>
      <c r="AH441" s="26"/>
    </row>
    <row r="442" spans="1:34">
      <c r="A442" s="1"/>
      <c r="B442" s="2"/>
      <c r="C442" s="2"/>
      <c r="D442" s="1"/>
      <c r="E442" s="1"/>
      <c r="F442" s="20"/>
      <c r="G442" s="24"/>
      <c r="H442" s="25"/>
      <c r="I442" s="24"/>
      <c r="J442" s="25"/>
      <c r="K442" s="27"/>
      <c r="L442" s="26"/>
      <c r="M442" s="27"/>
      <c r="N442" s="26"/>
      <c r="O442" s="27"/>
      <c r="P442" s="26"/>
      <c r="Q442" s="27"/>
      <c r="R442" s="26"/>
      <c r="S442" s="27"/>
      <c r="T442" s="26"/>
      <c r="U442" s="27"/>
      <c r="V442" s="26"/>
      <c r="W442" s="27"/>
      <c r="X442" s="26"/>
      <c r="Y442" s="27"/>
      <c r="Z442" s="26"/>
      <c r="AA442" s="27"/>
      <c r="AB442" s="26"/>
      <c r="AC442" s="27"/>
      <c r="AD442" s="26"/>
      <c r="AE442" s="27"/>
      <c r="AF442" s="26"/>
      <c r="AG442" s="27"/>
      <c r="AH442" s="26"/>
    </row>
    <row r="443" spans="1:34">
      <c r="A443" s="1"/>
      <c r="B443" s="2"/>
      <c r="C443" s="2"/>
      <c r="D443" s="1"/>
      <c r="E443" s="1"/>
      <c r="F443" s="20"/>
      <c r="G443" s="24"/>
      <c r="H443" s="25"/>
      <c r="I443" s="24"/>
      <c r="J443" s="25"/>
      <c r="K443" s="27"/>
      <c r="L443" s="26"/>
      <c r="M443" s="27"/>
      <c r="N443" s="26"/>
      <c r="O443" s="27"/>
      <c r="P443" s="26"/>
      <c r="Q443" s="27"/>
      <c r="R443" s="26"/>
      <c r="S443" s="27"/>
      <c r="T443" s="26"/>
      <c r="U443" s="27"/>
      <c r="V443" s="26"/>
      <c r="W443" s="27"/>
      <c r="X443" s="26"/>
      <c r="Y443" s="27"/>
      <c r="Z443" s="26"/>
      <c r="AA443" s="27"/>
      <c r="AB443" s="26"/>
      <c r="AC443" s="27"/>
      <c r="AD443" s="26"/>
      <c r="AE443" s="27"/>
      <c r="AF443" s="26"/>
      <c r="AG443" s="27"/>
      <c r="AH443" s="26"/>
    </row>
    <row r="444" spans="1:34">
      <c r="A444" s="1"/>
      <c r="B444" s="2"/>
      <c r="C444" s="2"/>
      <c r="D444" s="1"/>
      <c r="E444" s="1"/>
      <c r="F444" s="20"/>
      <c r="G444" s="24"/>
      <c r="H444" s="25"/>
      <c r="I444" s="24"/>
      <c r="J444" s="25"/>
      <c r="K444" s="27"/>
      <c r="L444" s="26"/>
      <c r="M444" s="27"/>
      <c r="N444" s="26"/>
      <c r="O444" s="27"/>
      <c r="P444" s="26"/>
      <c r="Q444" s="27"/>
      <c r="R444" s="26"/>
      <c r="S444" s="27"/>
      <c r="T444" s="26"/>
      <c r="U444" s="27"/>
      <c r="V444" s="26"/>
      <c r="W444" s="27"/>
      <c r="X444" s="26"/>
      <c r="Y444" s="27"/>
      <c r="Z444" s="26"/>
      <c r="AA444" s="27"/>
      <c r="AB444" s="26"/>
      <c r="AC444" s="27"/>
      <c r="AD444" s="26"/>
      <c r="AE444" s="27"/>
      <c r="AF444" s="26"/>
      <c r="AG444" s="27"/>
      <c r="AH444" s="26"/>
    </row>
    <row r="445" spans="1:34">
      <c r="A445" s="1"/>
      <c r="B445" s="2"/>
      <c r="C445" s="2"/>
      <c r="D445" s="1"/>
      <c r="E445" s="1"/>
      <c r="F445" s="20"/>
      <c r="G445" s="24"/>
      <c r="H445" s="25"/>
      <c r="I445" s="24"/>
      <c r="J445" s="25"/>
      <c r="K445" s="27"/>
      <c r="L445" s="26"/>
      <c r="M445" s="27"/>
      <c r="N445" s="26"/>
      <c r="O445" s="27"/>
      <c r="P445" s="26"/>
      <c r="Q445" s="27"/>
      <c r="R445" s="26"/>
      <c r="S445" s="27"/>
      <c r="T445" s="26"/>
      <c r="U445" s="27"/>
      <c r="V445" s="26"/>
      <c r="W445" s="27"/>
      <c r="X445" s="26"/>
      <c r="Y445" s="27"/>
      <c r="Z445" s="26"/>
      <c r="AA445" s="27"/>
      <c r="AB445" s="26"/>
      <c r="AC445" s="27"/>
      <c r="AD445" s="26"/>
      <c r="AE445" s="27"/>
      <c r="AF445" s="26"/>
      <c r="AG445" s="27"/>
      <c r="AH445" s="26"/>
    </row>
    <row r="446" spans="1:34">
      <c r="A446" s="1"/>
      <c r="B446" s="2"/>
      <c r="C446" s="2"/>
      <c r="D446" s="1"/>
      <c r="E446" s="1"/>
      <c r="F446" s="20"/>
      <c r="G446" s="24"/>
      <c r="H446" s="25"/>
      <c r="I446" s="24"/>
      <c r="J446" s="25"/>
      <c r="K446" s="27"/>
      <c r="L446" s="26"/>
      <c r="M446" s="27"/>
      <c r="N446" s="26"/>
      <c r="O446" s="27"/>
      <c r="P446" s="26"/>
      <c r="Q446" s="27"/>
      <c r="R446" s="26"/>
      <c r="S446" s="27"/>
      <c r="T446" s="26"/>
      <c r="U446" s="27"/>
      <c r="V446" s="26"/>
      <c r="W446" s="27"/>
      <c r="X446" s="26"/>
      <c r="Y446" s="27"/>
      <c r="Z446" s="26"/>
      <c r="AA446" s="27"/>
      <c r="AB446" s="26"/>
      <c r="AC446" s="27"/>
      <c r="AD446" s="26"/>
      <c r="AE446" s="27"/>
      <c r="AF446" s="26"/>
      <c r="AG446" s="27"/>
      <c r="AH446" s="26"/>
    </row>
    <row r="447" spans="1:34">
      <c r="A447" s="1"/>
      <c r="B447" s="2"/>
      <c r="C447" s="2"/>
      <c r="D447" s="1"/>
      <c r="E447" s="1"/>
      <c r="F447" s="20"/>
      <c r="G447" s="24"/>
      <c r="H447" s="25"/>
      <c r="I447" s="24"/>
      <c r="J447" s="25"/>
      <c r="K447" s="27"/>
      <c r="L447" s="26"/>
      <c r="M447" s="27"/>
      <c r="N447" s="26"/>
      <c r="O447" s="27"/>
      <c r="P447" s="26"/>
      <c r="Q447" s="27"/>
      <c r="R447" s="26"/>
      <c r="S447" s="27"/>
      <c r="T447" s="26"/>
      <c r="U447" s="27"/>
      <c r="V447" s="26"/>
      <c r="W447" s="27"/>
      <c r="X447" s="26"/>
      <c r="Y447" s="27"/>
      <c r="Z447" s="26"/>
      <c r="AA447" s="27"/>
      <c r="AB447" s="26"/>
      <c r="AC447" s="27"/>
      <c r="AD447" s="26"/>
      <c r="AE447" s="27"/>
      <c r="AF447" s="26"/>
      <c r="AG447" s="27"/>
      <c r="AH447" s="26"/>
    </row>
    <row r="448" spans="1:34">
      <c r="A448" s="1"/>
      <c r="B448" s="2"/>
      <c r="C448" s="2"/>
      <c r="D448" s="1"/>
      <c r="E448" s="1"/>
      <c r="F448" s="20"/>
      <c r="G448" s="24"/>
      <c r="H448" s="25"/>
      <c r="I448" s="24"/>
      <c r="J448" s="25"/>
      <c r="K448" s="27"/>
      <c r="L448" s="26"/>
      <c r="M448" s="27"/>
      <c r="N448" s="26"/>
      <c r="O448" s="27"/>
      <c r="P448" s="26"/>
      <c r="Q448" s="27"/>
      <c r="R448" s="26"/>
      <c r="S448" s="27"/>
      <c r="T448" s="26"/>
      <c r="U448" s="27"/>
      <c r="V448" s="26"/>
      <c r="W448" s="27"/>
      <c r="X448" s="26"/>
      <c r="Y448" s="27"/>
      <c r="Z448" s="26"/>
      <c r="AA448" s="27"/>
      <c r="AB448" s="26"/>
      <c r="AC448" s="27"/>
      <c r="AD448" s="26"/>
      <c r="AE448" s="27"/>
      <c r="AF448" s="26"/>
      <c r="AG448" s="27"/>
      <c r="AH448" s="26"/>
    </row>
    <row r="449" spans="1:34">
      <c r="A449" s="1"/>
      <c r="B449" s="2"/>
      <c r="C449" s="2"/>
      <c r="D449" s="1"/>
      <c r="E449" s="1"/>
      <c r="F449" s="20"/>
      <c r="G449" s="24"/>
      <c r="H449" s="25"/>
      <c r="I449" s="24"/>
      <c r="J449" s="25"/>
      <c r="K449" s="27"/>
      <c r="L449" s="26"/>
      <c r="M449" s="27"/>
      <c r="N449" s="26"/>
      <c r="O449" s="27"/>
      <c r="P449" s="26"/>
      <c r="Q449" s="27"/>
      <c r="R449" s="26"/>
      <c r="S449" s="27"/>
      <c r="T449" s="26"/>
      <c r="U449" s="27"/>
      <c r="V449" s="26"/>
      <c r="W449" s="27"/>
      <c r="X449" s="26"/>
      <c r="Y449" s="27"/>
      <c r="Z449" s="26"/>
      <c r="AA449" s="27"/>
      <c r="AB449" s="26"/>
      <c r="AC449" s="27"/>
      <c r="AD449" s="26"/>
      <c r="AE449" s="27"/>
      <c r="AF449" s="26"/>
      <c r="AG449" s="27"/>
      <c r="AH449" s="26"/>
    </row>
    <row r="450" spans="1:34">
      <c r="A450" s="1"/>
      <c r="B450" s="2"/>
      <c r="C450" s="2"/>
      <c r="D450" s="1"/>
      <c r="E450" s="1"/>
      <c r="F450" s="20"/>
      <c r="G450" s="24"/>
      <c r="H450" s="25"/>
      <c r="I450" s="24"/>
      <c r="J450" s="25"/>
      <c r="K450" s="27"/>
      <c r="L450" s="26"/>
      <c r="M450" s="27"/>
      <c r="N450" s="26"/>
      <c r="O450" s="27"/>
      <c r="P450" s="26"/>
      <c r="Q450" s="27"/>
      <c r="R450" s="26"/>
      <c r="S450" s="27"/>
      <c r="T450" s="26"/>
      <c r="U450" s="27"/>
      <c r="V450" s="26"/>
      <c r="W450" s="27"/>
      <c r="X450" s="26"/>
      <c r="Y450" s="27"/>
      <c r="Z450" s="26"/>
      <c r="AA450" s="27"/>
      <c r="AB450" s="26"/>
      <c r="AC450" s="27"/>
      <c r="AD450" s="26"/>
      <c r="AE450" s="27"/>
      <c r="AF450" s="26"/>
      <c r="AG450" s="27"/>
      <c r="AH450" s="26"/>
    </row>
    <row r="451" spans="1:34">
      <c r="A451" s="1"/>
      <c r="B451" s="2"/>
      <c r="C451" s="2"/>
      <c r="D451" s="1"/>
      <c r="E451" s="1"/>
      <c r="F451" s="20"/>
      <c r="G451" s="24"/>
      <c r="H451" s="25"/>
      <c r="I451" s="24"/>
      <c r="J451" s="25"/>
      <c r="K451" s="27"/>
      <c r="L451" s="26"/>
      <c r="M451" s="27"/>
      <c r="N451" s="26"/>
      <c r="O451" s="27"/>
      <c r="P451" s="26"/>
      <c r="Q451" s="27"/>
      <c r="R451" s="26"/>
      <c r="S451" s="27"/>
      <c r="T451" s="26"/>
      <c r="U451" s="27"/>
      <c r="V451" s="26"/>
      <c r="W451" s="27"/>
      <c r="X451" s="26"/>
      <c r="Y451" s="27"/>
      <c r="Z451" s="26"/>
      <c r="AA451" s="27"/>
      <c r="AB451" s="26"/>
      <c r="AC451" s="27"/>
      <c r="AD451" s="26"/>
      <c r="AE451" s="27"/>
      <c r="AF451" s="26"/>
      <c r="AG451" s="27"/>
      <c r="AH451" s="26"/>
    </row>
    <row r="452" spans="1:34">
      <c r="A452" s="1"/>
      <c r="B452" s="2"/>
      <c r="C452" s="2"/>
      <c r="D452" s="1"/>
      <c r="E452" s="1"/>
      <c r="F452" s="20"/>
      <c r="G452" s="24"/>
      <c r="H452" s="25"/>
      <c r="I452" s="24"/>
      <c r="J452" s="25"/>
      <c r="K452" s="27"/>
      <c r="L452" s="26"/>
      <c r="M452" s="27"/>
      <c r="N452" s="26"/>
      <c r="O452" s="27"/>
      <c r="P452" s="26"/>
      <c r="Q452" s="27"/>
      <c r="R452" s="26"/>
      <c r="S452" s="27"/>
      <c r="T452" s="26"/>
      <c r="U452" s="27"/>
      <c r="V452" s="26"/>
      <c r="W452" s="27"/>
      <c r="X452" s="26"/>
      <c r="Y452" s="27"/>
      <c r="Z452" s="26"/>
      <c r="AA452" s="27"/>
      <c r="AB452" s="26"/>
      <c r="AC452" s="27"/>
      <c r="AD452" s="26"/>
      <c r="AE452" s="27"/>
      <c r="AF452" s="26"/>
      <c r="AG452" s="27"/>
      <c r="AH452" s="26"/>
    </row>
    <row r="453" spans="1:34">
      <c r="A453" s="1"/>
      <c r="B453" s="2"/>
      <c r="C453" s="2"/>
      <c r="D453" s="1"/>
      <c r="E453" s="1"/>
      <c r="F453" s="20"/>
      <c r="G453" s="24"/>
      <c r="H453" s="25"/>
      <c r="I453" s="24"/>
      <c r="J453" s="25"/>
      <c r="K453" s="27"/>
      <c r="L453" s="26"/>
      <c r="M453" s="27"/>
      <c r="N453" s="26"/>
      <c r="O453" s="27"/>
      <c r="P453" s="26"/>
      <c r="Q453" s="27"/>
      <c r="R453" s="26"/>
      <c r="S453" s="27"/>
      <c r="T453" s="26"/>
      <c r="U453" s="27"/>
      <c r="V453" s="26"/>
      <c r="W453" s="27"/>
      <c r="X453" s="26"/>
      <c r="Y453" s="27"/>
      <c r="Z453" s="26"/>
      <c r="AA453" s="27"/>
      <c r="AB453" s="26"/>
      <c r="AC453" s="27"/>
      <c r="AD453" s="26"/>
      <c r="AE453" s="27"/>
      <c r="AF453" s="26"/>
      <c r="AG453" s="27"/>
      <c r="AH453" s="26"/>
    </row>
    <row r="454" spans="1:34">
      <c r="A454" s="1"/>
      <c r="B454" s="2"/>
      <c r="C454" s="2"/>
      <c r="D454" s="1"/>
      <c r="E454" s="1"/>
      <c r="F454" s="20"/>
      <c r="G454" s="24"/>
      <c r="H454" s="25"/>
      <c r="I454" s="24"/>
      <c r="J454" s="25"/>
      <c r="K454" s="27"/>
      <c r="L454" s="26"/>
      <c r="M454" s="27"/>
      <c r="N454" s="26"/>
      <c r="O454" s="27"/>
      <c r="P454" s="26"/>
      <c r="Q454" s="27"/>
      <c r="R454" s="26"/>
      <c r="S454" s="27"/>
      <c r="T454" s="26"/>
      <c r="U454" s="27"/>
      <c r="V454" s="26"/>
      <c r="W454" s="27"/>
      <c r="X454" s="26"/>
      <c r="Y454" s="27"/>
      <c r="Z454" s="26"/>
      <c r="AA454" s="27"/>
      <c r="AB454" s="26"/>
      <c r="AC454" s="27"/>
      <c r="AD454" s="26"/>
      <c r="AE454" s="27"/>
      <c r="AF454" s="26"/>
      <c r="AG454" s="27"/>
      <c r="AH454" s="26"/>
    </row>
    <row r="455" spans="1:34">
      <c r="A455" s="1"/>
      <c r="B455" s="2"/>
      <c r="C455" s="2"/>
      <c r="D455" s="1"/>
      <c r="E455" s="1"/>
      <c r="F455" s="20"/>
      <c r="G455" s="24"/>
      <c r="H455" s="25"/>
      <c r="I455" s="24"/>
      <c r="J455" s="25"/>
      <c r="K455" s="27"/>
      <c r="L455" s="26"/>
      <c r="M455" s="27"/>
      <c r="N455" s="26"/>
      <c r="O455" s="27"/>
      <c r="P455" s="26"/>
      <c r="Q455" s="27"/>
      <c r="R455" s="26"/>
      <c r="S455" s="27"/>
      <c r="T455" s="26"/>
      <c r="U455" s="27"/>
      <c r="V455" s="26"/>
      <c r="W455" s="27"/>
      <c r="X455" s="26"/>
      <c r="Y455" s="27"/>
      <c r="Z455" s="26"/>
      <c r="AA455" s="27"/>
      <c r="AB455" s="26"/>
      <c r="AC455" s="27"/>
      <c r="AD455" s="26"/>
      <c r="AE455" s="27"/>
      <c r="AF455" s="26"/>
      <c r="AG455" s="27"/>
      <c r="AH455" s="26"/>
    </row>
    <row r="456" spans="1:34">
      <c r="A456" s="1"/>
      <c r="B456" s="2"/>
      <c r="C456" s="2"/>
      <c r="D456" s="1"/>
      <c r="E456" s="1"/>
      <c r="F456" s="20"/>
      <c r="G456" s="24"/>
      <c r="H456" s="25"/>
      <c r="I456" s="24"/>
      <c r="J456" s="25"/>
      <c r="K456" s="27"/>
      <c r="L456" s="26"/>
      <c r="M456" s="27"/>
      <c r="N456" s="26"/>
      <c r="O456" s="27"/>
      <c r="P456" s="26"/>
      <c r="Q456" s="27"/>
      <c r="R456" s="26"/>
      <c r="S456" s="27"/>
      <c r="T456" s="26"/>
      <c r="U456" s="27"/>
      <c r="V456" s="26"/>
      <c r="W456" s="27"/>
      <c r="X456" s="26"/>
      <c r="Y456" s="27"/>
      <c r="Z456" s="26"/>
      <c r="AA456" s="27"/>
      <c r="AB456" s="26"/>
      <c r="AC456" s="27"/>
      <c r="AD456" s="26"/>
      <c r="AE456" s="27"/>
      <c r="AF456" s="26"/>
      <c r="AG456" s="27"/>
      <c r="AH456" s="26"/>
    </row>
    <row r="457" spans="1:34">
      <c r="A457" s="1"/>
      <c r="B457" s="2"/>
      <c r="C457" s="2"/>
      <c r="D457" s="1"/>
      <c r="E457" s="1"/>
      <c r="F457" s="20"/>
      <c r="G457" s="24"/>
      <c r="H457" s="25"/>
      <c r="I457" s="24"/>
      <c r="J457" s="25"/>
      <c r="K457" s="27"/>
      <c r="L457" s="26"/>
      <c r="M457" s="27"/>
      <c r="N457" s="26"/>
      <c r="O457" s="27"/>
      <c r="P457" s="26"/>
      <c r="Q457" s="27"/>
      <c r="R457" s="26"/>
      <c r="S457" s="27"/>
      <c r="T457" s="26"/>
      <c r="U457" s="27"/>
      <c r="V457" s="26"/>
      <c r="W457" s="27"/>
      <c r="X457" s="26"/>
      <c r="Y457" s="27"/>
      <c r="Z457" s="26"/>
      <c r="AA457" s="27"/>
      <c r="AB457" s="26"/>
      <c r="AC457" s="27"/>
      <c r="AD457" s="26"/>
      <c r="AE457" s="27"/>
      <c r="AF457" s="26"/>
      <c r="AG457" s="27"/>
      <c r="AH457" s="26"/>
    </row>
    <row r="458" spans="1:34">
      <c r="A458" s="1"/>
      <c r="B458" s="2"/>
      <c r="C458" s="2"/>
      <c r="D458" s="1"/>
      <c r="E458" s="1"/>
      <c r="F458" s="20"/>
      <c r="G458" s="24"/>
      <c r="H458" s="25"/>
      <c r="I458" s="24"/>
      <c r="J458" s="25"/>
      <c r="K458" s="27"/>
      <c r="L458" s="26"/>
      <c r="M458" s="27"/>
      <c r="N458" s="26"/>
      <c r="O458" s="27"/>
      <c r="P458" s="26"/>
      <c r="Q458" s="27"/>
      <c r="R458" s="26"/>
      <c r="S458" s="27"/>
      <c r="T458" s="26"/>
      <c r="U458" s="27"/>
      <c r="V458" s="26"/>
      <c r="W458" s="27"/>
      <c r="X458" s="26"/>
      <c r="Y458" s="27"/>
      <c r="Z458" s="26"/>
      <c r="AA458" s="27"/>
      <c r="AB458" s="26"/>
      <c r="AC458" s="27"/>
      <c r="AD458" s="26"/>
      <c r="AE458" s="27"/>
      <c r="AF458" s="26"/>
      <c r="AG458" s="27"/>
      <c r="AH458" s="26"/>
    </row>
    <row r="459" spans="1:34">
      <c r="A459" s="1"/>
      <c r="B459" s="2"/>
      <c r="C459" s="2"/>
      <c r="D459" s="1"/>
      <c r="E459" s="1"/>
      <c r="F459" s="20"/>
      <c r="G459" s="24"/>
      <c r="H459" s="25"/>
      <c r="I459" s="24"/>
      <c r="J459" s="25"/>
      <c r="K459" s="27"/>
      <c r="L459" s="26"/>
      <c r="M459" s="27"/>
      <c r="N459" s="26"/>
      <c r="O459" s="27"/>
      <c r="P459" s="26"/>
      <c r="Q459" s="27"/>
      <c r="R459" s="26"/>
      <c r="S459" s="27"/>
      <c r="T459" s="26"/>
      <c r="U459" s="27"/>
      <c r="V459" s="26"/>
      <c r="W459" s="27"/>
      <c r="X459" s="26"/>
      <c r="Y459" s="27"/>
      <c r="Z459" s="26"/>
      <c r="AA459" s="27"/>
      <c r="AB459" s="26"/>
      <c r="AC459" s="27"/>
      <c r="AD459" s="26"/>
      <c r="AE459" s="27"/>
      <c r="AF459" s="26"/>
      <c r="AG459" s="27"/>
      <c r="AH459" s="26"/>
    </row>
    <row r="460" spans="1:34">
      <c r="A460" s="1"/>
      <c r="B460" s="2"/>
      <c r="C460" s="2"/>
      <c r="D460" s="1"/>
      <c r="E460" s="1"/>
      <c r="F460" s="20"/>
      <c r="G460" s="24"/>
      <c r="H460" s="25"/>
      <c r="I460" s="24"/>
      <c r="J460" s="25"/>
      <c r="K460" s="27"/>
      <c r="L460" s="26"/>
      <c r="M460" s="27"/>
      <c r="N460" s="26"/>
      <c r="O460" s="27"/>
      <c r="P460" s="26"/>
      <c r="Q460" s="27"/>
      <c r="R460" s="26"/>
      <c r="S460" s="27"/>
      <c r="T460" s="26"/>
      <c r="U460" s="27"/>
      <c r="V460" s="26"/>
      <c r="W460" s="27"/>
      <c r="X460" s="26"/>
      <c r="Y460" s="27"/>
      <c r="Z460" s="26"/>
      <c r="AA460" s="27"/>
      <c r="AB460" s="26"/>
      <c r="AC460" s="27"/>
      <c r="AD460" s="26"/>
      <c r="AE460" s="27"/>
      <c r="AF460" s="26"/>
      <c r="AG460" s="27"/>
      <c r="AH460" s="26"/>
    </row>
    <row r="461" spans="1:34">
      <c r="A461" s="1"/>
      <c r="B461" s="2"/>
      <c r="C461" s="2"/>
      <c r="D461" s="1"/>
      <c r="E461" s="1"/>
      <c r="F461" s="20"/>
      <c r="G461" s="24"/>
      <c r="H461" s="25"/>
      <c r="I461" s="24"/>
      <c r="J461" s="25"/>
      <c r="K461" s="27"/>
      <c r="L461" s="26"/>
      <c r="M461" s="27"/>
      <c r="N461" s="26"/>
      <c r="O461" s="27"/>
      <c r="P461" s="26"/>
      <c r="Q461" s="27"/>
      <c r="R461" s="26"/>
      <c r="S461" s="27"/>
      <c r="T461" s="26"/>
      <c r="U461" s="27"/>
      <c r="V461" s="26"/>
      <c r="W461" s="27"/>
      <c r="X461" s="26"/>
      <c r="Y461" s="27"/>
      <c r="Z461" s="26"/>
      <c r="AA461" s="27"/>
      <c r="AB461" s="26"/>
      <c r="AC461" s="27"/>
      <c r="AD461" s="26"/>
      <c r="AE461" s="27"/>
      <c r="AF461" s="26"/>
      <c r="AG461" s="27"/>
      <c r="AH461" s="26"/>
    </row>
    <row r="462" spans="1:34">
      <c r="A462" s="1"/>
      <c r="B462" s="2"/>
      <c r="C462" s="2"/>
      <c r="D462" s="1"/>
      <c r="E462" s="1"/>
      <c r="F462" s="20"/>
      <c r="G462" s="24"/>
      <c r="H462" s="25"/>
      <c r="I462" s="24"/>
      <c r="J462" s="25"/>
      <c r="K462" s="27"/>
      <c r="L462" s="26"/>
      <c r="M462" s="27"/>
      <c r="N462" s="26"/>
      <c r="O462" s="27"/>
      <c r="P462" s="26"/>
      <c r="Q462" s="27"/>
      <c r="R462" s="26"/>
      <c r="S462" s="27"/>
      <c r="T462" s="26"/>
      <c r="U462" s="27"/>
      <c r="V462" s="26"/>
      <c r="W462" s="27"/>
      <c r="X462" s="26"/>
      <c r="Y462" s="27"/>
      <c r="Z462" s="26"/>
      <c r="AA462" s="27"/>
      <c r="AB462" s="26"/>
      <c r="AC462" s="27"/>
      <c r="AD462" s="26"/>
      <c r="AE462" s="27"/>
      <c r="AF462" s="26"/>
      <c r="AG462" s="27"/>
      <c r="AH462" s="26"/>
    </row>
    <row r="463" spans="1:34">
      <c r="A463" s="1"/>
      <c r="B463" s="2"/>
      <c r="C463" s="2"/>
      <c r="D463" s="1"/>
      <c r="E463" s="1"/>
      <c r="F463" s="20"/>
      <c r="G463" s="24"/>
      <c r="H463" s="25"/>
      <c r="I463" s="24"/>
      <c r="J463" s="25"/>
      <c r="K463" s="27"/>
      <c r="L463" s="26"/>
      <c r="M463" s="27"/>
      <c r="N463" s="26"/>
      <c r="O463" s="27"/>
      <c r="P463" s="26"/>
      <c r="Q463" s="27"/>
      <c r="R463" s="26"/>
      <c r="S463" s="27"/>
      <c r="T463" s="26"/>
      <c r="U463" s="27"/>
      <c r="V463" s="26"/>
      <c r="W463" s="27"/>
      <c r="X463" s="26"/>
      <c r="Y463" s="27"/>
      <c r="Z463" s="26"/>
      <c r="AA463" s="27"/>
      <c r="AB463" s="26"/>
      <c r="AC463" s="27"/>
      <c r="AD463" s="26"/>
      <c r="AE463" s="27"/>
      <c r="AF463" s="26"/>
      <c r="AG463" s="27"/>
      <c r="AH463" s="26"/>
    </row>
    <row r="464" spans="1:34">
      <c r="A464" s="1"/>
      <c r="B464" s="2"/>
      <c r="C464" s="2"/>
      <c r="D464" s="1"/>
      <c r="E464" s="1"/>
      <c r="F464" s="20"/>
      <c r="G464" s="24"/>
      <c r="H464" s="25"/>
      <c r="I464" s="24"/>
      <c r="J464" s="25"/>
      <c r="K464" s="27"/>
      <c r="L464" s="26"/>
      <c r="M464" s="27"/>
      <c r="N464" s="26"/>
      <c r="O464" s="27"/>
      <c r="P464" s="26"/>
      <c r="Q464" s="27"/>
      <c r="R464" s="26"/>
      <c r="S464" s="27"/>
      <c r="T464" s="26"/>
      <c r="U464" s="27"/>
      <c r="V464" s="26"/>
      <c r="W464" s="27"/>
      <c r="X464" s="26"/>
      <c r="Y464" s="27"/>
      <c r="Z464" s="26"/>
      <c r="AA464" s="27"/>
      <c r="AB464" s="26"/>
      <c r="AC464" s="27"/>
      <c r="AD464" s="26"/>
      <c r="AE464" s="27"/>
      <c r="AF464" s="26"/>
      <c r="AG464" s="27"/>
      <c r="AH464" s="26"/>
    </row>
    <row r="465" spans="1:34">
      <c r="A465" s="1"/>
      <c r="B465" s="2"/>
      <c r="C465" s="2"/>
      <c r="D465" s="1"/>
      <c r="E465" s="1"/>
      <c r="F465" s="20"/>
      <c r="G465" s="24"/>
      <c r="H465" s="25"/>
      <c r="I465" s="24"/>
      <c r="J465" s="25"/>
      <c r="K465" s="27"/>
      <c r="L465" s="26"/>
      <c r="M465" s="27"/>
      <c r="N465" s="26"/>
      <c r="O465" s="27"/>
      <c r="P465" s="26"/>
      <c r="Q465" s="27"/>
      <c r="R465" s="26"/>
      <c r="S465" s="27"/>
      <c r="T465" s="26"/>
      <c r="U465" s="27"/>
      <c r="V465" s="26"/>
      <c r="W465" s="27"/>
      <c r="X465" s="26"/>
      <c r="Y465" s="27"/>
      <c r="Z465" s="26"/>
      <c r="AA465" s="27"/>
      <c r="AB465" s="26"/>
      <c r="AC465" s="27"/>
      <c r="AD465" s="26"/>
      <c r="AE465" s="27"/>
      <c r="AF465" s="26"/>
      <c r="AG465" s="27"/>
      <c r="AH465" s="26"/>
    </row>
    <row r="466" spans="1:34">
      <c r="A466" s="1"/>
      <c r="B466" s="2"/>
      <c r="C466" s="2"/>
      <c r="D466" s="1"/>
      <c r="E466" s="1"/>
      <c r="F466" s="20"/>
      <c r="G466" s="24"/>
      <c r="H466" s="25"/>
      <c r="I466" s="24"/>
      <c r="J466" s="25"/>
      <c r="K466" s="27"/>
      <c r="L466" s="26"/>
      <c r="M466" s="27"/>
      <c r="N466" s="26"/>
      <c r="O466" s="27"/>
      <c r="P466" s="26"/>
      <c r="Q466" s="27"/>
      <c r="R466" s="26"/>
      <c r="S466" s="27"/>
      <c r="T466" s="26"/>
      <c r="U466" s="27"/>
      <c r="V466" s="26"/>
      <c r="W466" s="27"/>
      <c r="X466" s="26"/>
      <c r="Y466" s="27"/>
      <c r="Z466" s="26"/>
      <c r="AA466" s="27"/>
      <c r="AB466" s="26"/>
      <c r="AC466" s="27"/>
      <c r="AD466" s="26"/>
      <c r="AE466" s="27"/>
      <c r="AF466" s="26"/>
      <c r="AG466" s="27"/>
      <c r="AH466" s="26"/>
    </row>
    <row r="467" spans="1:34">
      <c r="A467" s="1"/>
      <c r="B467" s="2"/>
      <c r="C467" s="2"/>
      <c r="D467" s="1"/>
      <c r="E467" s="1"/>
      <c r="F467" s="20"/>
      <c r="G467" s="24"/>
      <c r="H467" s="25"/>
      <c r="I467" s="24"/>
      <c r="J467" s="25"/>
      <c r="K467" s="27"/>
      <c r="L467" s="26"/>
      <c r="M467" s="27"/>
      <c r="N467" s="26"/>
      <c r="O467" s="27"/>
      <c r="P467" s="26"/>
      <c r="Q467" s="27"/>
      <c r="R467" s="26"/>
      <c r="S467" s="27"/>
      <c r="T467" s="26"/>
      <c r="U467" s="27"/>
      <c r="V467" s="26"/>
      <c r="W467" s="27"/>
      <c r="X467" s="26"/>
      <c r="Y467" s="27"/>
      <c r="Z467" s="26"/>
      <c r="AA467" s="27"/>
      <c r="AB467" s="26"/>
      <c r="AC467" s="27"/>
      <c r="AD467" s="26"/>
      <c r="AE467" s="27"/>
      <c r="AF467" s="26"/>
      <c r="AG467" s="27"/>
      <c r="AH467" s="26"/>
    </row>
    <row r="468" spans="1:34">
      <c r="A468" s="22"/>
      <c r="B468" s="23"/>
      <c r="C468" s="23"/>
      <c r="D468" s="22"/>
      <c r="E468" s="22"/>
      <c r="F468" s="21"/>
      <c r="G468" s="274"/>
      <c r="H468" s="278"/>
      <c r="I468" s="274"/>
      <c r="J468" s="278"/>
      <c r="K468" s="276"/>
      <c r="L468" s="279"/>
      <c r="M468" s="276"/>
      <c r="N468" s="279"/>
      <c r="O468" s="276"/>
      <c r="P468" s="279"/>
      <c r="Q468" s="276"/>
      <c r="R468" s="279"/>
      <c r="S468" s="276"/>
      <c r="T468" s="279"/>
      <c r="U468" s="276"/>
      <c r="V468" s="279"/>
      <c r="W468" s="276"/>
      <c r="X468" s="279"/>
      <c r="Y468" s="276"/>
      <c r="Z468" s="279"/>
      <c r="AA468" s="276"/>
      <c r="AB468" s="279"/>
      <c r="AC468" s="276"/>
      <c r="AD468" s="279"/>
      <c r="AE468" s="276"/>
      <c r="AF468" s="279"/>
      <c r="AG468" s="276"/>
      <c r="AH468" s="279"/>
    </row>
    <row r="469" spans="1:34" ht="51" hidden="1">
      <c r="A469" s="90" t="s">
        <v>90</v>
      </c>
      <c r="B469" s="91"/>
      <c r="C469" s="72"/>
      <c r="D469" s="73"/>
      <c r="E469" s="92"/>
      <c r="F469" s="93"/>
      <c r="G469" s="94">
        <f t="shared" ref="G469" si="30">SUM(G402:G468)</f>
        <v>0</v>
      </c>
      <c r="H469" s="280">
        <f t="shared" ref="H469:I469" si="31">SUM(H402:H468)</f>
        <v>0</v>
      </c>
      <c r="I469" s="281">
        <f t="shared" si="31"/>
        <v>0</v>
      </c>
      <c r="J469" s="280">
        <f t="shared" ref="J469:K469" si="32">SUM(J402:J468)</f>
        <v>0</v>
      </c>
      <c r="K469" s="282">
        <f t="shared" si="32"/>
        <v>0</v>
      </c>
      <c r="L469" s="280">
        <f t="shared" ref="L469:O469" si="33">SUM(L402:L468)</f>
        <v>0</v>
      </c>
      <c r="M469" s="281">
        <f t="shared" si="33"/>
        <v>0</v>
      </c>
      <c r="N469" s="280">
        <f t="shared" ref="N469" si="34">SUM(N402:N468)</f>
        <v>0</v>
      </c>
      <c r="O469" s="281">
        <f t="shared" si="33"/>
        <v>0</v>
      </c>
      <c r="P469" s="280">
        <f t="shared" ref="P469:U469" si="35">SUM(P402:P468)</f>
        <v>0</v>
      </c>
      <c r="Q469" s="281">
        <f t="shared" si="35"/>
        <v>0</v>
      </c>
      <c r="R469" s="280">
        <f t="shared" si="35"/>
        <v>0</v>
      </c>
      <c r="S469" s="281">
        <f t="shared" si="35"/>
        <v>0</v>
      </c>
      <c r="T469" s="280">
        <f t="shared" ref="T469" si="36">SUM(T402:T468)</f>
        <v>0</v>
      </c>
      <c r="U469" s="281">
        <f t="shared" si="35"/>
        <v>0</v>
      </c>
      <c r="V469" s="280">
        <f t="shared" ref="V469:W469" si="37">SUM(V402:V468)</f>
        <v>0</v>
      </c>
      <c r="W469" s="281">
        <f t="shared" si="37"/>
        <v>0</v>
      </c>
      <c r="X469" s="280">
        <f t="shared" ref="X469:Y469" si="38">SUM(X402:X468)</f>
        <v>0</v>
      </c>
      <c r="Y469" s="281">
        <f t="shared" si="38"/>
        <v>0</v>
      </c>
      <c r="Z469" s="280">
        <f t="shared" ref="Z469:AA469" si="39">SUM(Z402:Z468)</f>
        <v>0</v>
      </c>
      <c r="AA469" s="281">
        <f t="shared" si="39"/>
        <v>0</v>
      </c>
      <c r="AB469" s="280">
        <f t="shared" ref="AB469:AC469" si="40">SUM(AB402:AB468)</f>
        <v>0</v>
      </c>
      <c r="AC469" s="281">
        <f t="shared" si="40"/>
        <v>0</v>
      </c>
      <c r="AD469" s="270">
        <f t="shared" ref="AD469:AH469" si="41">SUM(AD402:AD468)</f>
        <v>0</v>
      </c>
      <c r="AE469" s="281">
        <f t="shared" si="41"/>
        <v>0</v>
      </c>
      <c r="AF469" s="270">
        <f t="shared" si="41"/>
        <v>0</v>
      </c>
      <c r="AG469" s="281">
        <f t="shared" si="41"/>
        <v>0</v>
      </c>
      <c r="AH469" s="270">
        <f t="shared" si="41"/>
        <v>0</v>
      </c>
    </row>
    <row r="470" spans="1:34" ht="7.5" customHeight="1">
      <c r="A470" s="287"/>
      <c r="B470" s="286"/>
      <c r="C470" s="286"/>
      <c r="D470" s="285"/>
      <c r="E470" s="285"/>
      <c r="F470" s="285"/>
      <c r="G470" s="283"/>
      <c r="H470" s="283"/>
      <c r="I470" s="283"/>
      <c r="J470" s="283"/>
      <c r="K470" s="283"/>
      <c r="L470" s="283"/>
      <c r="M470" s="283"/>
      <c r="N470" s="283"/>
      <c r="O470" s="283"/>
      <c r="P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  <c r="AC470" s="283"/>
      <c r="AD470" s="284"/>
    </row>
    <row r="471" spans="1:34">
      <c r="A471" s="54"/>
      <c r="B471" s="104"/>
      <c r="C471" s="10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</row>
    <row r="472" spans="1:34">
      <c r="A472" s="54"/>
      <c r="B472" s="104"/>
      <c r="C472" s="10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</row>
    <row r="473" spans="1:34">
      <c r="A473" s="54"/>
      <c r="B473" s="104"/>
      <c r="C473" s="10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</row>
    <row r="474" spans="1:34">
      <c r="A474" s="54"/>
      <c r="B474" s="104"/>
      <c r="C474" s="10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</row>
    <row r="475" spans="1:34">
      <c r="A475" s="54"/>
      <c r="B475" s="104"/>
      <c r="C475" s="10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</row>
    <row r="476" spans="1:34">
      <c r="A476" s="54"/>
      <c r="B476" s="104"/>
      <c r="C476" s="10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</row>
    <row r="477" spans="1:34">
      <c r="A477" s="54"/>
      <c r="B477" s="104"/>
      <c r="C477" s="10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</row>
    <row r="478" spans="1:34">
      <c r="A478" s="54"/>
      <c r="B478" s="104"/>
      <c r="C478" s="10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</row>
    <row r="479" spans="1:34">
      <c r="A479" s="54"/>
      <c r="B479" s="104"/>
      <c r="C479" s="10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</row>
    <row r="480" spans="1:34">
      <c r="A480" s="54"/>
      <c r="B480" s="104"/>
      <c r="C480" s="10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</row>
    <row r="481" spans="1:30">
      <c r="A481" s="54"/>
      <c r="B481" s="104"/>
      <c r="C481" s="10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</row>
    <row r="482" spans="1:30">
      <c r="A482" s="54"/>
      <c r="B482" s="104"/>
      <c r="C482" s="10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</row>
    <row r="483" spans="1:30">
      <c r="A483" s="54"/>
      <c r="B483" s="104"/>
      <c r="C483" s="10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</row>
    <row r="484" spans="1:30">
      <c r="A484" s="54"/>
      <c r="B484" s="104"/>
      <c r="C484" s="10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</row>
    <row r="485" spans="1:30">
      <c r="A485" s="54"/>
      <c r="B485" s="104"/>
      <c r="C485" s="10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</row>
    <row r="486" spans="1:30">
      <c r="A486" s="54"/>
      <c r="B486" s="104"/>
      <c r="C486" s="10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</row>
    <row r="487" spans="1:30">
      <c r="A487" s="54"/>
      <c r="B487" s="104"/>
      <c r="C487" s="10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</row>
    <row r="488" spans="1:30">
      <c r="A488" s="54"/>
      <c r="B488" s="104"/>
      <c r="C488" s="10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</row>
    <row r="489" spans="1:30">
      <c r="A489" s="54"/>
      <c r="B489" s="104"/>
      <c r="C489" s="10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</row>
    <row r="490" spans="1:30">
      <c r="A490" s="54"/>
      <c r="B490" s="104"/>
      <c r="C490" s="10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</row>
    <row r="491" spans="1:30">
      <c r="A491" s="54"/>
      <c r="B491" s="104"/>
      <c r="C491" s="10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</row>
    <row r="492" spans="1:30">
      <c r="A492" s="54"/>
      <c r="B492" s="104"/>
      <c r="C492" s="10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</row>
    <row r="493" spans="1:30">
      <c r="A493" s="54"/>
      <c r="B493" s="104"/>
      <c r="C493" s="10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</row>
    <row r="494" spans="1:30">
      <c r="A494" s="54"/>
      <c r="B494" s="104"/>
      <c r="C494" s="10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</row>
    <row r="495" spans="1:30">
      <c r="A495" s="54"/>
      <c r="B495" s="104"/>
      <c r="C495" s="10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</row>
    <row r="496" spans="1:30">
      <c r="A496" s="54"/>
      <c r="B496" s="104"/>
      <c r="C496" s="10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</row>
    <row r="497" spans="1:30">
      <c r="A497" s="54"/>
      <c r="B497" s="104"/>
      <c r="C497" s="10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</row>
    <row r="498" spans="1:30">
      <c r="A498" s="54"/>
      <c r="B498" s="104"/>
      <c r="C498" s="10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</row>
    <row r="499" spans="1:30">
      <c r="A499" s="54"/>
      <c r="B499" s="104"/>
      <c r="C499" s="10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</row>
    <row r="500" spans="1:30">
      <c r="A500" s="54"/>
      <c r="B500" s="104"/>
      <c r="C500" s="10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</row>
    <row r="501" spans="1:30">
      <c r="A501" s="54"/>
      <c r="B501" s="104"/>
      <c r="C501" s="10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</row>
    <row r="502" spans="1:30">
      <c r="A502" s="54"/>
      <c r="B502" s="104"/>
      <c r="C502" s="10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</row>
  </sheetData>
  <sheetProtection algorithmName="SHA-512" hashValue="0LKytbbVs37dxFp0xB23qx2f7K74XpoqYjldTmSP+/qpU40OTtuVrUhO+tURpVRLKZrre8/xga5YwTl85kYpaA==" saltValue="HjSHTQMWeG990ERC7+AjYA==" spinCount="100000" sheet="1" objects="1" scenarios="1" selectLockedCells="1"/>
  <dataConsolidate/>
  <mergeCells count="283">
    <mergeCell ref="AG241:AG242"/>
    <mergeCell ref="AH241:AH242"/>
    <mergeCell ref="AC240:AD240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B238:D238"/>
    <mergeCell ref="G240:H240"/>
    <mergeCell ref="I240:J240"/>
    <mergeCell ref="AE241:AE242"/>
    <mergeCell ref="AF241:AF242"/>
    <mergeCell ref="P241:P242"/>
    <mergeCell ref="Q241:Q242"/>
    <mergeCell ref="R241:R242"/>
    <mergeCell ref="S241:S242"/>
    <mergeCell ref="T241:T242"/>
    <mergeCell ref="K240:L240"/>
    <mergeCell ref="AE352:AE353"/>
    <mergeCell ref="AF352:AF353"/>
    <mergeCell ref="AG351:AH351"/>
    <mergeCell ref="AG352:AG353"/>
    <mergeCell ref="AH352:AH353"/>
    <mergeCell ref="AA351:AB351"/>
    <mergeCell ref="AC351:AD351"/>
    <mergeCell ref="K344:L344"/>
    <mergeCell ref="P344:X344"/>
    <mergeCell ref="Q352:Q353"/>
    <mergeCell ref="R352:R353"/>
    <mergeCell ref="S352:S353"/>
    <mergeCell ref="T352:T353"/>
    <mergeCell ref="AE351:AF351"/>
    <mergeCell ref="AC352:AC353"/>
    <mergeCell ref="AD352:AD353"/>
    <mergeCell ref="B348:D348"/>
    <mergeCell ref="B349:D349"/>
    <mergeCell ref="K351:L351"/>
    <mergeCell ref="O351:P351"/>
    <mergeCell ref="U351:V351"/>
    <mergeCell ref="W351:X351"/>
    <mergeCell ref="H241:H242"/>
    <mergeCell ref="I241:I242"/>
    <mergeCell ref="Q351:R351"/>
    <mergeCell ref="S351:T351"/>
    <mergeCell ref="A244:AH244"/>
    <mergeCell ref="G241:G242"/>
    <mergeCell ref="Y351:Z351"/>
    <mergeCell ref="P343:X343"/>
    <mergeCell ref="L241:L242"/>
    <mergeCell ref="M241:M242"/>
    <mergeCell ref="O241:O242"/>
    <mergeCell ref="J241:J242"/>
    <mergeCell ref="K241:K242"/>
    <mergeCell ref="AA241:AA242"/>
    <mergeCell ref="AB241:AB242"/>
    <mergeCell ref="AC241:AC242"/>
    <mergeCell ref="AD241:AD242"/>
    <mergeCell ref="A240:F243"/>
    <mergeCell ref="AG119:AG120"/>
    <mergeCell ref="AH119:AH120"/>
    <mergeCell ref="A122:AH122"/>
    <mergeCell ref="A168:AH168"/>
    <mergeCell ref="AE240:AF240"/>
    <mergeCell ref="P232:X232"/>
    <mergeCell ref="K233:L233"/>
    <mergeCell ref="P233:X233"/>
    <mergeCell ref="B237:D237"/>
    <mergeCell ref="X119:X120"/>
    <mergeCell ref="Y119:Y120"/>
    <mergeCell ref="Z119:Z120"/>
    <mergeCell ref="AA119:AA120"/>
    <mergeCell ref="AB119:AB120"/>
    <mergeCell ref="AC119:AC120"/>
    <mergeCell ref="M119:M120"/>
    <mergeCell ref="O119:O120"/>
    <mergeCell ref="P119:P120"/>
    <mergeCell ref="U119:U120"/>
    <mergeCell ref="V119:V120"/>
    <mergeCell ref="AG240:AH240"/>
    <mergeCell ref="U240:V240"/>
    <mergeCell ref="W240:X240"/>
    <mergeCell ref="G119:G120"/>
    <mergeCell ref="AG8:AH8"/>
    <mergeCell ref="AG9:AG10"/>
    <mergeCell ref="AH9:AH10"/>
    <mergeCell ref="AE19:AF19"/>
    <mergeCell ref="AE20:AE21"/>
    <mergeCell ref="AF20:AF21"/>
    <mergeCell ref="AG19:AH19"/>
    <mergeCell ref="AG20:AG21"/>
    <mergeCell ref="AH20:AH21"/>
    <mergeCell ref="AE8:AF8"/>
    <mergeCell ref="AE9:AE10"/>
    <mergeCell ref="AF9:AF10"/>
    <mergeCell ref="AA118:AB118"/>
    <mergeCell ref="AC118:AD118"/>
    <mergeCell ref="Y240:Z240"/>
    <mergeCell ref="AA240:AB240"/>
    <mergeCell ref="AD119:AD120"/>
    <mergeCell ref="Q118:R118"/>
    <mergeCell ref="S118:T118"/>
    <mergeCell ref="Q119:Q120"/>
    <mergeCell ref="R119:R120"/>
    <mergeCell ref="S119:S120"/>
    <mergeCell ref="T119:T120"/>
    <mergeCell ref="A148:AH148"/>
    <mergeCell ref="A149:F149"/>
    <mergeCell ref="A150:F150"/>
    <mergeCell ref="A151:F151"/>
    <mergeCell ref="A152:F152"/>
    <mergeCell ref="A153:F153"/>
    <mergeCell ref="A154:F154"/>
    <mergeCell ref="A155:F155"/>
    <mergeCell ref="AE119:AE120"/>
    <mergeCell ref="AF119:AF120"/>
    <mergeCell ref="Q240:R240"/>
    <mergeCell ref="S240:T240"/>
    <mergeCell ref="AG118:AH118"/>
    <mergeCell ref="A351:F354"/>
    <mergeCell ref="G351:H351"/>
    <mergeCell ref="I351:J351"/>
    <mergeCell ref="N9:N10"/>
    <mergeCell ref="M19:N19"/>
    <mergeCell ref="N20:N21"/>
    <mergeCell ref="M118:N118"/>
    <mergeCell ref="N119:N120"/>
    <mergeCell ref="M240:N240"/>
    <mergeCell ref="N241:N242"/>
    <mergeCell ref="M351:N351"/>
    <mergeCell ref="N352:N353"/>
    <mergeCell ref="A316:AD316"/>
    <mergeCell ref="U241:U242"/>
    <mergeCell ref="V241:V242"/>
    <mergeCell ref="W241:W242"/>
    <mergeCell ref="X241:X242"/>
    <mergeCell ref="Y241:Y242"/>
    <mergeCell ref="Z241:Z242"/>
    <mergeCell ref="B116:D116"/>
    <mergeCell ref="J119:J120"/>
    <mergeCell ref="Y118:Z118"/>
    <mergeCell ref="K119:K120"/>
    <mergeCell ref="L119:L120"/>
    <mergeCell ref="AE118:AF118"/>
    <mergeCell ref="A398:F398"/>
    <mergeCell ref="A389:F389"/>
    <mergeCell ref="A390:F390"/>
    <mergeCell ref="A391:F391"/>
    <mergeCell ref="A392:F392"/>
    <mergeCell ref="A393:F393"/>
    <mergeCell ref="A394:F394"/>
    <mergeCell ref="J352:J353"/>
    <mergeCell ref="K352:K353"/>
    <mergeCell ref="A385:F385"/>
    <mergeCell ref="A386:F386"/>
    <mergeCell ref="A387:F387"/>
    <mergeCell ref="A388:F388"/>
    <mergeCell ref="A118:F121"/>
    <mergeCell ref="G118:H118"/>
    <mergeCell ref="I118:J118"/>
    <mergeCell ref="K118:L118"/>
    <mergeCell ref="O118:P118"/>
    <mergeCell ref="U118:V118"/>
    <mergeCell ref="W118:X118"/>
    <mergeCell ref="W119:W120"/>
    <mergeCell ref="H119:H120"/>
    <mergeCell ref="I119:I120"/>
    <mergeCell ref="A401:AD401"/>
    <mergeCell ref="W352:W353"/>
    <mergeCell ref="X352:X353"/>
    <mergeCell ref="Y352:Y353"/>
    <mergeCell ref="Z352:Z353"/>
    <mergeCell ref="AA352:AA353"/>
    <mergeCell ref="AB352:AB353"/>
    <mergeCell ref="L352:L353"/>
    <mergeCell ref="M352:M353"/>
    <mergeCell ref="O352:O353"/>
    <mergeCell ref="P352:P353"/>
    <mergeCell ref="U352:U353"/>
    <mergeCell ref="V352:V353"/>
    <mergeCell ref="A355:AH355"/>
    <mergeCell ref="G352:G353"/>
    <mergeCell ref="H352:H353"/>
    <mergeCell ref="I352:I353"/>
    <mergeCell ref="A395:F395"/>
    <mergeCell ref="A396:F396"/>
    <mergeCell ref="A397:F397"/>
    <mergeCell ref="A381:AH381"/>
    <mergeCell ref="A382:F382"/>
    <mergeCell ref="A383:F383"/>
    <mergeCell ref="A384:F384"/>
    <mergeCell ref="A23:AH23"/>
    <mergeCell ref="A84:AH84"/>
    <mergeCell ref="K111:L111"/>
    <mergeCell ref="P111:X111"/>
    <mergeCell ref="B115:D115"/>
    <mergeCell ref="Q19:R19"/>
    <mergeCell ref="S19:T19"/>
    <mergeCell ref="Q20:Q21"/>
    <mergeCell ref="R20:R21"/>
    <mergeCell ref="S20:S21"/>
    <mergeCell ref="T20:T21"/>
    <mergeCell ref="Y19:Z19"/>
    <mergeCell ref="AA19:AB19"/>
    <mergeCell ref="AC19:AD19"/>
    <mergeCell ref="G20:G21"/>
    <mergeCell ref="H20:H21"/>
    <mergeCell ref="I20:I21"/>
    <mergeCell ref="K20:K21"/>
    <mergeCell ref="L20:L21"/>
    <mergeCell ref="G19:H19"/>
    <mergeCell ref="I19:J19"/>
    <mergeCell ref="K19:L19"/>
    <mergeCell ref="O19:P19"/>
    <mergeCell ref="M20:M21"/>
    <mergeCell ref="O20:O21"/>
    <mergeCell ref="P20:P21"/>
    <mergeCell ref="U20:U21"/>
    <mergeCell ref="AB20:AB21"/>
    <mergeCell ref="Y20:Y21"/>
    <mergeCell ref="Z20:Z21"/>
    <mergeCell ref="AA20:AA21"/>
    <mergeCell ref="A19:F22"/>
    <mergeCell ref="AC20:AC21"/>
    <mergeCell ref="AD20:AD21"/>
    <mergeCell ref="V20:V21"/>
    <mergeCell ref="W20:W21"/>
    <mergeCell ref="X20:X21"/>
    <mergeCell ref="Y8:Z8"/>
    <mergeCell ref="AA8:AB8"/>
    <mergeCell ref="AC8:AD8"/>
    <mergeCell ref="AD9:AD10"/>
    <mergeCell ref="U19:V19"/>
    <mergeCell ref="B9:B11"/>
    <mergeCell ref="C9:C11"/>
    <mergeCell ref="D9:E9"/>
    <mergeCell ref="G9:G10"/>
    <mergeCell ref="H9:H10"/>
    <mergeCell ref="I9:I10"/>
    <mergeCell ref="AA9:AA10"/>
    <mergeCell ref="AB9:AB10"/>
    <mergeCell ref="AC9:AC10"/>
    <mergeCell ref="D10:D11"/>
    <mergeCell ref="E10:E11"/>
    <mergeCell ref="U9:U10"/>
    <mergeCell ref="V9:V10"/>
    <mergeCell ref="W9:W10"/>
    <mergeCell ref="X9:X10"/>
    <mergeCell ref="Y9:Y10"/>
    <mergeCell ref="Z9:Z10"/>
    <mergeCell ref="J9:J10"/>
    <mergeCell ref="K9:K10"/>
    <mergeCell ref="L9:L10"/>
    <mergeCell ref="Q9:Q10"/>
    <mergeCell ref="O240:P240"/>
    <mergeCell ref="P1:X1"/>
    <mergeCell ref="K2:L2"/>
    <mergeCell ref="P2:X2"/>
    <mergeCell ref="G6:H6"/>
    <mergeCell ref="G8:H8"/>
    <mergeCell ref="I8:J8"/>
    <mergeCell ref="K8:L8"/>
    <mergeCell ref="O8:P8"/>
    <mergeCell ref="U8:V8"/>
    <mergeCell ref="W8:X8"/>
    <mergeCell ref="M8:N8"/>
    <mergeCell ref="Q8:R8"/>
    <mergeCell ref="S8:T8"/>
    <mergeCell ref="G7:L7"/>
    <mergeCell ref="M9:M10"/>
    <mergeCell ref="O9:O10"/>
    <mergeCell ref="P9:P10"/>
    <mergeCell ref="W19:X19"/>
    <mergeCell ref="P110:X110"/>
    <mergeCell ref="R9:R10"/>
    <mergeCell ref="S9:S10"/>
    <mergeCell ref="T9:T10"/>
    <mergeCell ref="J20:J21"/>
  </mergeCells>
  <pageMargins left="0.43307086614173229" right="0.39370078740157483" top="0.43307086614173229" bottom="0.47244094488188981" header="0.51181102362204722" footer="0.31496062992125984"/>
  <pageSetup paperSize="9" scale="30" fitToHeight="4" orientation="landscape" r:id="rId1"/>
  <headerFooter alignWithMargins="0">
    <oddFooter>&amp;L&amp;P von &amp;N&amp;R&amp;9 Januar 2021, Version 0</oddFooter>
  </headerFooter>
  <rowBreaks count="3" manualBreakCount="3">
    <brk id="109" max="16383" man="1"/>
    <brk id="231" max="16383" man="1"/>
    <brk id="34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FFC000"/>
  </sheetPr>
  <dimension ref="A1:AH501"/>
  <sheetViews>
    <sheetView showGridLines="0" zoomScaleNormal="100" workbookViewId="0">
      <selection activeCell="A355" sqref="A355"/>
    </sheetView>
  </sheetViews>
  <sheetFormatPr baseColWidth="10" defaultColWidth="10.7109375" defaultRowHeight="12.75"/>
  <cols>
    <col min="1" max="1" width="17.7109375" style="55" customWidth="1"/>
    <col min="2" max="2" width="6.28515625" style="63" hidden="1" customWidth="1"/>
    <col min="3" max="3" width="7.140625" style="63" hidden="1" customWidth="1"/>
    <col min="4" max="4" width="8.140625" style="55" hidden="1" customWidth="1"/>
    <col min="5" max="5" width="10.42578125" style="55" hidden="1" customWidth="1"/>
    <col min="6" max="6" width="25.7109375" style="55" customWidth="1"/>
    <col min="7" max="34" width="11.7109375" style="55" customWidth="1"/>
    <col min="35" max="16384" width="10.7109375" style="55"/>
  </cols>
  <sheetData>
    <row r="1" spans="1:34" s="43" customFormat="1" ht="24.75" customHeight="1">
      <c r="A1" s="37" t="s">
        <v>228</v>
      </c>
      <c r="B1" s="38"/>
      <c r="C1" s="39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844">
        <f>'Basisdaten Inst'!C21</f>
        <v>0</v>
      </c>
      <c r="Q1" s="844"/>
      <c r="R1" s="844"/>
      <c r="S1" s="844"/>
      <c r="T1" s="844"/>
      <c r="U1" s="844"/>
      <c r="V1" s="844"/>
      <c r="W1" s="844"/>
      <c r="X1" s="844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43" customFormat="1" ht="18" customHeight="1">
      <c r="A2" s="41" t="s">
        <v>35</v>
      </c>
      <c r="B2" s="44"/>
      <c r="C2" s="45"/>
      <c r="D2" s="41"/>
      <c r="E2" s="41"/>
      <c r="F2" s="41"/>
      <c r="G2" s="41"/>
      <c r="H2" s="41"/>
      <c r="I2" s="41"/>
      <c r="J2" s="41"/>
      <c r="K2" s="858"/>
      <c r="L2" s="858"/>
      <c r="M2" s="344"/>
      <c r="N2" s="344"/>
      <c r="O2" s="41"/>
      <c r="P2" s="859"/>
      <c r="Q2" s="859"/>
      <c r="R2" s="859"/>
      <c r="S2" s="859"/>
      <c r="T2" s="859"/>
      <c r="U2" s="859"/>
      <c r="V2" s="859"/>
      <c r="W2" s="859"/>
      <c r="X2" s="859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s="43" customFormat="1" ht="18" customHeight="1">
      <c r="A3" s="42"/>
      <c r="B3" s="44"/>
      <c r="C3" s="45"/>
      <c r="D3" s="41"/>
      <c r="E3" s="41"/>
      <c r="F3" s="41"/>
      <c r="G3" s="41"/>
      <c r="H3" s="41"/>
      <c r="I3" s="266"/>
      <c r="J3" s="266"/>
      <c r="K3" s="266"/>
      <c r="L3" s="266"/>
      <c r="M3" s="344"/>
      <c r="N3" s="344"/>
      <c r="O3" s="41"/>
      <c r="P3" s="41"/>
      <c r="Q3" s="420"/>
      <c r="R3" s="420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s="52" customFormat="1" ht="20.25">
      <c r="A4" s="48" t="s">
        <v>9</v>
      </c>
      <c r="B4" s="49"/>
      <c r="C4" s="50"/>
      <c r="D4" s="51"/>
      <c r="E4" s="51"/>
      <c r="F4" s="51"/>
      <c r="G4" s="48" t="s">
        <v>244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52" customFormat="1" ht="15">
      <c r="A5" s="51"/>
      <c r="B5" s="50"/>
      <c r="C5" s="50"/>
      <c r="D5" s="51"/>
      <c r="E5" s="51"/>
      <c r="F5" s="51"/>
      <c r="G5" s="51"/>
      <c r="H5" s="51"/>
      <c r="I5" s="266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>
      <c r="A6" s="7" t="s">
        <v>84</v>
      </c>
      <c r="B6" s="50"/>
      <c r="C6" s="50"/>
      <c r="D6" s="51"/>
      <c r="E6" s="53"/>
      <c r="F6" s="53"/>
      <c r="G6" s="844">
        <f>'Basisdaten Inst'!C8</f>
        <v>2021</v>
      </c>
      <c r="H6" s="84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19.5" customHeight="1">
      <c r="A7" s="56" t="s">
        <v>69</v>
      </c>
      <c r="B7" s="50"/>
      <c r="C7" s="50"/>
      <c r="D7" s="51"/>
      <c r="E7" s="54"/>
      <c r="F7" s="54"/>
      <c r="G7" s="844" t="s">
        <v>73</v>
      </c>
      <c r="H7" s="84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27.75" customHeight="1">
      <c r="A8" s="57"/>
      <c r="B8" s="58"/>
      <c r="C8" s="58"/>
      <c r="D8" s="59"/>
      <c r="E8" s="57"/>
      <c r="F8" s="60"/>
      <c r="G8" s="867" t="str">
        <f>G19</f>
        <v>Sonderschule</v>
      </c>
      <c r="H8" s="867"/>
      <c r="I8" s="867" t="str">
        <f>I19</f>
        <v>Wohnen</v>
      </c>
      <c r="J8" s="867"/>
      <c r="K8" s="868" t="str">
        <f>K19</f>
        <v>Mittagstisch</v>
      </c>
      <c r="L8" s="868"/>
      <c r="M8" s="830">
        <f>M19</f>
        <v>0</v>
      </c>
      <c r="N8" s="831"/>
      <c r="O8" s="830">
        <f>O19</f>
        <v>0</v>
      </c>
      <c r="P8" s="831"/>
      <c r="Q8" s="830">
        <f>Q19</f>
        <v>0</v>
      </c>
      <c r="R8" s="831"/>
      <c r="S8" s="830">
        <f>S19</f>
        <v>0</v>
      </c>
      <c r="T8" s="831"/>
      <c r="U8" s="830">
        <f>U19</f>
        <v>0</v>
      </c>
      <c r="V8" s="831"/>
      <c r="W8" s="830">
        <f>W19</f>
        <v>0</v>
      </c>
      <c r="X8" s="831"/>
      <c r="Y8" s="830">
        <f>Y19</f>
        <v>0</v>
      </c>
      <c r="Z8" s="831"/>
      <c r="AA8" s="830">
        <f>AA19</f>
        <v>0</v>
      </c>
      <c r="AB8" s="831"/>
      <c r="AC8" s="830">
        <f>AC19</f>
        <v>0</v>
      </c>
      <c r="AD8" s="831"/>
      <c r="AE8" s="830">
        <f>AE19</f>
        <v>0</v>
      </c>
      <c r="AF8" s="831"/>
      <c r="AG8" s="830">
        <f>AG19</f>
        <v>0</v>
      </c>
      <c r="AH8" s="831"/>
    </row>
    <row r="9" spans="1:34" s="63" customFormat="1" ht="29.25" customHeight="1">
      <c r="A9" s="61"/>
      <c r="B9" s="873" t="s">
        <v>7</v>
      </c>
      <c r="C9" s="876" t="s">
        <v>8</v>
      </c>
      <c r="D9" s="881" t="s">
        <v>6</v>
      </c>
      <c r="E9" s="882"/>
      <c r="F9" s="62"/>
      <c r="G9" s="832" t="s">
        <v>17</v>
      </c>
      <c r="H9" s="832" t="s">
        <v>12</v>
      </c>
      <c r="I9" s="832" t="s">
        <v>17</v>
      </c>
      <c r="J9" s="832" t="s">
        <v>12</v>
      </c>
      <c r="K9" s="832" t="s">
        <v>17</v>
      </c>
      <c r="L9" s="832" t="s">
        <v>12</v>
      </c>
      <c r="M9" s="832" t="s">
        <v>17</v>
      </c>
      <c r="N9" s="832" t="s">
        <v>12</v>
      </c>
      <c r="O9" s="832" t="s">
        <v>17</v>
      </c>
      <c r="P9" s="832" t="s">
        <v>12</v>
      </c>
      <c r="Q9" s="832" t="s">
        <v>17</v>
      </c>
      <c r="R9" s="832" t="s">
        <v>12</v>
      </c>
      <c r="S9" s="832" t="s">
        <v>17</v>
      </c>
      <c r="T9" s="832" t="s">
        <v>12</v>
      </c>
      <c r="U9" s="832" t="s">
        <v>17</v>
      </c>
      <c r="V9" s="832" t="s">
        <v>12</v>
      </c>
      <c r="W9" s="832" t="s">
        <v>17</v>
      </c>
      <c r="X9" s="832" t="s">
        <v>12</v>
      </c>
      <c r="Y9" s="832" t="s">
        <v>17</v>
      </c>
      <c r="Z9" s="832" t="s">
        <v>12</v>
      </c>
      <c r="AA9" s="832" t="s">
        <v>17</v>
      </c>
      <c r="AB9" s="832" t="s">
        <v>12</v>
      </c>
      <c r="AC9" s="832" t="s">
        <v>17</v>
      </c>
      <c r="AD9" s="832" t="s">
        <v>12</v>
      </c>
      <c r="AE9" s="832" t="s">
        <v>17</v>
      </c>
      <c r="AF9" s="832" t="s">
        <v>12</v>
      </c>
      <c r="AG9" s="832" t="s">
        <v>17</v>
      </c>
      <c r="AH9" s="832" t="s">
        <v>12</v>
      </c>
    </row>
    <row r="10" spans="1:34" s="63" customFormat="1" ht="12.75" customHeight="1">
      <c r="A10" s="64"/>
      <c r="B10" s="874"/>
      <c r="C10" s="874"/>
      <c r="D10" s="877" t="s">
        <v>3</v>
      </c>
      <c r="E10" s="879" t="s">
        <v>4</v>
      </c>
      <c r="F10" s="65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3"/>
      <c r="AA10" s="833"/>
      <c r="AB10" s="833"/>
      <c r="AC10" s="833"/>
      <c r="AD10" s="833"/>
      <c r="AE10" s="833"/>
      <c r="AF10" s="833"/>
      <c r="AG10" s="833"/>
      <c r="AH10" s="833"/>
    </row>
    <row r="11" spans="1:34" s="63" customFormat="1" ht="36.75" customHeight="1">
      <c r="A11" s="66"/>
      <c r="B11" s="875"/>
      <c r="C11" s="875"/>
      <c r="D11" s="878"/>
      <c r="E11" s="880"/>
      <c r="F11" s="67"/>
      <c r="G11" s="68" t="s">
        <v>135</v>
      </c>
      <c r="H11" s="68" t="s">
        <v>18</v>
      </c>
      <c r="I11" s="68" t="s">
        <v>135</v>
      </c>
      <c r="J11" s="68" t="s">
        <v>18</v>
      </c>
      <c r="K11" s="68" t="s">
        <v>86</v>
      </c>
      <c r="L11" s="68" t="s">
        <v>18</v>
      </c>
      <c r="M11" s="69">
        <f>IF(M22="","",M22)</f>
        <v>0</v>
      </c>
      <c r="N11" s="68" t="s">
        <v>18</v>
      </c>
      <c r="O11" s="69">
        <f>IF(O22="","",O22)</f>
        <v>0</v>
      </c>
      <c r="P11" s="68" t="s">
        <v>18</v>
      </c>
      <c r="Q11" s="69">
        <f>IF(Q22="","",Q22)</f>
        <v>0</v>
      </c>
      <c r="R11" s="68" t="s">
        <v>18</v>
      </c>
      <c r="S11" s="69">
        <f>IF(S22="","",S22)</f>
        <v>0</v>
      </c>
      <c r="T11" s="68" t="s">
        <v>18</v>
      </c>
      <c r="U11" s="69">
        <f>IF(U22="","",U22)</f>
        <v>0</v>
      </c>
      <c r="V11" s="68" t="s">
        <v>18</v>
      </c>
      <c r="W11" s="69">
        <f>IF(W22="","",W22)</f>
        <v>0</v>
      </c>
      <c r="X11" s="68" t="s">
        <v>18</v>
      </c>
      <c r="Y11" s="69">
        <f>IF(Y22="","",Y22)</f>
        <v>0</v>
      </c>
      <c r="Z11" s="68" t="s">
        <v>18</v>
      </c>
      <c r="AA11" s="69">
        <f>IF(AA22="","",AA22)</f>
        <v>0</v>
      </c>
      <c r="AB11" s="68" t="s">
        <v>18</v>
      </c>
      <c r="AC11" s="69">
        <f>IF(AC22="","",AC22)</f>
        <v>0</v>
      </c>
      <c r="AD11" s="68" t="s">
        <v>18</v>
      </c>
      <c r="AE11" s="69">
        <f>IF(AE22="","",AE22)</f>
        <v>0</v>
      </c>
      <c r="AF11" s="68" t="s">
        <v>18</v>
      </c>
      <c r="AG11" s="69">
        <f>IF(AG22="","",AG22)</f>
        <v>0</v>
      </c>
      <c r="AH11" s="68" t="s">
        <v>18</v>
      </c>
    </row>
    <row r="12" spans="1:34" s="63" customFormat="1" ht="21" customHeight="1">
      <c r="A12" s="70" t="s">
        <v>99</v>
      </c>
      <c r="B12" s="71"/>
      <c r="C12" s="72"/>
      <c r="D12" s="73"/>
      <c r="E12" s="73"/>
      <c r="F12" s="71" t="s">
        <v>104</v>
      </c>
      <c r="G12" s="74">
        <f t="shared" ref="G12:AH12" si="0">+G83+G314+G468</f>
        <v>0</v>
      </c>
      <c r="H12" s="270">
        <f t="shared" si="0"/>
        <v>0</v>
      </c>
      <c r="I12" s="74">
        <f t="shared" si="0"/>
        <v>0</v>
      </c>
      <c r="J12" s="270">
        <f t="shared" si="0"/>
        <v>0</v>
      </c>
      <c r="K12" s="76">
        <f t="shared" si="0"/>
        <v>0</v>
      </c>
      <c r="L12" s="270">
        <f t="shared" si="0"/>
        <v>0</v>
      </c>
      <c r="M12" s="74">
        <f t="shared" si="0"/>
        <v>0</v>
      </c>
      <c r="N12" s="270">
        <f t="shared" si="0"/>
        <v>0</v>
      </c>
      <c r="O12" s="74">
        <f t="shared" si="0"/>
        <v>0</v>
      </c>
      <c r="P12" s="270">
        <f t="shared" si="0"/>
        <v>0</v>
      </c>
      <c r="Q12" s="74">
        <f t="shared" si="0"/>
        <v>0</v>
      </c>
      <c r="R12" s="270">
        <f t="shared" si="0"/>
        <v>0</v>
      </c>
      <c r="S12" s="74">
        <f t="shared" si="0"/>
        <v>0</v>
      </c>
      <c r="T12" s="270">
        <f t="shared" si="0"/>
        <v>0</v>
      </c>
      <c r="U12" s="74">
        <f t="shared" si="0"/>
        <v>0</v>
      </c>
      <c r="V12" s="270">
        <f t="shared" si="0"/>
        <v>0</v>
      </c>
      <c r="W12" s="74">
        <f t="shared" si="0"/>
        <v>0</v>
      </c>
      <c r="X12" s="270">
        <f t="shared" si="0"/>
        <v>0</v>
      </c>
      <c r="Y12" s="74">
        <f t="shared" si="0"/>
        <v>0</v>
      </c>
      <c r="Z12" s="270">
        <f t="shared" si="0"/>
        <v>0</v>
      </c>
      <c r="AA12" s="74">
        <f t="shared" si="0"/>
        <v>0</v>
      </c>
      <c r="AB12" s="270">
        <f t="shared" si="0"/>
        <v>0</v>
      </c>
      <c r="AC12" s="74">
        <f t="shared" si="0"/>
        <v>0</v>
      </c>
      <c r="AD12" s="270">
        <f t="shared" si="0"/>
        <v>0</v>
      </c>
      <c r="AE12" s="74">
        <f t="shared" si="0"/>
        <v>0</v>
      </c>
      <c r="AF12" s="270">
        <f t="shared" si="0"/>
        <v>0</v>
      </c>
      <c r="AG12" s="74">
        <f t="shared" si="0"/>
        <v>0</v>
      </c>
      <c r="AH12" s="270">
        <f t="shared" si="0"/>
        <v>0</v>
      </c>
    </row>
    <row r="13" spans="1:34" s="63" customFormat="1" ht="21" customHeight="1">
      <c r="A13" s="267" t="s">
        <v>105</v>
      </c>
      <c r="B13" s="82"/>
      <c r="C13" s="268"/>
      <c r="D13" s="269"/>
      <c r="E13" s="269"/>
      <c r="F13" s="82" t="s">
        <v>116</v>
      </c>
      <c r="G13" s="74">
        <f>+G106+G340</f>
        <v>0</v>
      </c>
      <c r="H13" s="75"/>
      <c r="I13" s="74">
        <f>+I106+I340</f>
        <v>0</v>
      </c>
      <c r="J13" s="77"/>
      <c r="K13" s="76">
        <f>+K106+K340</f>
        <v>0</v>
      </c>
      <c r="L13" s="77"/>
      <c r="M13" s="74">
        <f>+M106+M340</f>
        <v>0</v>
      </c>
      <c r="N13" s="79"/>
      <c r="O13" s="74">
        <f>+O106+O340</f>
        <v>0</v>
      </c>
      <c r="P13" s="79"/>
      <c r="Q13" s="74">
        <f>+Q106+Q340</f>
        <v>0</v>
      </c>
      <c r="R13" s="79"/>
      <c r="S13" s="74">
        <f>+S106+S340</f>
        <v>0</v>
      </c>
      <c r="T13" s="79"/>
      <c r="U13" s="74">
        <f>+U106+U340</f>
        <v>0</v>
      </c>
      <c r="V13" s="79"/>
      <c r="W13" s="74">
        <f>+W106+W340</f>
        <v>0</v>
      </c>
      <c r="X13" s="79"/>
      <c r="Y13" s="74">
        <f>+Y106+Y340</f>
        <v>0</v>
      </c>
      <c r="Z13" s="79"/>
      <c r="AA13" s="74">
        <f>+AA106+AA340</f>
        <v>0</v>
      </c>
      <c r="AB13" s="79"/>
      <c r="AC13" s="74">
        <f>+AC106+AC340</f>
        <v>0</v>
      </c>
      <c r="AD13" s="79"/>
      <c r="AE13" s="74">
        <f>+AE106+AE340</f>
        <v>0</v>
      </c>
      <c r="AF13" s="79"/>
      <c r="AG13" s="74">
        <f>+AG106+AG340</f>
        <v>0</v>
      </c>
      <c r="AH13" s="79"/>
    </row>
    <row r="14" spans="1:34" s="63" customFormat="1" ht="21" customHeight="1">
      <c r="A14" s="267" t="s">
        <v>105</v>
      </c>
      <c r="B14" s="82"/>
      <c r="C14" s="268"/>
      <c r="D14" s="269"/>
      <c r="E14" s="269"/>
      <c r="F14" s="82" t="s">
        <v>117</v>
      </c>
      <c r="G14" s="349">
        <f>G146+G379</f>
        <v>0</v>
      </c>
      <c r="H14" s="350"/>
      <c r="I14" s="349">
        <f>I146+I379</f>
        <v>0</v>
      </c>
      <c r="J14" s="352"/>
      <c r="K14" s="351">
        <f>K146+K379</f>
        <v>0</v>
      </c>
      <c r="L14" s="352"/>
      <c r="M14" s="349">
        <f>M146+M379</f>
        <v>0</v>
      </c>
      <c r="N14" s="353"/>
      <c r="O14" s="349">
        <f>O146+O379</f>
        <v>0</v>
      </c>
      <c r="P14" s="353"/>
      <c r="Q14" s="349">
        <f>Q146+Q379</f>
        <v>0</v>
      </c>
      <c r="R14" s="353"/>
      <c r="S14" s="349">
        <f>S146+S379</f>
        <v>0</v>
      </c>
      <c r="T14" s="353"/>
      <c r="U14" s="349">
        <f>U146+U379</f>
        <v>0</v>
      </c>
      <c r="V14" s="353"/>
      <c r="W14" s="349">
        <f>W146+W379</f>
        <v>0</v>
      </c>
      <c r="X14" s="353"/>
      <c r="Y14" s="349">
        <f>Y146+Y379</f>
        <v>0</v>
      </c>
      <c r="Z14" s="353"/>
      <c r="AA14" s="349">
        <f>AA146+AA379</f>
        <v>0</v>
      </c>
      <c r="AB14" s="353"/>
      <c r="AC14" s="349">
        <f>AC146+AC379</f>
        <v>0</v>
      </c>
      <c r="AD14" s="353"/>
      <c r="AE14" s="349">
        <f>AE146+AE379</f>
        <v>0</v>
      </c>
      <c r="AF14" s="353"/>
      <c r="AG14" s="349">
        <f>AG146+AG379</f>
        <v>0</v>
      </c>
      <c r="AH14" s="353"/>
    </row>
    <row r="15" spans="1:34" s="63" customFormat="1" ht="41.45" customHeight="1">
      <c r="A15" s="267" t="s">
        <v>99</v>
      </c>
      <c r="B15" s="82"/>
      <c r="C15" s="268"/>
      <c r="D15" s="269"/>
      <c r="E15" s="269"/>
      <c r="F15" s="387" t="s">
        <v>133</v>
      </c>
      <c r="G15" s="349">
        <f>G167+G399</f>
        <v>0</v>
      </c>
      <c r="H15" s="350"/>
      <c r="I15" s="349">
        <f>I167+I399</f>
        <v>0</v>
      </c>
      <c r="J15" s="352"/>
      <c r="K15" s="349">
        <f>K167+K399</f>
        <v>0</v>
      </c>
      <c r="L15" s="352"/>
      <c r="M15" s="349">
        <f>M167+M399</f>
        <v>0</v>
      </c>
      <c r="N15" s="353"/>
      <c r="O15" s="349">
        <f>O167+O399</f>
        <v>0</v>
      </c>
      <c r="P15" s="353"/>
      <c r="Q15" s="349">
        <f>Q167+Q399</f>
        <v>0</v>
      </c>
      <c r="R15" s="353"/>
      <c r="S15" s="349">
        <f>S167+S399</f>
        <v>0</v>
      </c>
      <c r="T15" s="353"/>
      <c r="U15" s="349">
        <f>U167+U399</f>
        <v>0</v>
      </c>
      <c r="V15" s="353"/>
      <c r="W15" s="349">
        <f>W167+W399</f>
        <v>0</v>
      </c>
      <c r="X15" s="353"/>
      <c r="Y15" s="349">
        <f>Y167+Y399</f>
        <v>0</v>
      </c>
      <c r="Z15" s="353"/>
      <c r="AA15" s="349">
        <f>AA167+AA399</f>
        <v>0</v>
      </c>
      <c r="AB15" s="353"/>
      <c r="AC15" s="349">
        <f>AC167+AC399</f>
        <v>0</v>
      </c>
      <c r="AD15" s="353"/>
      <c r="AE15" s="349">
        <f>AE167+AE399</f>
        <v>0</v>
      </c>
      <c r="AF15" s="353"/>
      <c r="AG15" s="349">
        <f>AG167+AG399</f>
        <v>0</v>
      </c>
      <c r="AH15" s="353"/>
    </row>
    <row r="16" spans="1:34" s="63" customFormat="1" ht="21" customHeight="1">
      <c r="A16" s="70" t="s">
        <v>99</v>
      </c>
      <c r="B16" s="71"/>
      <c r="C16" s="72"/>
      <c r="D16" s="73"/>
      <c r="E16" s="73"/>
      <c r="F16" s="71" t="s">
        <v>11</v>
      </c>
      <c r="G16" s="74">
        <f>+G229</f>
        <v>0</v>
      </c>
      <c r="H16" s="81"/>
      <c r="I16" s="74">
        <f>+I229</f>
        <v>0</v>
      </c>
      <c r="J16" s="80"/>
      <c r="K16" s="76">
        <f>+K229</f>
        <v>0</v>
      </c>
      <c r="L16" s="78"/>
      <c r="M16" s="74">
        <f>+M229</f>
        <v>0</v>
      </c>
      <c r="N16" s="78"/>
      <c r="O16" s="74">
        <f>+O229</f>
        <v>0</v>
      </c>
      <c r="P16" s="78"/>
      <c r="Q16" s="74">
        <f>+Q229</f>
        <v>0</v>
      </c>
      <c r="R16" s="78"/>
      <c r="S16" s="74">
        <f>+S229</f>
        <v>0</v>
      </c>
      <c r="T16" s="78"/>
      <c r="U16" s="74">
        <f>+U229</f>
        <v>0</v>
      </c>
      <c r="V16" s="78"/>
      <c r="W16" s="74">
        <f>+W229</f>
        <v>0</v>
      </c>
      <c r="X16" s="78"/>
      <c r="Y16" s="74">
        <f>+Y229</f>
        <v>0</v>
      </c>
      <c r="Z16" s="78"/>
      <c r="AA16" s="74">
        <f>+AA229</f>
        <v>0</v>
      </c>
      <c r="AB16" s="78"/>
      <c r="AC16" s="74">
        <f>+AC229</f>
        <v>0</v>
      </c>
      <c r="AD16" s="78"/>
      <c r="AE16" s="74">
        <f>+AE229</f>
        <v>0</v>
      </c>
      <c r="AF16" s="78"/>
      <c r="AG16" s="74">
        <f>+AG229</f>
        <v>0</v>
      </c>
      <c r="AH16" s="78"/>
    </row>
    <row r="17" spans="1:34" s="63" customFormat="1" ht="21" customHeight="1">
      <c r="A17" s="70" t="s">
        <v>99</v>
      </c>
      <c r="B17" s="82"/>
      <c r="C17" s="72"/>
      <c r="D17" s="73"/>
      <c r="E17" s="73"/>
      <c r="F17" s="82" t="s">
        <v>92</v>
      </c>
      <c r="G17" s="74">
        <f>SUM(G12:G16)</f>
        <v>0</v>
      </c>
      <c r="H17" s="75"/>
      <c r="I17" s="74">
        <f>SUM(I12:I16)</f>
        <v>0</v>
      </c>
      <c r="J17" s="77"/>
      <c r="K17" s="76">
        <f>SUM(K12:K16)</f>
        <v>0</v>
      </c>
      <c r="L17" s="79"/>
      <c r="M17" s="74">
        <f>SUM(M12:M16)</f>
        <v>0</v>
      </c>
      <c r="N17" s="79"/>
      <c r="O17" s="74">
        <f>SUM(O12:O16)</f>
        <v>0</v>
      </c>
      <c r="P17" s="79"/>
      <c r="Q17" s="74">
        <f>SUM(Q12:Q16)</f>
        <v>0</v>
      </c>
      <c r="R17" s="79"/>
      <c r="S17" s="74">
        <f>SUM(S12:S16)</f>
        <v>0</v>
      </c>
      <c r="T17" s="79"/>
      <c r="U17" s="74">
        <f>SUM(U12:U16)</f>
        <v>0</v>
      </c>
      <c r="V17" s="79"/>
      <c r="W17" s="74">
        <f>SUM(W12:W16)</f>
        <v>0</v>
      </c>
      <c r="X17" s="79"/>
      <c r="Y17" s="74">
        <f>SUM(Y12:Y16)</f>
        <v>0</v>
      </c>
      <c r="Z17" s="83"/>
      <c r="AA17" s="74">
        <f>SUM(AA12:AA16)</f>
        <v>0</v>
      </c>
      <c r="AB17" s="79"/>
      <c r="AC17" s="74">
        <f>SUM(AC12:AC16)</f>
        <v>0</v>
      </c>
      <c r="AD17" s="79"/>
      <c r="AE17" s="74">
        <f>SUM(AE12:AE16)</f>
        <v>0</v>
      </c>
      <c r="AF17" s="79"/>
      <c r="AG17" s="74">
        <f>SUM(AG12:AG16)</f>
        <v>0</v>
      </c>
      <c r="AH17" s="79"/>
    </row>
    <row r="18" spans="1:34" s="63" customFormat="1" ht="21" customHeight="1">
      <c r="A18" s="84"/>
      <c r="B18" s="85"/>
      <c r="C18" s="86"/>
      <c r="D18" s="84"/>
      <c r="E18" s="84"/>
      <c r="F18" s="85"/>
      <c r="G18" s="85"/>
      <c r="H18" s="84"/>
      <c r="I18" s="87"/>
      <c r="J18" s="87"/>
      <c r="K18" s="87"/>
      <c r="L18" s="87"/>
      <c r="M18" s="346"/>
      <c r="N18" s="346"/>
      <c r="O18" s="87"/>
      <c r="P18" s="87"/>
      <c r="Q18" s="346"/>
      <c r="R18" s="346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4" ht="27.75" customHeight="1">
      <c r="A19" s="849" t="s">
        <v>0</v>
      </c>
      <c r="B19" s="850"/>
      <c r="C19" s="850"/>
      <c r="D19" s="850"/>
      <c r="E19" s="850"/>
      <c r="F19" s="851"/>
      <c r="G19" s="866" t="s">
        <v>1</v>
      </c>
      <c r="H19" s="866"/>
      <c r="I19" s="866" t="s">
        <v>2</v>
      </c>
      <c r="J19" s="866"/>
      <c r="K19" s="869" t="s">
        <v>85</v>
      </c>
      <c r="L19" s="869"/>
      <c r="M19" s="837">
        <f>'Basisdaten LV'!I10</f>
        <v>0</v>
      </c>
      <c r="N19" s="831"/>
      <c r="O19" s="837">
        <f>'Basisdaten LV'!K10</f>
        <v>0</v>
      </c>
      <c r="P19" s="831"/>
      <c r="Q19" s="837">
        <f>'Basisdaten LV'!M10</f>
        <v>0</v>
      </c>
      <c r="R19" s="831"/>
      <c r="S19" s="837">
        <f>'Basisdaten LV'!O10</f>
        <v>0</v>
      </c>
      <c r="T19" s="831"/>
      <c r="U19" s="837">
        <f>'Basisdaten LV'!C33</f>
        <v>0</v>
      </c>
      <c r="V19" s="831"/>
      <c r="W19" s="837">
        <f>'Basisdaten LV'!E33</f>
        <v>0</v>
      </c>
      <c r="X19" s="831"/>
      <c r="Y19" s="837">
        <f>'Basisdaten LV'!G33</f>
        <v>0</v>
      </c>
      <c r="Z19" s="831"/>
      <c r="AA19" s="837">
        <f>'Basisdaten LV'!I33</f>
        <v>0</v>
      </c>
      <c r="AB19" s="831"/>
      <c r="AC19" s="837">
        <f>'Basisdaten LV'!K33</f>
        <v>0</v>
      </c>
      <c r="AD19" s="831"/>
      <c r="AE19" s="837">
        <f>'Basisdaten LV'!M33</f>
        <v>0</v>
      </c>
      <c r="AF19" s="831"/>
      <c r="AG19" s="837">
        <f>'Basisdaten LV'!O33</f>
        <v>0</v>
      </c>
      <c r="AH19" s="831"/>
    </row>
    <row r="20" spans="1:34" s="63" customFormat="1" ht="29.25" customHeight="1">
      <c r="A20" s="852"/>
      <c r="B20" s="853"/>
      <c r="C20" s="853"/>
      <c r="D20" s="853"/>
      <c r="E20" s="853"/>
      <c r="F20" s="854"/>
      <c r="G20" s="832" t="s">
        <v>17</v>
      </c>
      <c r="H20" s="832" t="s">
        <v>12</v>
      </c>
      <c r="I20" s="832" t="s">
        <v>17</v>
      </c>
      <c r="J20" s="832" t="s">
        <v>12</v>
      </c>
      <c r="K20" s="832" t="s">
        <v>17</v>
      </c>
      <c r="L20" s="832" t="s">
        <v>12</v>
      </c>
      <c r="M20" s="832" t="s">
        <v>17</v>
      </c>
      <c r="N20" s="832" t="s">
        <v>12</v>
      </c>
      <c r="O20" s="832" t="s">
        <v>17</v>
      </c>
      <c r="P20" s="832" t="s">
        <v>12</v>
      </c>
      <c r="Q20" s="832" t="s">
        <v>17</v>
      </c>
      <c r="R20" s="832" t="s">
        <v>12</v>
      </c>
      <c r="S20" s="832" t="s">
        <v>17</v>
      </c>
      <c r="T20" s="832" t="s">
        <v>12</v>
      </c>
      <c r="U20" s="832" t="s">
        <v>17</v>
      </c>
      <c r="V20" s="832" t="s">
        <v>12</v>
      </c>
      <c r="W20" s="832" t="s">
        <v>17</v>
      </c>
      <c r="X20" s="832" t="s">
        <v>12</v>
      </c>
      <c r="Y20" s="832" t="s">
        <v>17</v>
      </c>
      <c r="Z20" s="832" t="s">
        <v>12</v>
      </c>
      <c r="AA20" s="832" t="s">
        <v>17</v>
      </c>
      <c r="AB20" s="832" t="s">
        <v>12</v>
      </c>
      <c r="AC20" s="832" t="s">
        <v>17</v>
      </c>
      <c r="AD20" s="832" t="s">
        <v>12</v>
      </c>
      <c r="AE20" s="832" t="s">
        <v>17</v>
      </c>
      <c r="AF20" s="832" t="s">
        <v>12</v>
      </c>
      <c r="AG20" s="832" t="s">
        <v>17</v>
      </c>
      <c r="AH20" s="832" t="s">
        <v>12</v>
      </c>
    </row>
    <row r="21" spans="1:34" s="63" customFormat="1" ht="36.75" customHeight="1">
      <c r="A21" s="852"/>
      <c r="B21" s="853"/>
      <c r="C21" s="853"/>
      <c r="D21" s="853"/>
      <c r="E21" s="853"/>
      <c r="F21" s="854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</row>
    <row r="22" spans="1:34" s="63" customFormat="1" ht="36.75" customHeight="1">
      <c r="A22" s="855"/>
      <c r="B22" s="856"/>
      <c r="C22" s="856"/>
      <c r="D22" s="856"/>
      <c r="E22" s="856"/>
      <c r="F22" s="857"/>
      <c r="G22" s="68" t="s">
        <v>135</v>
      </c>
      <c r="H22" s="68" t="s">
        <v>18</v>
      </c>
      <c r="I22" s="68" t="s">
        <v>135</v>
      </c>
      <c r="J22" s="68" t="s">
        <v>18</v>
      </c>
      <c r="K22" s="68" t="s">
        <v>86</v>
      </c>
      <c r="L22" s="68" t="s">
        <v>18</v>
      </c>
      <c r="M22" s="69">
        <f>LeistungsstatistikQ1!M22</f>
        <v>0</v>
      </c>
      <c r="N22" s="68" t="s">
        <v>18</v>
      </c>
      <c r="O22" s="69">
        <f>LeistungsstatistikQ1!O22</f>
        <v>0</v>
      </c>
      <c r="P22" s="68" t="s">
        <v>18</v>
      </c>
      <c r="Q22" s="69">
        <f>LeistungsstatistikQ1!Q22</f>
        <v>0</v>
      </c>
      <c r="R22" s="68" t="s">
        <v>18</v>
      </c>
      <c r="S22" s="69">
        <f>LeistungsstatistikQ1!S22</f>
        <v>0</v>
      </c>
      <c r="T22" s="68" t="s">
        <v>18</v>
      </c>
      <c r="U22" s="69">
        <f>LeistungsstatistikQ1!U22</f>
        <v>0</v>
      </c>
      <c r="V22" s="68" t="s">
        <v>18</v>
      </c>
      <c r="W22" s="69">
        <f>LeistungsstatistikQ1!W22</f>
        <v>0</v>
      </c>
      <c r="X22" s="68" t="s">
        <v>18</v>
      </c>
      <c r="Y22" s="69">
        <f>LeistungsstatistikQ1!Y22</f>
        <v>0</v>
      </c>
      <c r="Z22" s="68" t="s">
        <v>18</v>
      </c>
      <c r="AA22" s="69">
        <f>LeistungsstatistikQ1!AA22</f>
        <v>0</v>
      </c>
      <c r="AB22" s="68" t="s">
        <v>18</v>
      </c>
      <c r="AC22" s="69">
        <f>LeistungsstatistikQ1!AC22</f>
        <v>0</v>
      </c>
      <c r="AD22" s="68" t="s">
        <v>18</v>
      </c>
      <c r="AE22" s="69">
        <f>LeistungsstatistikQ1!AE22</f>
        <v>0</v>
      </c>
      <c r="AF22" s="68" t="s">
        <v>18</v>
      </c>
      <c r="AG22" s="69">
        <f>LeistungsstatistikQ1!AG22</f>
        <v>0</v>
      </c>
      <c r="AH22" s="68" t="s">
        <v>18</v>
      </c>
    </row>
    <row r="23" spans="1:34" ht="27" customHeight="1">
      <c r="A23" s="862" t="s">
        <v>103</v>
      </c>
      <c r="B23" s="863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90"/>
      <c r="AF23" s="890"/>
      <c r="AG23" s="890"/>
      <c r="AH23" s="891"/>
    </row>
    <row r="24" spans="1:34">
      <c r="A24" s="1"/>
      <c r="B24" s="2"/>
      <c r="C24" s="2"/>
      <c r="D24" s="1"/>
      <c r="E24" s="1"/>
      <c r="F24" s="20"/>
      <c r="G24" s="24"/>
      <c r="H24" s="25"/>
      <c r="I24" s="24"/>
      <c r="J24" s="25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27"/>
      <c r="AF24" s="26"/>
      <c r="AG24" s="27"/>
      <c r="AH24" s="26"/>
    </row>
    <row r="25" spans="1:34">
      <c r="A25" s="1"/>
      <c r="B25" s="2"/>
      <c r="C25" s="2"/>
      <c r="D25" s="1"/>
      <c r="E25" s="1"/>
      <c r="F25" s="20"/>
      <c r="G25" s="24"/>
      <c r="H25" s="25"/>
      <c r="I25" s="24"/>
      <c r="J25" s="25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</row>
    <row r="26" spans="1:34">
      <c r="A26" s="1"/>
      <c r="B26" s="2"/>
      <c r="C26" s="2"/>
      <c r="D26" s="1"/>
      <c r="E26" s="1"/>
      <c r="F26" s="20"/>
      <c r="G26" s="24"/>
      <c r="H26" s="25"/>
      <c r="I26" s="24"/>
      <c r="J26" s="25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</row>
    <row r="27" spans="1:34">
      <c r="A27" s="1"/>
      <c r="B27" s="2"/>
      <c r="C27" s="2"/>
      <c r="D27" s="1"/>
      <c r="E27" s="1"/>
      <c r="F27" s="20"/>
      <c r="G27" s="24"/>
      <c r="H27" s="25"/>
      <c r="I27" s="24"/>
      <c r="J27" s="25"/>
      <c r="K27" s="27"/>
      <c r="L27" s="26"/>
      <c r="M27" s="27"/>
      <c r="N27" s="26"/>
      <c r="O27" s="27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6"/>
      <c r="AE27" s="27"/>
      <c r="AF27" s="26"/>
      <c r="AG27" s="27"/>
      <c r="AH27" s="26"/>
    </row>
    <row r="28" spans="1:34">
      <c r="A28" s="1"/>
      <c r="B28" s="2"/>
      <c r="C28" s="2"/>
      <c r="D28" s="1"/>
      <c r="E28" s="1"/>
      <c r="F28" s="20"/>
      <c r="G28" s="24"/>
      <c r="H28" s="25"/>
      <c r="I28" s="24"/>
      <c r="J28" s="25"/>
      <c r="K28" s="27"/>
      <c r="L28" s="26"/>
      <c r="M28" s="27"/>
      <c r="N28" s="26"/>
      <c r="O28" s="27"/>
      <c r="P28" s="26"/>
      <c r="Q28" s="27"/>
      <c r="R28" s="26"/>
      <c r="S28" s="27"/>
      <c r="T28" s="26"/>
      <c r="U28" s="27"/>
      <c r="V28" s="26"/>
      <c r="W28" s="27"/>
      <c r="X28" s="26"/>
      <c r="Y28" s="27"/>
      <c r="Z28" s="26"/>
      <c r="AA28" s="27"/>
      <c r="AB28" s="26"/>
      <c r="AC28" s="27"/>
      <c r="AD28" s="26"/>
      <c r="AE28" s="27"/>
      <c r="AF28" s="26"/>
      <c r="AG28" s="27"/>
      <c r="AH28" s="26"/>
    </row>
    <row r="29" spans="1:34">
      <c r="A29" s="1"/>
      <c r="B29" s="2"/>
      <c r="C29" s="2"/>
      <c r="D29" s="1"/>
      <c r="E29" s="1"/>
      <c r="F29" s="20"/>
      <c r="G29" s="24"/>
      <c r="H29" s="25"/>
      <c r="I29" s="24"/>
      <c r="J29" s="25"/>
      <c r="K29" s="27"/>
      <c r="L29" s="26"/>
      <c r="M29" s="27"/>
      <c r="N29" s="26"/>
      <c r="O29" s="27"/>
      <c r="P29" s="26"/>
      <c r="Q29" s="27"/>
      <c r="R29" s="26"/>
      <c r="S29" s="27"/>
      <c r="T29" s="26"/>
      <c r="U29" s="27"/>
      <c r="V29" s="26"/>
      <c r="W29" s="27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</row>
    <row r="30" spans="1:34">
      <c r="A30" s="1"/>
      <c r="B30" s="2"/>
      <c r="C30" s="2"/>
      <c r="D30" s="1"/>
      <c r="E30" s="1"/>
      <c r="F30" s="20"/>
      <c r="G30" s="24"/>
      <c r="H30" s="25"/>
      <c r="I30" s="24"/>
      <c r="J30" s="25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</row>
    <row r="31" spans="1:34">
      <c r="A31" s="1"/>
      <c r="B31" s="2"/>
      <c r="C31" s="2"/>
      <c r="D31" s="1"/>
      <c r="E31" s="1"/>
      <c r="F31" s="20"/>
      <c r="G31" s="24"/>
      <c r="H31" s="25"/>
      <c r="I31" s="24"/>
      <c r="J31" s="25"/>
      <c r="K31" s="27"/>
      <c r="L31" s="26"/>
      <c r="M31" s="27"/>
      <c r="N31" s="26"/>
      <c r="O31" s="27"/>
      <c r="P31" s="26"/>
      <c r="Q31" s="27"/>
      <c r="R31" s="26"/>
      <c r="S31" s="27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</row>
    <row r="32" spans="1:34">
      <c r="A32" s="1"/>
      <c r="B32" s="2"/>
      <c r="C32" s="2"/>
      <c r="D32" s="1"/>
      <c r="E32" s="1"/>
      <c r="F32" s="20"/>
      <c r="G32" s="24"/>
      <c r="H32" s="25"/>
      <c r="I32" s="24"/>
      <c r="J32" s="25"/>
      <c r="K32" s="27"/>
      <c r="L32" s="26"/>
      <c r="M32" s="27"/>
      <c r="N32" s="26"/>
      <c r="O32" s="27"/>
      <c r="P32" s="26"/>
      <c r="Q32" s="27"/>
      <c r="R32" s="26"/>
      <c r="S32" s="27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</row>
    <row r="33" spans="1:34">
      <c r="A33" s="1"/>
      <c r="B33" s="2"/>
      <c r="C33" s="2"/>
      <c r="D33" s="1"/>
      <c r="E33" s="1"/>
      <c r="F33" s="20"/>
      <c r="G33" s="24"/>
      <c r="H33" s="25"/>
      <c r="I33" s="24"/>
      <c r="J33" s="25"/>
      <c r="K33" s="27"/>
      <c r="L33" s="26"/>
      <c r="M33" s="27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</row>
    <row r="34" spans="1:34">
      <c r="A34" s="1"/>
      <c r="B34" s="2"/>
      <c r="C34" s="2"/>
      <c r="D34" s="1"/>
      <c r="E34" s="1"/>
      <c r="F34" s="20"/>
      <c r="G34" s="24"/>
      <c r="H34" s="25"/>
      <c r="I34" s="24"/>
      <c r="J34" s="25"/>
      <c r="K34" s="27"/>
      <c r="L34" s="26"/>
      <c r="M34" s="27"/>
      <c r="N34" s="26"/>
      <c r="O34" s="27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</row>
    <row r="35" spans="1:34">
      <c r="A35" s="1"/>
      <c r="B35" s="2"/>
      <c r="C35" s="2"/>
      <c r="D35" s="1"/>
      <c r="E35" s="1"/>
      <c r="F35" s="20"/>
      <c r="G35" s="24"/>
      <c r="H35" s="25"/>
      <c r="I35" s="24"/>
      <c r="J35" s="25"/>
      <c r="K35" s="27"/>
      <c r="L35" s="26"/>
      <c r="M35" s="27"/>
      <c r="N35" s="26"/>
      <c r="O35" s="27"/>
      <c r="P35" s="26"/>
      <c r="Q35" s="27"/>
      <c r="R35" s="26"/>
      <c r="S35" s="27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</row>
    <row r="36" spans="1:34">
      <c r="A36" s="1"/>
      <c r="B36" s="2"/>
      <c r="C36" s="2"/>
      <c r="D36" s="1"/>
      <c r="E36" s="1"/>
      <c r="F36" s="20"/>
      <c r="G36" s="24"/>
      <c r="H36" s="25"/>
      <c r="I36" s="24"/>
      <c r="J36" s="25"/>
      <c r="K36" s="27"/>
      <c r="L36" s="26"/>
      <c r="M36" s="27"/>
      <c r="N36" s="26"/>
      <c r="O36" s="27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</row>
    <row r="37" spans="1:34">
      <c r="A37" s="1"/>
      <c r="B37" s="2"/>
      <c r="C37" s="2"/>
      <c r="D37" s="1"/>
      <c r="E37" s="1"/>
      <c r="F37" s="20"/>
      <c r="G37" s="24"/>
      <c r="H37" s="25"/>
      <c r="I37" s="24"/>
      <c r="J37" s="25"/>
      <c r="K37" s="27"/>
      <c r="L37" s="26"/>
      <c r="M37" s="27"/>
      <c r="N37" s="26"/>
      <c r="O37" s="27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</row>
    <row r="38" spans="1:34">
      <c r="A38" s="1"/>
      <c r="B38" s="2"/>
      <c r="C38" s="2"/>
      <c r="D38" s="1"/>
      <c r="E38" s="1"/>
      <c r="F38" s="20"/>
      <c r="G38" s="24"/>
      <c r="H38" s="25"/>
      <c r="I38" s="24"/>
      <c r="J38" s="25"/>
      <c r="K38" s="27"/>
      <c r="L38" s="26"/>
      <c r="M38" s="27"/>
      <c r="N38" s="26"/>
      <c r="O38" s="27"/>
      <c r="P38" s="26"/>
      <c r="Q38" s="27"/>
      <c r="R38" s="26"/>
      <c r="S38" s="27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</row>
    <row r="39" spans="1:34">
      <c r="A39" s="1"/>
      <c r="B39" s="2"/>
      <c r="C39" s="2"/>
      <c r="D39" s="1"/>
      <c r="E39" s="1"/>
      <c r="F39" s="20"/>
      <c r="G39" s="24"/>
      <c r="H39" s="25"/>
      <c r="I39" s="24"/>
      <c r="J39" s="25"/>
      <c r="K39" s="27"/>
      <c r="L39" s="26"/>
      <c r="M39" s="27"/>
      <c r="N39" s="26"/>
      <c r="O39" s="27"/>
      <c r="P39" s="26"/>
      <c r="Q39" s="27"/>
      <c r="R39" s="26"/>
      <c r="S39" s="27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</row>
    <row r="40" spans="1:34">
      <c r="A40" s="1"/>
      <c r="B40" s="2"/>
      <c r="C40" s="2"/>
      <c r="D40" s="1"/>
      <c r="E40" s="1"/>
      <c r="F40" s="20"/>
      <c r="G40" s="24"/>
      <c r="H40" s="25"/>
      <c r="I40" s="24"/>
      <c r="J40" s="25"/>
      <c r="K40" s="27"/>
      <c r="L40" s="26"/>
      <c r="M40" s="27"/>
      <c r="N40" s="26"/>
      <c r="O40" s="27"/>
      <c r="P40" s="26"/>
      <c r="Q40" s="27"/>
      <c r="R40" s="26"/>
      <c r="S40" s="27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</row>
    <row r="41" spans="1:34">
      <c r="A41" s="1"/>
      <c r="B41" s="2"/>
      <c r="C41" s="2"/>
      <c r="D41" s="1"/>
      <c r="E41" s="1"/>
      <c r="F41" s="20"/>
      <c r="G41" s="24"/>
      <c r="H41" s="25"/>
      <c r="I41" s="24"/>
      <c r="J41" s="25"/>
      <c r="K41" s="27"/>
      <c r="L41" s="26"/>
      <c r="M41" s="27"/>
      <c r="N41" s="26"/>
      <c r="O41" s="27"/>
      <c r="P41" s="26"/>
      <c r="Q41" s="27"/>
      <c r="R41" s="26"/>
      <c r="S41" s="27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</row>
    <row r="42" spans="1:34">
      <c r="A42" s="1"/>
      <c r="B42" s="2"/>
      <c r="C42" s="2"/>
      <c r="D42" s="1"/>
      <c r="E42" s="1"/>
      <c r="F42" s="20"/>
      <c r="G42" s="24"/>
      <c r="H42" s="25"/>
      <c r="I42" s="24"/>
      <c r="J42" s="25"/>
      <c r="K42" s="27"/>
      <c r="L42" s="26"/>
      <c r="M42" s="27"/>
      <c r="N42" s="26"/>
      <c r="O42" s="27"/>
      <c r="P42" s="26"/>
      <c r="Q42" s="27"/>
      <c r="R42" s="26"/>
      <c r="S42" s="27"/>
      <c r="T42" s="26"/>
      <c r="U42" s="27"/>
      <c r="V42" s="26"/>
      <c r="W42" s="27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</row>
    <row r="43" spans="1:34">
      <c r="A43" s="1"/>
      <c r="B43" s="2"/>
      <c r="C43" s="2"/>
      <c r="D43" s="1"/>
      <c r="E43" s="1"/>
      <c r="F43" s="20"/>
      <c r="G43" s="24"/>
      <c r="H43" s="25"/>
      <c r="I43" s="24"/>
      <c r="J43" s="25"/>
      <c r="K43" s="27"/>
      <c r="L43" s="26"/>
      <c r="M43" s="27"/>
      <c r="N43" s="26"/>
      <c r="O43" s="27"/>
      <c r="P43" s="26"/>
      <c r="Q43" s="27"/>
      <c r="R43" s="26"/>
      <c r="S43" s="27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</row>
    <row r="44" spans="1:34">
      <c r="A44" s="1"/>
      <c r="B44" s="2"/>
      <c r="C44" s="2"/>
      <c r="D44" s="1"/>
      <c r="E44" s="1"/>
      <c r="F44" s="20"/>
      <c r="G44" s="24"/>
      <c r="H44" s="25"/>
      <c r="I44" s="24"/>
      <c r="J44" s="25"/>
      <c r="K44" s="27"/>
      <c r="L44" s="26"/>
      <c r="M44" s="27"/>
      <c r="N44" s="26"/>
      <c r="O44" s="27"/>
      <c r="P44" s="26"/>
      <c r="Q44" s="27"/>
      <c r="R44" s="26"/>
      <c r="S44" s="27"/>
      <c r="T44" s="26"/>
      <c r="U44" s="27"/>
      <c r="V44" s="26"/>
      <c r="W44" s="27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</row>
    <row r="45" spans="1:34">
      <c r="A45" s="1"/>
      <c r="B45" s="2"/>
      <c r="C45" s="2"/>
      <c r="D45" s="1"/>
      <c r="E45" s="1"/>
      <c r="F45" s="20"/>
      <c r="G45" s="24"/>
      <c r="H45" s="25"/>
      <c r="I45" s="24"/>
      <c r="J45" s="25"/>
      <c r="K45" s="27"/>
      <c r="L45" s="26"/>
      <c r="M45" s="27"/>
      <c r="N45" s="26"/>
      <c r="O45" s="27"/>
      <c r="P45" s="26"/>
      <c r="Q45" s="27"/>
      <c r="R45" s="26"/>
      <c r="S45" s="27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</row>
    <row r="46" spans="1:34">
      <c r="A46" s="1"/>
      <c r="B46" s="2"/>
      <c r="C46" s="2"/>
      <c r="D46" s="1"/>
      <c r="E46" s="1"/>
      <c r="F46" s="20"/>
      <c r="G46" s="24"/>
      <c r="H46" s="25"/>
      <c r="I46" s="24"/>
      <c r="J46" s="25"/>
      <c r="K46" s="27"/>
      <c r="L46" s="26"/>
      <c r="M46" s="27"/>
      <c r="N46" s="26"/>
      <c r="O46" s="27"/>
      <c r="P46" s="26"/>
      <c r="Q46" s="27"/>
      <c r="R46" s="26"/>
      <c r="S46" s="27"/>
      <c r="T46" s="26"/>
      <c r="U46" s="27"/>
      <c r="V46" s="26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</row>
    <row r="47" spans="1:34">
      <c r="A47" s="1"/>
      <c r="B47" s="2"/>
      <c r="C47" s="2"/>
      <c r="D47" s="1"/>
      <c r="E47" s="1"/>
      <c r="F47" s="20"/>
      <c r="G47" s="24"/>
      <c r="H47" s="25"/>
      <c r="I47" s="24"/>
      <c r="J47" s="25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</row>
    <row r="48" spans="1:34">
      <c r="A48" s="1"/>
      <c r="B48" s="2"/>
      <c r="C48" s="2"/>
      <c r="D48" s="1"/>
      <c r="E48" s="1"/>
      <c r="F48" s="20"/>
      <c r="G48" s="24"/>
      <c r="H48" s="25"/>
      <c r="I48" s="24"/>
      <c r="J48" s="25"/>
      <c r="K48" s="27"/>
      <c r="L48" s="26"/>
      <c r="M48" s="27"/>
      <c r="N48" s="26"/>
      <c r="O48" s="27"/>
      <c r="P48" s="26"/>
      <c r="Q48" s="27"/>
      <c r="R48" s="26"/>
      <c r="S48" s="27"/>
      <c r="T48" s="26"/>
      <c r="U48" s="27"/>
      <c r="V48" s="26"/>
      <c r="W48" s="27"/>
      <c r="X48" s="26"/>
      <c r="Y48" s="27"/>
      <c r="Z48" s="26"/>
      <c r="AA48" s="27"/>
      <c r="AB48" s="26"/>
      <c r="AC48" s="27"/>
      <c r="AD48" s="26"/>
      <c r="AE48" s="27"/>
      <c r="AF48" s="26"/>
      <c r="AG48" s="27"/>
      <c r="AH48" s="26"/>
    </row>
    <row r="49" spans="1:34">
      <c r="A49" s="1"/>
      <c r="B49" s="2"/>
      <c r="C49" s="2"/>
      <c r="D49" s="1"/>
      <c r="E49" s="1"/>
      <c r="F49" s="20"/>
      <c r="G49" s="24"/>
      <c r="H49" s="25"/>
      <c r="I49" s="24"/>
      <c r="J49" s="25"/>
      <c r="K49" s="27"/>
      <c r="L49" s="26"/>
      <c r="M49" s="27"/>
      <c r="N49" s="26"/>
      <c r="O49" s="27"/>
      <c r="P49" s="26"/>
      <c r="Q49" s="27"/>
      <c r="R49" s="26"/>
      <c r="S49" s="27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</row>
    <row r="50" spans="1:34">
      <c r="A50" s="1"/>
      <c r="B50" s="2"/>
      <c r="C50" s="2"/>
      <c r="D50" s="1"/>
      <c r="E50" s="1"/>
      <c r="F50" s="20"/>
      <c r="G50" s="24"/>
      <c r="H50" s="25"/>
      <c r="I50" s="24"/>
      <c r="J50" s="25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</row>
    <row r="51" spans="1:34">
      <c r="A51" s="1"/>
      <c r="B51" s="2"/>
      <c r="C51" s="2"/>
      <c r="D51" s="1"/>
      <c r="E51" s="1"/>
      <c r="F51" s="20"/>
      <c r="G51" s="24"/>
      <c r="H51" s="25"/>
      <c r="I51" s="24"/>
      <c r="J51" s="25"/>
      <c r="K51" s="27"/>
      <c r="L51" s="26"/>
      <c r="M51" s="27"/>
      <c r="N51" s="26"/>
      <c r="O51" s="27"/>
      <c r="P51" s="26"/>
      <c r="Q51" s="27"/>
      <c r="R51" s="26"/>
      <c r="S51" s="27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</row>
    <row r="52" spans="1:34">
      <c r="A52" s="1"/>
      <c r="B52" s="2"/>
      <c r="C52" s="2"/>
      <c r="D52" s="1"/>
      <c r="E52" s="1"/>
      <c r="F52" s="20"/>
      <c r="G52" s="24"/>
      <c r="H52" s="25"/>
      <c r="I52" s="24"/>
      <c r="J52" s="25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</row>
    <row r="53" spans="1:34">
      <c r="A53" s="1"/>
      <c r="B53" s="2"/>
      <c r="C53" s="2"/>
      <c r="D53" s="1"/>
      <c r="E53" s="1"/>
      <c r="F53" s="20"/>
      <c r="G53" s="24"/>
      <c r="H53" s="25"/>
      <c r="I53" s="24"/>
      <c r="J53" s="25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</row>
    <row r="54" spans="1:34">
      <c r="A54" s="1"/>
      <c r="B54" s="2"/>
      <c r="C54" s="2"/>
      <c r="D54" s="1"/>
      <c r="E54" s="1"/>
      <c r="F54" s="20"/>
      <c r="G54" s="24"/>
      <c r="H54" s="25"/>
      <c r="I54" s="24"/>
      <c r="J54" s="25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</row>
    <row r="55" spans="1:34">
      <c r="A55" s="1"/>
      <c r="B55" s="2"/>
      <c r="C55" s="2"/>
      <c r="D55" s="1"/>
      <c r="E55" s="1"/>
      <c r="F55" s="20"/>
      <c r="G55" s="24"/>
      <c r="H55" s="25"/>
      <c r="I55" s="24"/>
      <c r="J55" s="25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</row>
    <row r="56" spans="1:34">
      <c r="A56" s="1"/>
      <c r="B56" s="2"/>
      <c r="C56" s="2"/>
      <c r="D56" s="1"/>
      <c r="E56" s="1"/>
      <c r="F56" s="20"/>
      <c r="G56" s="24"/>
      <c r="H56" s="25"/>
      <c r="I56" s="24"/>
      <c r="J56" s="25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</row>
    <row r="57" spans="1:34">
      <c r="A57" s="1"/>
      <c r="B57" s="2"/>
      <c r="C57" s="2"/>
      <c r="D57" s="1"/>
      <c r="E57" s="1"/>
      <c r="F57" s="20"/>
      <c r="G57" s="24"/>
      <c r="H57" s="25"/>
      <c r="I57" s="24"/>
      <c r="J57" s="25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</row>
    <row r="58" spans="1:34">
      <c r="A58" s="1"/>
      <c r="B58" s="2"/>
      <c r="C58" s="2"/>
      <c r="D58" s="1"/>
      <c r="E58" s="1"/>
      <c r="F58" s="20"/>
      <c r="G58" s="24"/>
      <c r="H58" s="25"/>
      <c r="I58" s="24"/>
      <c r="J58" s="25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  <c r="AD58" s="26"/>
      <c r="AE58" s="27"/>
      <c r="AF58" s="26"/>
      <c r="AG58" s="27"/>
      <c r="AH58" s="26"/>
    </row>
    <row r="59" spans="1:34">
      <c r="A59" s="1"/>
      <c r="B59" s="2"/>
      <c r="C59" s="2"/>
      <c r="D59" s="1"/>
      <c r="E59" s="1"/>
      <c r="F59" s="20"/>
      <c r="G59" s="24"/>
      <c r="H59" s="25"/>
      <c r="I59" s="24"/>
      <c r="J59" s="25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  <c r="AD59" s="26"/>
      <c r="AE59" s="27"/>
      <c r="AF59" s="26"/>
      <c r="AG59" s="27"/>
      <c r="AH59" s="26"/>
    </row>
    <row r="60" spans="1:34">
      <c r="A60" s="1"/>
      <c r="B60" s="2"/>
      <c r="C60" s="2"/>
      <c r="D60" s="1"/>
      <c r="E60" s="1"/>
      <c r="F60" s="20"/>
      <c r="G60" s="24"/>
      <c r="H60" s="25"/>
      <c r="I60" s="24"/>
      <c r="J60" s="25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6"/>
      <c r="AG60" s="27"/>
      <c r="AH60" s="26"/>
    </row>
    <row r="61" spans="1:34">
      <c r="A61" s="1"/>
      <c r="B61" s="2"/>
      <c r="C61" s="2"/>
      <c r="D61" s="1"/>
      <c r="E61" s="1"/>
      <c r="F61" s="20"/>
      <c r="G61" s="24"/>
      <c r="H61" s="25"/>
      <c r="I61" s="24"/>
      <c r="J61" s="25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  <c r="AD61" s="26"/>
      <c r="AE61" s="27"/>
      <c r="AF61" s="26"/>
      <c r="AG61" s="27"/>
      <c r="AH61" s="26"/>
    </row>
    <row r="62" spans="1:34">
      <c r="A62" s="1"/>
      <c r="B62" s="2"/>
      <c r="C62" s="2"/>
      <c r="D62" s="1"/>
      <c r="E62" s="1"/>
      <c r="F62" s="20"/>
      <c r="G62" s="24"/>
      <c r="H62" s="25"/>
      <c r="I62" s="24"/>
      <c r="J62" s="25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6"/>
    </row>
    <row r="63" spans="1:34">
      <c r="A63" s="1"/>
      <c r="B63" s="2"/>
      <c r="C63" s="2"/>
      <c r="D63" s="1"/>
      <c r="E63" s="1"/>
      <c r="F63" s="20"/>
      <c r="G63" s="24"/>
      <c r="H63" s="25"/>
      <c r="I63" s="24"/>
      <c r="J63" s="25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  <c r="AD63" s="26"/>
      <c r="AE63" s="27"/>
      <c r="AF63" s="26"/>
      <c r="AG63" s="27"/>
      <c r="AH63" s="26"/>
    </row>
    <row r="64" spans="1:34">
      <c r="A64" s="1"/>
      <c r="B64" s="2"/>
      <c r="C64" s="2"/>
      <c r="D64" s="1"/>
      <c r="E64" s="1"/>
      <c r="F64" s="20"/>
      <c r="G64" s="24"/>
      <c r="H64" s="25"/>
      <c r="I64" s="24"/>
      <c r="J64" s="25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</row>
    <row r="65" spans="1:34">
      <c r="A65" s="1"/>
      <c r="B65" s="2"/>
      <c r="C65" s="2"/>
      <c r="D65" s="1"/>
      <c r="E65" s="1"/>
      <c r="F65" s="20"/>
      <c r="G65" s="24"/>
      <c r="H65" s="25"/>
      <c r="I65" s="24"/>
      <c r="J65" s="25"/>
      <c r="K65" s="27"/>
      <c r="L65" s="26"/>
      <c r="M65" s="27"/>
      <c r="N65" s="26"/>
      <c r="O65" s="27"/>
      <c r="P65" s="26"/>
      <c r="Q65" s="27"/>
      <c r="R65" s="26"/>
      <c r="S65" s="27"/>
      <c r="T65" s="26"/>
      <c r="U65" s="27"/>
      <c r="V65" s="26"/>
      <c r="W65" s="27"/>
      <c r="X65" s="26"/>
      <c r="Y65" s="27"/>
      <c r="Z65" s="26"/>
      <c r="AA65" s="27"/>
      <c r="AB65" s="26"/>
      <c r="AC65" s="27"/>
      <c r="AD65" s="26"/>
      <c r="AE65" s="27"/>
      <c r="AF65" s="26"/>
      <c r="AG65" s="27"/>
      <c r="AH65" s="26"/>
    </row>
    <row r="66" spans="1:34">
      <c r="A66" s="1"/>
      <c r="B66" s="2"/>
      <c r="C66" s="2"/>
      <c r="D66" s="1"/>
      <c r="E66" s="1"/>
      <c r="F66" s="20"/>
      <c r="G66" s="24"/>
      <c r="H66" s="25"/>
      <c r="I66" s="24"/>
      <c r="J66" s="25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</row>
    <row r="67" spans="1:34">
      <c r="A67" s="1"/>
      <c r="B67" s="2"/>
      <c r="C67" s="2"/>
      <c r="D67" s="1"/>
      <c r="E67" s="1"/>
      <c r="F67" s="20"/>
      <c r="G67" s="24"/>
      <c r="H67" s="25"/>
      <c r="I67" s="24"/>
      <c r="J67" s="25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26"/>
      <c r="AA67" s="27"/>
      <c r="AB67" s="26"/>
      <c r="AC67" s="27"/>
      <c r="AD67" s="26"/>
      <c r="AE67" s="27"/>
      <c r="AF67" s="26"/>
      <c r="AG67" s="27"/>
      <c r="AH67" s="26"/>
    </row>
    <row r="68" spans="1:34">
      <c r="A68" s="1"/>
      <c r="B68" s="2"/>
      <c r="C68" s="2"/>
      <c r="D68" s="1"/>
      <c r="E68" s="1"/>
      <c r="F68" s="20"/>
      <c r="G68" s="24"/>
      <c r="H68" s="25"/>
      <c r="I68" s="24"/>
      <c r="J68" s="25"/>
      <c r="K68" s="27"/>
      <c r="L68" s="26"/>
      <c r="M68" s="27"/>
      <c r="N68" s="26"/>
      <c r="O68" s="27"/>
      <c r="P68" s="26"/>
      <c r="Q68" s="27"/>
      <c r="R68" s="26"/>
      <c r="S68" s="27"/>
      <c r="T68" s="26"/>
      <c r="U68" s="27"/>
      <c r="V68" s="26"/>
      <c r="W68" s="27"/>
      <c r="X68" s="26"/>
      <c r="Y68" s="27"/>
      <c r="Z68" s="26"/>
      <c r="AA68" s="27"/>
      <c r="AB68" s="26"/>
      <c r="AC68" s="27"/>
      <c r="AD68" s="26"/>
      <c r="AE68" s="27"/>
      <c r="AF68" s="26"/>
      <c r="AG68" s="27"/>
      <c r="AH68" s="26"/>
    </row>
    <row r="69" spans="1:34">
      <c r="A69" s="1"/>
      <c r="B69" s="2"/>
      <c r="C69" s="2"/>
      <c r="D69" s="1"/>
      <c r="E69" s="1"/>
      <c r="F69" s="20"/>
      <c r="G69" s="24"/>
      <c r="H69" s="25"/>
      <c r="I69" s="24"/>
      <c r="J69" s="25"/>
      <c r="K69" s="27"/>
      <c r="L69" s="26"/>
      <c r="M69" s="27"/>
      <c r="N69" s="26"/>
      <c r="O69" s="27"/>
      <c r="P69" s="26"/>
      <c r="Q69" s="27"/>
      <c r="R69" s="26"/>
      <c r="S69" s="27"/>
      <c r="T69" s="26"/>
      <c r="U69" s="27"/>
      <c r="V69" s="26"/>
      <c r="W69" s="27"/>
      <c r="X69" s="26"/>
      <c r="Y69" s="27"/>
      <c r="Z69" s="26"/>
      <c r="AA69" s="27"/>
      <c r="AB69" s="26"/>
      <c r="AC69" s="27"/>
      <c r="AD69" s="26"/>
      <c r="AE69" s="27"/>
      <c r="AF69" s="26"/>
      <c r="AG69" s="27"/>
      <c r="AH69" s="26"/>
    </row>
    <row r="70" spans="1:34">
      <c r="A70" s="1"/>
      <c r="B70" s="2"/>
      <c r="C70" s="2"/>
      <c r="D70" s="1"/>
      <c r="E70" s="1"/>
      <c r="F70" s="20"/>
      <c r="G70" s="24"/>
      <c r="H70" s="25"/>
      <c r="I70" s="24"/>
      <c r="J70" s="25"/>
      <c r="K70" s="27"/>
      <c r="L70" s="26"/>
      <c r="M70" s="27"/>
      <c r="N70" s="26"/>
      <c r="O70" s="27"/>
      <c r="P70" s="26"/>
      <c r="Q70" s="27"/>
      <c r="R70" s="26"/>
      <c r="S70" s="27"/>
      <c r="T70" s="26"/>
      <c r="U70" s="27"/>
      <c r="V70" s="26"/>
      <c r="W70" s="27"/>
      <c r="X70" s="26"/>
      <c r="Y70" s="27"/>
      <c r="Z70" s="26"/>
      <c r="AA70" s="27"/>
      <c r="AB70" s="26"/>
      <c r="AC70" s="27"/>
      <c r="AD70" s="26"/>
      <c r="AE70" s="27"/>
      <c r="AF70" s="26"/>
      <c r="AG70" s="27"/>
      <c r="AH70" s="26"/>
    </row>
    <row r="71" spans="1:34">
      <c r="A71" s="1"/>
      <c r="B71" s="2"/>
      <c r="C71" s="2"/>
      <c r="D71" s="1"/>
      <c r="E71" s="1"/>
      <c r="F71" s="20"/>
      <c r="G71" s="24"/>
      <c r="H71" s="25"/>
      <c r="I71" s="24"/>
      <c r="J71" s="25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6"/>
      <c r="Y71" s="27"/>
      <c r="Z71" s="26"/>
      <c r="AA71" s="27"/>
      <c r="AB71" s="26"/>
      <c r="AC71" s="27"/>
      <c r="AD71" s="26"/>
      <c r="AE71" s="27"/>
      <c r="AF71" s="26"/>
      <c r="AG71" s="27"/>
      <c r="AH71" s="26"/>
    </row>
    <row r="72" spans="1:34">
      <c r="A72" s="1"/>
      <c r="B72" s="2"/>
      <c r="C72" s="2"/>
      <c r="D72" s="1"/>
      <c r="E72" s="1"/>
      <c r="F72" s="20"/>
      <c r="G72" s="24"/>
      <c r="H72" s="25"/>
      <c r="I72" s="24"/>
      <c r="J72" s="25"/>
      <c r="K72" s="27"/>
      <c r="L72" s="26"/>
      <c r="M72" s="27"/>
      <c r="N72" s="26"/>
      <c r="O72" s="27"/>
      <c r="P72" s="26"/>
      <c r="Q72" s="27"/>
      <c r="R72" s="26"/>
      <c r="S72" s="27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</row>
    <row r="73" spans="1:34">
      <c r="A73" s="1"/>
      <c r="B73" s="2"/>
      <c r="C73" s="2"/>
      <c r="D73" s="1"/>
      <c r="E73" s="1"/>
      <c r="F73" s="20"/>
      <c r="G73" s="24"/>
      <c r="H73" s="25"/>
      <c r="I73" s="24"/>
      <c r="J73" s="25"/>
      <c r="K73" s="27"/>
      <c r="L73" s="26"/>
      <c r="M73" s="27"/>
      <c r="N73" s="26"/>
      <c r="O73" s="27"/>
      <c r="P73" s="26"/>
      <c r="Q73" s="27"/>
      <c r="R73" s="26"/>
      <c r="S73" s="27"/>
      <c r="T73" s="26"/>
      <c r="U73" s="27"/>
      <c r="V73" s="26"/>
      <c r="W73" s="27"/>
      <c r="X73" s="26"/>
      <c r="Y73" s="27"/>
      <c r="Z73" s="26"/>
      <c r="AA73" s="27"/>
      <c r="AB73" s="26"/>
      <c r="AC73" s="27"/>
      <c r="AD73" s="26"/>
      <c r="AE73" s="27"/>
      <c r="AF73" s="26"/>
      <c r="AG73" s="27"/>
      <c r="AH73" s="26"/>
    </row>
    <row r="74" spans="1:34">
      <c r="A74" s="1"/>
      <c r="B74" s="2"/>
      <c r="C74" s="2"/>
      <c r="D74" s="1"/>
      <c r="E74" s="1"/>
      <c r="F74" s="20"/>
      <c r="G74" s="24"/>
      <c r="H74" s="25"/>
      <c r="I74" s="24"/>
      <c r="J74" s="25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6"/>
      <c r="Y74" s="27"/>
      <c r="Z74" s="26"/>
      <c r="AA74" s="27"/>
      <c r="AB74" s="26"/>
      <c r="AC74" s="27"/>
      <c r="AD74" s="26"/>
      <c r="AE74" s="27"/>
      <c r="AF74" s="26"/>
      <c r="AG74" s="27"/>
      <c r="AH74" s="26"/>
    </row>
    <row r="75" spans="1:34">
      <c r="A75" s="1"/>
      <c r="B75" s="2"/>
      <c r="C75" s="2"/>
      <c r="D75" s="1"/>
      <c r="E75" s="1"/>
      <c r="F75" s="20"/>
      <c r="G75" s="24"/>
      <c r="H75" s="25"/>
      <c r="I75" s="24"/>
      <c r="J75" s="25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6"/>
      <c r="Y75" s="27"/>
      <c r="Z75" s="26"/>
      <c r="AA75" s="27"/>
      <c r="AB75" s="26"/>
      <c r="AC75" s="27"/>
      <c r="AD75" s="26"/>
      <c r="AE75" s="27"/>
      <c r="AF75" s="26"/>
      <c r="AG75" s="27"/>
      <c r="AH75" s="26"/>
    </row>
    <row r="76" spans="1:34">
      <c r="A76" s="1"/>
      <c r="B76" s="2"/>
      <c r="C76" s="2"/>
      <c r="D76" s="1"/>
      <c r="E76" s="1"/>
      <c r="F76" s="20"/>
      <c r="G76" s="24"/>
      <c r="H76" s="25"/>
      <c r="I76" s="24"/>
      <c r="J76" s="25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6"/>
      <c r="Y76" s="27"/>
      <c r="Z76" s="26"/>
      <c r="AA76" s="27"/>
      <c r="AB76" s="26"/>
      <c r="AC76" s="27"/>
      <c r="AD76" s="26"/>
      <c r="AE76" s="27"/>
      <c r="AF76" s="26"/>
      <c r="AG76" s="27"/>
      <c r="AH76" s="26"/>
    </row>
    <row r="77" spans="1:34">
      <c r="A77" s="1"/>
      <c r="B77" s="2"/>
      <c r="C77" s="2"/>
      <c r="D77" s="1"/>
      <c r="E77" s="1"/>
      <c r="F77" s="20"/>
      <c r="G77" s="24"/>
      <c r="H77" s="25"/>
      <c r="I77" s="24"/>
      <c r="J77" s="25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6"/>
      <c r="Y77" s="27"/>
      <c r="Z77" s="26"/>
      <c r="AA77" s="27"/>
      <c r="AB77" s="26"/>
      <c r="AC77" s="27"/>
      <c r="AD77" s="26"/>
      <c r="AE77" s="27"/>
      <c r="AF77" s="26"/>
      <c r="AG77" s="27"/>
      <c r="AH77" s="26"/>
    </row>
    <row r="78" spans="1:34">
      <c r="A78" s="1"/>
      <c r="B78" s="2"/>
      <c r="C78" s="2"/>
      <c r="D78" s="1"/>
      <c r="E78" s="1"/>
      <c r="F78" s="20"/>
      <c r="G78" s="24"/>
      <c r="H78" s="25"/>
      <c r="I78" s="24"/>
      <c r="J78" s="25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6"/>
      <c r="Y78" s="27"/>
      <c r="Z78" s="26"/>
      <c r="AA78" s="27"/>
      <c r="AB78" s="26"/>
      <c r="AC78" s="27"/>
      <c r="AD78" s="26"/>
      <c r="AE78" s="27"/>
      <c r="AF78" s="26"/>
      <c r="AG78" s="27"/>
      <c r="AH78" s="26"/>
    </row>
    <row r="79" spans="1:34">
      <c r="A79" s="1"/>
      <c r="B79" s="2"/>
      <c r="C79" s="2"/>
      <c r="D79" s="1"/>
      <c r="E79" s="1"/>
      <c r="F79" s="20"/>
      <c r="G79" s="24"/>
      <c r="H79" s="25"/>
      <c r="I79" s="24"/>
      <c r="J79" s="25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6"/>
      <c r="Y79" s="27"/>
      <c r="Z79" s="26"/>
      <c r="AA79" s="27"/>
      <c r="AB79" s="26"/>
      <c r="AC79" s="27"/>
      <c r="AD79" s="26"/>
      <c r="AE79" s="27"/>
      <c r="AF79" s="26"/>
      <c r="AG79" s="27"/>
      <c r="AH79" s="26"/>
    </row>
    <row r="80" spans="1:34">
      <c r="A80" s="1"/>
      <c r="B80" s="2"/>
      <c r="C80" s="2"/>
      <c r="D80" s="1"/>
      <c r="E80" s="1"/>
      <c r="F80" s="20"/>
      <c r="G80" s="24"/>
      <c r="H80" s="25"/>
      <c r="I80" s="24"/>
      <c r="J80" s="25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6"/>
      <c r="Y80" s="27"/>
      <c r="Z80" s="26"/>
      <c r="AA80" s="27"/>
      <c r="AB80" s="26"/>
      <c r="AC80" s="27"/>
      <c r="AD80" s="26"/>
      <c r="AE80" s="27"/>
      <c r="AF80" s="26"/>
      <c r="AG80" s="27"/>
      <c r="AH80" s="26"/>
    </row>
    <row r="81" spans="1:34">
      <c r="A81" s="1"/>
      <c r="B81" s="2"/>
      <c r="C81" s="2"/>
      <c r="D81" s="1"/>
      <c r="E81" s="1"/>
      <c r="F81" s="20"/>
      <c r="G81" s="24"/>
      <c r="H81" s="25"/>
      <c r="I81" s="24"/>
      <c r="J81" s="25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6"/>
      <c r="Y81" s="27"/>
      <c r="Z81" s="26"/>
      <c r="AA81" s="27"/>
      <c r="AB81" s="26"/>
      <c r="AC81" s="27"/>
      <c r="AD81" s="26"/>
      <c r="AE81" s="27"/>
      <c r="AF81" s="26"/>
      <c r="AG81" s="27"/>
      <c r="AH81" s="26"/>
    </row>
    <row r="82" spans="1:34">
      <c r="A82" s="1"/>
      <c r="B82" s="2"/>
      <c r="C82" s="2"/>
      <c r="D82" s="1"/>
      <c r="E82" s="1"/>
      <c r="F82" s="21"/>
      <c r="G82" s="24"/>
      <c r="H82" s="25"/>
      <c r="I82" s="24"/>
      <c r="J82" s="25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6"/>
      <c r="Y82" s="27"/>
      <c r="Z82" s="26"/>
      <c r="AA82" s="27"/>
      <c r="AB82" s="26"/>
      <c r="AC82" s="27"/>
      <c r="AD82" s="26"/>
      <c r="AE82" s="27"/>
      <c r="AF82" s="26"/>
      <c r="AG82" s="27"/>
      <c r="AH82" s="26"/>
    </row>
    <row r="83" spans="1:34" ht="51" hidden="1">
      <c r="A83" s="370" t="s">
        <v>90</v>
      </c>
      <c r="B83" s="371"/>
      <c r="C83" s="372"/>
      <c r="D83" s="373"/>
      <c r="E83" s="374"/>
      <c r="F83" s="373"/>
      <c r="G83" s="375">
        <f t="shared" ref="G83:AH83" si="1">SUM(G24:G82)</f>
        <v>0</v>
      </c>
      <c r="H83" s="376">
        <f t="shared" si="1"/>
        <v>0</v>
      </c>
      <c r="I83" s="375">
        <f t="shared" si="1"/>
        <v>0</v>
      </c>
      <c r="J83" s="376">
        <f t="shared" si="1"/>
        <v>0</v>
      </c>
      <c r="K83" s="377">
        <f t="shared" si="1"/>
        <v>0</v>
      </c>
      <c r="L83" s="376">
        <f t="shared" si="1"/>
        <v>0</v>
      </c>
      <c r="M83" s="375">
        <f t="shared" si="1"/>
        <v>0</v>
      </c>
      <c r="N83" s="376">
        <f t="shared" si="1"/>
        <v>0</v>
      </c>
      <c r="O83" s="375">
        <f t="shared" si="1"/>
        <v>0</v>
      </c>
      <c r="P83" s="376">
        <f t="shared" si="1"/>
        <v>0</v>
      </c>
      <c r="Q83" s="375">
        <f t="shared" ref="Q83:T83" si="2">SUM(Q24:Q82)</f>
        <v>0</v>
      </c>
      <c r="R83" s="376">
        <f t="shared" si="2"/>
        <v>0</v>
      </c>
      <c r="S83" s="375">
        <f t="shared" si="2"/>
        <v>0</v>
      </c>
      <c r="T83" s="376">
        <f t="shared" si="2"/>
        <v>0</v>
      </c>
      <c r="U83" s="375">
        <f t="shared" si="1"/>
        <v>0</v>
      </c>
      <c r="V83" s="376">
        <f t="shared" si="1"/>
        <v>0</v>
      </c>
      <c r="W83" s="375">
        <f t="shared" si="1"/>
        <v>0</v>
      </c>
      <c r="X83" s="376">
        <f t="shared" si="1"/>
        <v>0</v>
      </c>
      <c r="Y83" s="375">
        <f t="shared" si="1"/>
        <v>0</v>
      </c>
      <c r="Z83" s="376">
        <f t="shared" si="1"/>
        <v>0</v>
      </c>
      <c r="AA83" s="375">
        <f t="shared" si="1"/>
        <v>0</v>
      </c>
      <c r="AB83" s="376">
        <f t="shared" si="1"/>
        <v>0</v>
      </c>
      <c r="AC83" s="375">
        <f t="shared" si="1"/>
        <v>0</v>
      </c>
      <c r="AD83" s="378">
        <f t="shared" si="1"/>
        <v>0</v>
      </c>
      <c r="AE83" s="375">
        <f t="shared" si="1"/>
        <v>0</v>
      </c>
      <c r="AF83" s="378">
        <f t="shared" si="1"/>
        <v>0</v>
      </c>
      <c r="AG83" s="375">
        <f t="shared" si="1"/>
        <v>0</v>
      </c>
      <c r="AH83" s="378">
        <f t="shared" si="1"/>
        <v>0</v>
      </c>
    </row>
    <row r="84" spans="1:34" s="306" customFormat="1" ht="23.25" customHeight="1">
      <c r="A84" s="862" t="s">
        <v>118</v>
      </c>
      <c r="B84" s="863"/>
      <c r="C84" s="863"/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863"/>
      <c r="AC84" s="863"/>
      <c r="AD84" s="863"/>
      <c r="AE84" s="864"/>
      <c r="AF84" s="864"/>
      <c r="AG84" s="864"/>
      <c r="AH84" s="865"/>
    </row>
    <row r="85" spans="1:34">
      <c r="A85" s="1"/>
      <c r="B85" s="2"/>
      <c r="C85" s="2"/>
      <c r="D85" s="1"/>
      <c r="E85" s="1"/>
      <c r="F85" s="20"/>
      <c r="G85" s="24"/>
      <c r="H85" s="88"/>
      <c r="I85" s="24"/>
      <c r="J85" s="88"/>
      <c r="K85" s="27"/>
      <c r="L85" s="88"/>
      <c r="M85" s="27"/>
      <c r="N85" s="89"/>
      <c r="O85" s="27"/>
      <c r="P85" s="89"/>
      <c r="Q85" s="27"/>
      <c r="R85" s="89"/>
      <c r="S85" s="27"/>
      <c r="T85" s="89"/>
      <c r="U85" s="27"/>
      <c r="V85" s="89"/>
      <c r="W85" s="27"/>
      <c r="X85" s="89"/>
      <c r="Y85" s="27"/>
      <c r="Z85" s="89"/>
      <c r="AA85" s="27"/>
      <c r="AB85" s="89"/>
      <c r="AC85" s="27"/>
      <c r="AD85" s="272"/>
      <c r="AE85" s="27"/>
      <c r="AF85" s="272"/>
      <c r="AG85" s="27"/>
      <c r="AH85" s="272"/>
    </row>
    <row r="86" spans="1:34">
      <c r="A86" s="1"/>
      <c r="B86" s="2"/>
      <c r="C86" s="2"/>
      <c r="D86" s="1"/>
      <c r="E86" s="1"/>
      <c r="F86" s="20"/>
      <c r="G86" s="24"/>
      <c r="H86" s="88"/>
      <c r="I86" s="24"/>
      <c r="J86" s="88"/>
      <c r="K86" s="27"/>
      <c r="L86" s="88"/>
      <c r="M86" s="27"/>
      <c r="N86" s="89"/>
      <c r="O86" s="27"/>
      <c r="P86" s="89"/>
      <c r="Q86" s="27"/>
      <c r="R86" s="89"/>
      <c r="S86" s="27"/>
      <c r="T86" s="89"/>
      <c r="U86" s="27"/>
      <c r="V86" s="89"/>
      <c r="W86" s="27"/>
      <c r="X86" s="89"/>
      <c r="Y86" s="27"/>
      <c r="Z86" s="89"/>
      <c r="AA86" s="27"/>
      <c r="AB86" s="89"/>
      <c r="AC86" s="27"/>
      <c r="AD86" s="272"/>
      <c r="AE86" s="27"/>
      <c r="AF86" s="272"/>
      <c r="AG86" s="27"/>
      <c r="AH86" s="272"/>
    </row>
    <row r="87" spans="1:34">
      <c r="A87" s="1"/>
      <c r="B87" s="2"/>
      <c r="C87" s="2"/>
      <c r="D87" s="1"/>
      <c r="E87" s="1"/>
      <c r="F87" s="20"/>
      <c r="G87" s="24"/>
      <c r="H87" s="88"/>
      <c r="I87" s="24"/>
      <c r="J87" s="88"/>
      <c r="K87" s="27"/>
      <c r="L87" s="88"/>
      <c r="M87" s="27"/>
      <c r="N87" s="89"/>
      <c r="O87" s="27"/>
      <c r="P87" s="89"/>
      <c r="Q87" s="27"/>
      <c r="R87" s="89"/>
      <c r="S87" s="27"/>
      <c r="T87" s="89"/>
      <c r="U87" s="27"/>
      <c r="V87" s="89"/>
      <c r="W87" s="27"/>
      <c r="X87" s="89"/>
      <c r="Y87" s="27"/>
      <c r="Z87" s="89"/>
      <c r="AA87" s="27"/>
      <c r="AB87" s="89"/>
      <c r="AC87" s="27"/>
      <c r="AD87" s="272"/>
      <c r="AE87" s="27"/>
      <c r="AF87" s="272"/>
      <c r="AG87" s="27"/>
      <c r="AH87" s="272"/>
    </row>
    <row r="88" spans="1:34">
      <c r="A88" s="1"/>
      <c r="B88" s="2"/>
      <c r="C88" s="2"/>
      <c r="D88" s="1"/>
      <c r="E88" s="1"/>
      <c r="F88" s="20"/>
      <c r="G88" s="24"/>
      <c r="H88" s="88"/>
      <c r="I88" s="24"/>
      <c r="J88" s="88"/>
      <c r="K88" s="27"/>
      <c r="L88" s="88"/>
      <c r="M88" s="27"/>
      <c r="N88" s="89"/>
      <c r="O88" s="27"/>
      <c r="P88" s="89"/>
      <c r="Q88" s="27"/>
      <c r="R88" s="89"/>
      <c r="S88" s="27"/>
      <c r="T88" s="89"/>
      <c r="U88" s="27"/>
      <c r="V88" s="89"/>
      <c r="W88" s="27"/>
      <c r="X88" s="89"/>
      <c r="Y88" s="27"/>
      <c r="Z88" s="89"/>
      <c r="AA88" s="27"/>
      <c r="AB88" s="89"/>
      <c r="AC88" s="27"/>
      <c r="AD88" s="272"/>
      <c r="AE88" s="27"/>
      <c r="AF88" s="272"/>
      <c r="AG88" s="27"/>
      <c r="AH88" s="272"/>
    </row>
    <row r="89" spans="1:34">
      <c r="A89" s="1"/>
      <c r="B89" s="2"/>
      <c r="C89" s="2"/>
      <c r="D89" s="1"/>
      <c r="E89" s="1"/>
      <c r="F89" s="20"/>
      <c r="G89" s="24"/>
      <c r="H89" s="88"/>
      <c r="I89" s="24"/>
      <c r="J89" s="88"/>
      <c r="K89" s="27"/>
      <c r="L89" s="88"/>
      <c r="M89" s="27"/>
      <c r="N89" s="89"/>
      <c r="O89" s="27"/>
      <c r="P89" s="89"/>
      <c r="Q89" s="27"/>
      <c r="R89" s="89"/>
      <c r="S89" s="27"/>
      <c r="T89" s="89"/>
      <c r="U89" s="27"/>
      <c r="V89" s="89"/>
      <c r="W89" s="27"/>
      <c r="X89" s="89"/>
      <c r="Y89" s="27"/>
      <c r="Z89" s="89"/>
      <c r="AA89" s="27"/>
      <c r="AB89" s="89"/>
      <c r="AC89" s="27"/>
      <c r="AD89" s="272"/>
      <c r="AE89" s="27"/>
      <c r="AF89" s="272"/>
      <c r="AG89" s="27"/>
      <c r="AH89" s="272"/>
    </row>
    <row r="90" spans="1:34">
      <c r="A90" s="1"/>
      <c r="B90" s="2"/>
      <c r="C90" s="2"/>
      <c r="D90" s="1"/>
      <c r="E90" s="1"/>
      <c r="F90" s="20"/>
      <c r="G90" s="24"/>
      <c r="H90" s="88"/>
      <c r="I90" s="24"/>
      <c r="J90" s="88"/>
      <c r="K90" s="27"/>
      <c r="L90" s="88"/>
      <c r="M90" s="27"/>
      <c r="N90" s="89"/>
      <c r="O90" s="27"/>
      <c r="P90" s="89"/>
      <c r="Q90" s="27"/>
      <c r="R90" s="89"/>
      <c r="S90" s="27"/>
      <c r="T90" s="89"/>
      <c r="U90" s="27"/>
      <c r="V90" s="89"/>
      <c r="W90" s="27"/>
      <c r="X90" s="89"/>
      <c r="Y90" s="27"/>
      <c r="Z90" s="89"/>
      <c r="AA90" s="27"/>
      <c r="AB90" s="89"/>
      <c r="AC90" s="27"/>
      <c r="AD90" s="272"/>
      <c r="AE90" s="27"/>
      <c r="AF90" s="272"/>
      <c r="AG90" s="27"/>
      <c r="AH90" s="272"/>
    </row>
    <row r="91" spans="1:34">
      <c r="A91" s="1"/>
      <c r="B91" s="2"/>
      <c r="C91" s="2"/>
      <c r="D91" s="1"/>
      <c r="E91" s="1"/>
      <c r="F91" s="20"/>
      <c r="G91" s="24"/>
      <c r="H91" s="88"/>
      <c r="I91" s="24"/>
      <c r="J91" s="88"/>
      <c r="K91" s="27"/>
      <c r="L91" s="88"/>
      <c r="M91" s="27"/>
      <c r="N91" s="89"/>
      <c r="O91" s="27"/>
      <c r="P91" s="89"/>
      <c r="Q91" s="27"/>
      <c r="R91" s="89"/>
      <c r="S91" s="27"/>
      <c r="T91" s="89"/>
      <c r="U91" s="27"/>
      <c r="V91" s="89"/>
      <c r="W91" s="27"/>
      <c r="X91" s="89"/>
      <c r="Y91" s="27"/>
      <c r="Z91" s="89"/>
      <c r="AA91" s="27"/>
      <c r="AB91" s="89"/>
      <c r="AC91" s="27"/>
      <c r="AD91" s="272"/>
      <c r="AE91" s="27"/>
      <c r="AF91" s="272"/>
      <c r="AG91" s="27"/>
      <c r="AH91" s="272"/>
    </row>
    <row r="92" spans="1:34">
      <c r="A92" s="1"/>
      <c r="B92" s="2"/>
      <c r="C92" s="2"/>
      <c r="D92" s="1"/>
      <c r="E92" s="1"/>
      <c r="F92" s="20"/>
      <c r="G92" s="24"/>
      <c r="H92" s="88"/>
      <c r="I92" s="24"/>
      <c r="J92" s="88"/>
      <c r="K92" s="27"/>
      <c r="L92" s="88"/>
      <c r="M92" s="27"/>
      <c r="N92" s="89"/>
      <c r="O92" s="27"/>
      <c r="P92" s="89"/>
      <c r="Q92" s="27"/>
      <c r="R92" s="89"/>
      <c r="S92" s="27"/>
      <c r="T92" s="89"/>
      <c r="U92" s="27"/>
      <c r="V92" s="89"/>
      <c r="W92" s="27"/>
      <c r="X92" s="89"/>
      <c r="Y92" s="27"/>
      <c r="Z92" s="89"/>
      <c r="AA92" s="27"/>
      <c r="AB92" s="89"/>
      <c r="AC92" s="27"/>
      <c r="AD92" s="272"/>
      <c r="AE92" s="27"/>
      <c r="AF92" s="272"/>
      <c r="AG92" s="27"/>
      <c r="AH92" s="272"/>
    </row>
    <row r="93" spans="1:34">
      <c r="A93" s="1"/>
      <c r="B93" s="2"/>
      <c r="C93" s="2"/>
      <c r="D93" s="1"/>
      <c r="E93" s="1"/>
      <c r="F93" s="20"/>
      <c r="G93" s="24"/>
      <c r="H93" s="88"/>
      <c r="I93" s="24"/>
      <c r="J93" s="88"/>
      <c r="K93" s="27"/>
      <c r="L93" s="88"/>
      <c r="M93" s="27"/>
      <c r="N93" s="89"/>
      <c r="O93" s="27"/>
      <c r="P93" s="89"/>
      <c r="Q93" s="27"/>
      <c r="R93" s="89"/>
      <c r="S93" s="27"/>
      <c r="T93" s="89"/>
      <c r="U93" s="27"/>
      <c r="V93" s="89"/>
      <c r="W93" s="27"/>
      <c r="X93" s="89"/>
      <c r="Y93" s="27"/>
      <c r="Z93" s="89"/>
      <c r="AA93" s="27"/>
      <c r="AB93" s="89"/>
      <c r="AC93" s="27"/>
      <c r="AD93" s="272"/>
      <c r="AE93" s="27"/>
      <c r="AF93" s="272"/>
      <c r="AG93" s="27"/>
      <c r="AH93" s="272"/>
    </row>
    <row r="94" spans="1:34">
      <c r="A94" s="1"/>
      <c r="B94" s="2"/>
      <c r="C94" s="2"/>
      <c r="D94" s="1"/>
      <c r="E94" s="1"/>
      <c r="F94" s="20"/>
      <c r="G94" s="24"/>
      <c r="H94" s="88"/>
      <c r="I94" s="24"/>
      <c r="J94" s="88"/>
      <c r="K94" s="27"/>
      <c r="L94" s="88"/>
      <c r="M94" s="27"/>
      <c r="N94" s="89"/>
      <c r="O94" s="27"/>
      <c r="P94" s="89"/>
      <c r="Q94" s="27"/>
      <c r="R94" s="89"/>
      <c r="S94" s="27"/>
      <c r="T94" s="89"/>
      <c r="U94" s="27"/>
      <c r="V94" s="89"/>
      <c r="W94" s="27"/>
      <c r="X94" s="89"/>
      <c r="Y94" s="27"/>
      <c r="Z94" s="89"/>
      <c r="AA94" s="27"/>
      <c r="AB94" s="89"/>
      <c r="AC94" s="27"/>
      <c r="AD94" s="272"/>
      <c r="AE94" s="27"/>
      <c r="AF94" s="272"/>
      <c r="AG94" s="27"/>
      <c r="AH94" s="272"/>
    </row>
    <row r="95" spans="1:34">
      <c r="A95" s="1"/>
      <c r="B95" s="2"/>
      <c r="C95" s="2"/>
      <c r="D95" s="1"/>
      <c r="E95" s="1"/>
      <c r="F95" s="20"/>
      <c r="G95" s="24"/>
      <c r="H95" s="88"/>
      <c r="I95" s="24"/>
      <c r="J95" s="88"/>
      <c r="K95" s="27"/>
      <c r="L95" s="88"/>
      <c r="M95" s="27"/>
      <c r="N95" s="89"/>
      <c r="O95" s="27"/>
      <c r="P95" s="89"/>
      <c r="Q95" s="27"/>
      <c r="R95" s="89"/>
      <c r="S95" s="27"/>
      <c r="T95" s="89"/>
      <c r="U95" s="27"/>
      <c r="V95" s="89"/>
      <c r="W95" s="27"/>
      <c r="X95" s="89"/>
      <c r="Y95" s="27"/>
      <c r="Z95" s="89"/>
      <c r="AA95" s="27"/>
      <c r="AB95" s="89"/>
      <c r="AC95" s="27"/>
      <c r="AD95" s="272"/>
      <c r="AE95" s="27"/>
      <c r="AF95" s="272"/>
      <c r="AG95" s="27"/>
      <c r="AH95" s="272"/>
    </row>
    <row r="96" spans="1:34">
      <c r="A96" s="1"/>
      <c r="B96" s="2"/>
      <c r="C96" s="2"/>
      <c r="D96" s="1"/>
      <c r="E96" s="1"/>
      <c r="F96" s="20"/>
      <c r="G96" s="24"/>
      <c r="H96" s="88"/>
      <c r="I96" s="24"/>
      <c r="J96" s="88"/>
      <c r="K96" s="27"/>
      <c r="L96" s="88"/>
      <c r="M96" s="27"/>
      <c r="N96" s="89"/>
      <c r="O96" s="27"/>
      <c r="P96" s="89"/>
      <c r="Q96" s="27"/>
      <c r="R96" s="89"/>
      <c r="S96" s="27"/>
      <c r="T96" s="89"/>
      <c r="U96" s="27"/>
      <c r="V96" s="89"/>
      <c r="W96" s="27"/>
      <c r="X96" s="89"/>
      <c r="Y96" s="27"/>
      <c r="Z96" s="89"/>
      <c r="AA96" s="27"/>
      <c r="AB96" s="89"/>
      <c r="AC96" s="27"/>
      <c r="AD96" s="272"/>
      <c r="AE96" s="27"/>
      <c r="AF96" s="272"/>
      <c r="AG96" s="27"/>
      <c r="AH96" s="272"/>
    </row>
    <row r="97" spans="1:34">
      <c r="A97" s="1"/>
      <c r="B97" s="2"/>
      <c r="C97" s="2"/>
      <c r="D97" s="1"/>
      <c r="E97" s="1"/>
      <c r="F97" s="20"/>
      <c r="G97" s="24"/>
      <c r="H97" s="88"/>
      <c r="I97" s="24"/>
      <c r="J97" s="88"/>
      <c r="K97" s="27"/>
      <c r="L97" s="88"/>
      <c r="M97" s="27"/>
      <c r="N97" s="89"/>
      <c r="O97" s="27"/>
      <c r="P97" s="89"/>
      <c r="Q97" s="27"/>
      <c r="R97" s="89"/>
      <c r="S97" s="27"/>
      <c r="T97" s="89"/>
      <c r="U97" s="27"/>
      <c r="V97" s="89"/>
      <c r="W97" s="27"/>
      <c r="X97" s="89"/>
      <c r="Y97" s="27"/>
      <c r="Z97" s="89"/>
      <c r="AA97" s="27"/>
      <c r="AB97" s="89"/>
      <c r="AC97" s="27"/>
      <c r="AD97" s="272"/>
      <c r="AE97" s="27"/>
      <c r="AF97" s="272"/>
      <c r="AG97" s="27"/>
      <c r="AH97" s="272"/>
    </row>
    <row r="98" spans="1:34">
      <c r="A98" s="1"/>
      <c r="B98" s="2"/>
      <c r="C98" s="2"/>
      <c r="D98" s="1"/>
      <c r="E98" s="1"/>
      <c r="F98" s="20"/>
      <c r="G98" s="24"/>
      <c r="H98" s="88"/>
      <c r="I98" s="24"/>
      <c r="J98" s="88"/>
      <c r="K98" s="27"/>
      <c r="L98" s="88"/>
      <c r="M98" s="27"/>
      <c r="N98" s="89"/>
      <c r="O98" s="27"/>
      <c r="P98" s="89"/>
      <c r="Q98" s="27"/>
      <c r="R98" s="89"/>
      <c r="S98" s="27"/>
      <c r="T98" s="89"/>
      <c r="U98" s="27"/>
      <c r="V98" s="89"/>
      <c r="W98" s="27"/>
      <c r="X98" s="89"/>
      <c r="Y98" s="27"/>
      <c r="Z98" s="89"/>
      <c r="AA98" s="27"/>
      <c r="AB98" s="89"/>
      <c r="AC98" s="27"/>
      <c r="AD98" s="272"/>
      <c r="AE98" s="27"/>
      <c r="AF98" s="272"/>
      <c r="AG98" s="27"/>
      <c r="AH98" s="272"/>
    </row>
    <row r="99" spans="1:34">
      <c r="A99" s="1"/>
      <c r="B99" s="2"/>
      <c r="C99" s="2"/>
      <c r="D99" s="1"/>
      <c r="E99" s="1"/>
      <c r="F99" s="20"/>
      <c r="G99" s="24"/>
      <c r="H99" s="88"/>
      <c r="I99" s="24"/>
      <c r="J99" s="88"/>
      <c r="K99" s="27"/>
      <c r="L99" s="88"/>
      <c r="M99" s="27"/>
      <c r="N99" s="89"/>
      <c r="O99" s="27"/>
      <c r="P99" s="89"/>
      <c r="Q99" s="27"/>
      <c r="R99" s="89"/>
      <c r="S99" s="27"/>
      <c r="T99" s="89"/>
      <c r="U99" s="27"/>
      <c r="V99" s="89"/>
      <c r="W99" s="27"/>
      <c r="X99" s="89"/>
      <c r="Y99" s="27"/>
      <c r="Z99" s="89"/>
      <c r="AA99" s="27"/>
      <c r="AB99" s="89"/>
      <c r="AC99" s="27"/>
      <c r="AD99" s="272"/>
      <c r="AE99" s="27"/>
      <c r="AF99" s="272"/>
      <c r="AG99" s="27"/>
      <c r="AH99" s="272"/>
    </row>
    <row r="100" spans="1:34">
      <c r="A100" s="1"/>
      <c r="B100" s="2"/>
      <c r="C100" s="2"/>
      <c r="D100" s="1"/>
      <c r="E100" s="1"/>
      <c r="F100" s="20"/>
      <c r="G100" s="24"/>
      <c r="H100" s="88"/>
      <c r="I100" s="24"/>
      <c r="J100" s="88"/>
      <c r="K100" s="27"/>
      <c r="L100" s="88"/>
      <c r="M100" s="27"/>
      <c r="N100" s="89"/>
      <c r="O100" s="27"/>
      <c r="P100" s="89"/>
      <c r="Q100" s="27"/>
      <c r="R100" s="89"/>
      <c r="S100" s="27"/>
      <c r="T100" s="89"/>
      <c r="U100" s="27"/>
      <c r="V100" s="89"/>
      <c r="W100" s="27"/>
      <c r="X100" s="89"/>
      <c r="Y100" s="27"/>
      <c r="Z100" s="89"/>
      <c r="AA100" s="27"/>
      <c r="AB100" s="89"/>
      <c r="AC100" s="27"/>
      <c r="AD100" s="272"/>
      <c r="AE100" s="27"/>
      <c r="AF100" s="272"/>
      <c r="AG100" s="27"/>
      <c r="AH100" s="272"/>
    </row>
    <row r="101" spans="1:34">
      <c r="A101" s="1"/>
      <c r="B101" s="2"/>
      <c r="C101" s="2"/>
      <c r="D101" s="1"/>
      <c r="E101" s="1"/>
      <c r="F101" s="20"/>
      <c r="G101" s="24"/>
      <c r="H101" s="88"/>
      <c r="I101" s="24"/>
      <c r="J101" s="88"/>
      <c r="K101" s="27"/>
      <c r="L101" s="88"/>
      <c r="M101" s="27"/>
      <c r="N101" s="89"/>
      <c r="O101" s="27"/>
      <c r="P101" s="89"/>
      <c r="Q101" s="27"/>
      <c r="R101" s="89"/>
      <c r="S101" s="27"/>
      <c r="T101" s="89"/>
      <c r="U101" s="27"/>
      <c r="V101" s="89"/>
      <c r="W101" s="27"/>
      <c r="X101" s="89"/>
      <c r="Y101" s="27"/>
      <c r="Z101" s="89"/>
      <c r="AA101" s="27"/>
      <c r="AB101" s="89"/>
      <c r="AC101" s="27"/>
      <c r="AD101" s="272"/>
      <c r="AE101" s="27"/>
      <c r="AF101" s="272"/>
      <c r="AG101" s="27"/>
      <c r="AH101" s="272"/>
    </row>
    <row r="102" spans="1:34">
      <c r="A102" s="1"/>
      <c r="B102" s="2"/>
      <c r="C102" s="2"/>
      <c r="D102" s="1"/>
      <c r="E102" s="1"/>
      <c r="F102" s="20"/>
      <c r="G102" s="24"/>
      <c r="H102" s="88"/>
      <c r="I102" s="24"/>
      <c r="J102" s="88"/>
      <c r="K102" s="27"/>
      <c r="L102" s="88"/>
      <c r="M102" s="27"/>
      <c r="N102" s="89"/>
      <c r="O102" s="27"/>
      <c r="P102" s="89"/>
      <c r="Q102" s="27"/>
      <c r="R102" s="89"/>
      <c r="S102" s="27"/>
      <c r="T102" s="89"/>
      <c r="U102" s="27"/>
      <c r="V102" s="89"/>
      <c r="W102" s="27"/>
      <c r="X102" s="89"/>
      <c r="Y102" s="27"/>
      <c r="Z102" s="89"/>
      <c r="AA102" s="27"/>
      <c r="AB102" s="89"/>
      <c r="AC102" s="27"/>
      <c r="AD102" s="272"/>
      <c r="AE102" s="27"/>
      <c r="AF102" s="272"/>
      <c r="AG102" s="27"/>
      <c r="AH102" s="272"/>
    </row>
    <row r="103" spans="1:34">
      <c r="A103" s="1"/>
      <c r="B103" s="2"/>
      <c r="C103" s="2"/>
      <c r="D103" s="1"/>
      <c r="E103" s="1"/>
      <c r="F103" s="20"/>
      <c r="G103" s="24"/>
      <c r="H103" s="88"/>
      <c r="I103" s="24"/>
      <c r="J103" s="88"/>
      <c r="K103" s="27"/>
      <c r="L103" s="88"/>
      <c r="M103" s="27"/>
      <c r="N103" s="89"/>
      <c r="O103" s="27"/>
      <c r="P103" s="89"/>
      <c r="Q103" s="27"/>
      <c r="R103" s="89"/>
      <c r="S103" s="27"/>
      <c r="T103" s="89"/>
      <c r="U103" s="27"/>
      <c r="V103" s="89"/>
      <c r="W103" s="27"/>
      <c r="X103" s="89"/>
      <c r="Y103" s="27"/>
      <c r="Z103" s="89"/>
      <c r="AA103" s="27"/>
      <c r="AB103" s="89"/>
      <c r="AC103" s="27"/>
      <c r="AD103" s="272"/>
      <c r="AE103" s="27"/>
      <c r="AF103" s="272"/>
      <c r="AG103" s="27"/>
      <c r="AH103" s="272"/>
    </row>
    <row r="104" spans="1:34">
      <c r="A104" s="1"/>
      <c r="B104" s="2"/>
      <c r="C104" s="2"/>
      <c r="D104" s="1"/>
      <c r="E104" s="1"/>
      <c r="F104" s="20"/>
      <c r="G104" s="24"/>
      <c r="H104" s="88"/>
      <c r="I104" s="24"/>
      <c r="J104" s="88"/>
      <c r="K104" s="27"/>
      <c r="L104" s="88"/>
      <c r="M104" s="27"/>
      <c r="N104" s="89"/>
      <c r="O104" s="27"/>
      <c r="P104" s="89"/>
      <c r="Q104" s="27"/>
      <c r="R104" s="89"/>
      <c r="S104" s="27"/>
      <c r="T104" s="89"/>
      <c r="U104" s="27"/>
      <c r="V104" s="89"/>
      <c r="W104" s="27"/>
      <c r="X104" s="89"/>
      <c r="Y104" s="27"/>
      <c r="Z104" s="89"/>
      <c r="AA104" s="27"/>
      <c r="AB104" s="89"/>
      <c r="AC104" s="27"/>
      <c r="AD104" s="272"/>
      <c r="AE104" s="27"/>
      <c r="AF104" s="272"/>
      <c r="AG104" s="27"/>
      <c r="AH104" s="272"/>
    </row>
    <row r="105" spans="1:34">
      <c r="A105" s="1"/>
      <c r="B105" s="2"/>
      <c r="C105" s="2"/>
      <c r="D105" s="1"/>
      <c r="E105" s="1"/>
      <c r="F105" s="20"/>
      <c r="G105" s="24"/>
      <c r="H105" s="88"/>
      <c r="I105" s="24"/>
      <c r="J105" s="88"/>
      <c r="K105" s="27"/>
      <c r="L105" s="88"/>
      <c r="M105" s="27"/>
      <c r="N105" s="89"/>
      <c r="O105" s="27"/>
      <c r="P105" s="89"/>
      <c r="Q105" s="27"/>
      <c r="R105" s="89"/>
      <c r="S105" s="27"/>
      <c r="T105" s="89"/>
      <c r="U105" s="27"/>
      <c r="V105" s="89"/>
      <c r="W105" s="27"/>
      <c r="X105" s="89"/>
      <c r="Y105" s="27"/>
      <c r="Z105" s="89"/>
      <c r="AA105" s="27"/>
      <c r="AB105" s="89"/>
      <c r="AC105" s="27"/>
      <c r="AD105" s="273"/>
      <c r="AE105" s="276"/>
      <c r="AF105" s="273"/>
      <c r="AG105" s="276"/>
      <c r="AH105" s="273"/>
    </row>
    <row r="106" spans="1:34" ht="51" hidden="1">
      <c r="A106" s="90" t="s">
        <v>119</v>
      </c>
      <c r="B106" s="91"/>
      <c r="C106" s="72"/>
      <c r="D106" s="73"/>
      <c r="E106" s="92"/>
      <c r="F106" s="93"/>
      <c r="G106" s="94">
        <f>SUM(G85:G105)</f>
        <v>0</v>
      </c>
      <c r="H106" s="95"/>
      <c r="I106" s="94">
        <f>SUM(I85:I105)</f>
        <v>0</v>
      </c>
      <c r="J106" s="95"/>
      <c r="K106" s="94">
        <f>SUM(K85:K105)</f>
        <v>0</v>
      </c>
      <c r="L106" s="95"/>
      <c r="M106" s="94">
        <f>SUM(M85:M105)</f>
        <v>0</v>
      </c>
      <c r="N106" s="95"/>
      <c r="O106" s="94">
        <f>SUM(O85:O105)</f>
        <v>0</v>
      </c>
      <c r="P106" s="95"/>
      <c r="Q106" s="94">
        <f>SUM(Q85:Q105)</f>
        <v>0</v>
      </c>
      <c r="R106" s="95"/>
      <c r="S106" s="94">
        <f>SUM(S85:S105)</f>
        <v>0</v>
      </c>
      <c r="T106" s="95"/>
      <c r="U106" s="94">
        <f>SUM(U85:U105)</f>
        <v>0</v>
      </c>
      <c r="V106" s="95"/>
      <c r="W106" s="94">
        <f>SUM(W85:W105)</f>
        <v>0</v>
      </c>
      <c r="X106" s="95"/>
      <c r="Y106" s="94">
        <f>SUM(Y85:Y105)</f>
        <v>0</v>
      </c>
      <c r="Z106" s="95"/>
      <c r="AA106" s="94">
        <f>SUM(AA85:AA105)</f>
        <v>0</v>
      </c>
      <c r="AB106" s="95"/>
      <c r="AC106" s="94">
        <f>SUM(AC85:AC105)</f>
        <v>0</v>
      </c>
      <c r="AD106" s="96"/>
      <c r="AE106" s="94">
        <f>SUM(AE85:AE105)</f>
        <v>0</v>
      </c>
      <c r="AF106" s="96"/>
      <c r="AG106" s="94">
        <f>SUM(AG85:AG105)</f>
        <v>0</v>
      </c>
      <c r="AH106" s="96"/>
    </row>
    <row r="107" spans="1:34" ht="20.100000000000001" customHeight="1">
      <c r="A107" s="99"/>
      <c r="B107" s="100"/>
      <c r="C107" s="100"/>
      <c r="D107" s="99"/>
      <c r="E107" s="99"/>
      <c r="F107" s="101"/>
      <c r="G107" s="102"/>
      <c r="H107" s="103"/>
      <c r="I107" s="102"/>
      <c r="J107" s="103"/>
      <c r="K107" s="102"/>
      <c r="L107" s="103"/>
      <c r="M107" s="347"/>
      <c r="N107" s="347"/>
      <c r="O107" s="102"/>
      <c r="P107" s="103"/>
      <c r="Q107" s="347"/>
      <c r="R107" s="347"/>
      <c r="S107" s="102"/>
      <c r="T107" s="103"/>
      <c r="U107" s="102"/>
      <c r="V107" s="103"/>
      <c r="W107" s="102"/>
      <c r="X107" s="103"/>
      <c r="Y107" s="102"/>
      <c r="Z107" s="103"/>
      <c r="AA107" s="102"/>
      <c r="AB107" s="103"/>
      <c r="AC107" s="102"/>
      <c r="AD107" s="103"/>
      <c r="AE107" s="54"/>
      <c r="AF107" s="54"/>
      <c r="AG107" s="54"/>
      <c r="AH107" s="54"/>
    </row>
    <row r="108" spans="1:34" ht="15">
      <c r="A108" s="105"/>
      <c r="B108" s="104"/>
      <c r="C108" s="106"/>
      <c r="D108" s="107"/>
      <c r="E108" s="107"/>
      <c r="F108" s="107"/>
      <c r="G108" s="107"/>
      <c r="H108" s="107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 spans="1:34" s="43" customFormat="1" ht="36" customHeight="1">
      <c r="A109" s="367" t="s">
        <v>127</v>
      </c>
      <c r="B109" s="44"/>
      <c r="C109" s="45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844">
        <f>P1</f>
        <v>0</v>
      </c>
      <c r="Q109" s="844"/>
      <c r="R109" s="844"/>
      <c r="S109" s="844"/>
      <c r="T109" s="844"/>
      <c r="U109" s="844"/>
      <c r="V109" s="844"/>
      <c r="W109" s="844"/>
      <c r="X109" s="844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</row>
    <row r="110" spans="1:34" s="43" customFormat="1" ht="18" customHeight="1">
      <c r="A110" s="41" t="s">
        <v>35</v>
      </c>
      <c r="B110" s="44"/>
      <c r="C110" s="45"/>
      <c r="D110" s="41"/>
      <c r="E110" s="41"/>
      <c r="F110" s="41"/>
      <c r="G110" s="41"/>
      <c r="H110" s="41"/>
      <c r="I110" s="41"/>
      <c r="J110" s="41"/>
      <c r="K110" s="858"/>
      <c r="L110" s="858"/>
      <c r="M110" s="344"/>
      <c r="N110" s="344"/>
      <c r="O110" s="41"/>
      <c r="P110" s="859"/>
      <c r="Q110" s="859"/>
      <c r="R110" s="859"/>
      <c r="S110" s="859"/>
      <c r="T110" s="859"/>
      <c r="U110" s="859"/>
      <c r="V110" s="859"/>
      <c r="W110" s="859"/>
      <c r="X110" s="859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1:34" s="52" customFormat="1" ht="15.75">
      <c r="A111" s="42"/>
      <c r="B111" s="44"/>
      <c r="C111" s="45"/>
      <c r="D111" s="41"/>
      <c r="E111" s="41"/>
      <c r="F111" s="41"/>
      <c r="G111" s="41"/>
      <c r="H111" s="41"/>
      <c r="I111" s="41"/>
      <c r="J111" s="41"/>
      <c r="K111" s="266"/>
      <c r="L111" s="266"/>
      <c r="M111" s="344"/>
      <c r="N111" s="344"/>
      <c r="O111" s="41"/>
      <c r="P111" s="41"/>
      <c r="Q111" s="420"/>
      <c r="R111" s="420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51"/>
      <c r="AF111" s="51"/>
      <c r="AG111" s="51"/>
      <c r="AH111" s="51"/>
    </row>
    <row r="112" spans="1:34" s="52" customFormat="1" ht="20.25">
      <c r="A112" s="48" t="s">
        <v>9</v>
      </c>
      <c r="B112" s="49"/>
      <c r="C112" s="50"/>
      <c r="D112" s="51"/>
      <c r="E112" s="51"/>
      <c r="F112" s="51"/>
      <c r="G112" s="48" t="s">
        <v>245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</row>
    <row r="113" spans="1:34" ht="14.25">
      <c r="A113" s="51"/>
      <c r="B113" s="50"/>
      <c r="C113" s="5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4"/>
      <c r="AF113" s="54"/>
      <c r="AG113" s="54"/>
      <c r="AH113" s="54"/>
    </row>
    <row r="114" spans="1:34" ht="19.5" customHeight="1">
      <c r="A114" s="7" t="s">
        <v>36</v>
      </c>
      <c r="B114" s="844">
        <f>G6</f>
        <v>2021</v>
      </c>
      <c r="C114" s="845"/>
      <c r="D114" s="845"/>
      <c r="E114" s="52"/>
      <c r="F114" s="52"/>
      <c r="G114" s="108">
        <f>G6</f>
        <v>2021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</row>
    <row r="115" spans="1:34" ht="19.5" customHeight="1">
      <c r="A115" s="56" t="s">
        <v>46</v>
      </c>
      <c r="B115" s="844" t="str">
        <f>G7</f>
        <v>4. Quartal</v>
      </c>
      <c r="C115" s="845"/>
      <c r="D115" s="845"/>
      <c r="E115" s="54"/>
      <c r="F115" s="54"/>
      <c r="G115" s="42" t="str">
        <f>G7</f>
        <v>4. Quartal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 spans="1:34" ht="19.5" customHeight="1">
      <c r="A116" s="7"/>
      <c r="B116" s="264"/>
      <c r="C116" s="265"/>
      <c r="D116" s="265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 spans="1:34" ht="29.25" customHeight="1">
      <c r="A117" s="849" t="s">
        <v>0</v>
      </c>
      <c r="B117" s="850"/>
      <c r="C117" s="850"/>
      <c r="D117" s="850"/>
      <c r="E117" s="850"/>
      <c r="F117" s="851"/>
      <c r="G117" s="867" t="s">
        <v>1</v>
      </c>
      <c r="H117" s="867"/>
      <c r="I117" s="867" t="s">
        <v>2</v>
      </c>
      <c r="J117" s="867"/>
      <c r="K117" s="868" t="s">
        <v>85</v>
      </c>
      <c r="L117" s="868"/>
      <c r="M117" s="830">
        <f>M8</f>
        <v>0</v>
      </c>
      <c r="N117" s="831"/>
      <c r="O117" s="830">
        <f>O8</f>
        <v>0</v>
      </c>
      <c r="P117" s="831"/>
      <c r="Q117" s="830">
        <f>Q8</f>
        <v>0</v>
      </c>
      <c r="R117" s="831"/>
      <c r="S117" s="830">
        <f>S8</f>
        <v>0</v>
      </c>
      <c r="T117" s="831"/>
      <c r="U117" s="830">
        <f>U8</f>
        <v>0</v>
      </c>
      <c r="V117" s="831"/>
      <c r="W117" s="830">
        <f>W8</f>
        <v>0</v>
      </c>
      <c r="X117" s="831"/>
      <c r="Y117" s="830">
        <f>Y8</f>
        <v>0</v>
      </c>
      <c r="Z117" s="831"/>
      <c r="AA117" s="830">
        <f>AA8</f>
        <v>0</v>
      </c>
      <c r="AB117" s="831"/>
      <c r="AC117" s="830">
        <f>AC8</f>
        <v>0</v>
      </c>
      <c r="AD117" s="831"/>
      <c r="AE117" s="830">
        <f>AE8</f>
        <v>0</v>
      </c>
      <c r="AF117" s="831"/>
      <c r="AG117" s="830">
        <f>AG8</f>
        <v>0</v>
      </c>
      <c r="AH117" s="831"/>
    </row>
    <row r="118" spans="1:34" ht="32.25" customHeight="1">
      <c r="A118" s="852"/>
      <c r="B118" s="853"/>
      <c r="C118" s="853"/>
      <c r="D118" s="853"/>
      <c r="E118" s="853"/>
      <c r="F118" s="854"/>
      <c r="G118" s="832" t="s">
        <v>17</v>
      </c>
      <c r="H118" s="832" t="s">
        <v>12</v>
      </c>
      <c r="I118" s="832" t="s">
        <v>17</v>
      </c>
      <c r="J118" s="832" t="s">
        <v>12</v>
      </c>
      <c r="K118" s="832" t="s">
        <v>17</v>
      </c>
      <c r="L118" s="832" t="s">
        <v>12</v>
      </c>
      <c r="M118" s="832" t="s">
        <v>17</v>
      </c>
      <c r="N118" s="832" t="s">
        <v>12</v>
      </c>
      <c r="O118" s="832" t="s">
        <v>17</v>
      </c>
      <c r="P118" s="832" t="s">
        <v>12</v>
      </c>
      <c r="Q118" s="832" t="s">
        <v>17</v>
      </c>
      <c r="R118" s="832" t="s">
        <v>12</v>
      </c>
      <c r="S118" s="832" t="s">
        <v>17</v>
      </c>
      <c r="T118" s="832" t="s">
        <v>12</v>
      </c>
      <c r="U118" s="832" t="s">
        <v>17</v>
      </c>
      <c r="V118" s="832" t="s">
        <v>12</v>
      </c>
      <c r="W118" s="832" t="s">
        <v>17</v>
      </c>
      <c r="X118" s="832" t="s">
        <v>12</v>
      </c>
      <c r="Y118" s="832" t="s">
        <v>17</v>
      </c>
      <c r="Z118" s="832" t="s">
        <v>12</v>
      </c>
      <c r="AA118" s="832" t="s">
        <v>17</v>
      </c>
      <c r="AB118" s="832" t="s">
        <v>12</v>
      </c>
      <c r="AC118" s="832" t="s">
        <v>17</v>
      </c>
      <c r="AD118" s="832" t="s">
        <v>12</v>
      </c>
      <c r="AE118" s="832" t="s">
        <v>17</v>
      </c>
      <c r="AF118" s="832" t="s">
        <v>12</v>
      </c>
      <c r="AG118" s="832" t="s">
        <v>17</v>
      </c>
      <c r="AH118" s="832" t="s">
        <v>12</v>
      </c>
    </row>
    <row r="119" spans="1:34" ht="35.25" customHeight="1">
      <c r="A119" s="852"/>
      <c r="B119" s="853"/>
      <c r="C119" s="853"/>
      <c r="D119" s="853"/>
      <c r="E119" s="853"/>
      <c r="F119" s="854"/>
      <c r="G119" s="833"/>
      <c r="H119" s="833"/>
      <c r="I119" s="833"/>
      <c r="J119" s="833"/>
      <c r="K119" s="833"/>
      <c r="L119" s="833"/>
      <c r="M119" s="833"/>
      <c r="N119" s="833"/>
      <c r="O119" s="833"/>
      <c r="P119" s="833"/>
      <c r="Q119" s="833"/>
      <c r="R119" s="833"/>
      <c r="S119" s="833"/>
      <c r="T119" s="833"/>
      <c r="U119" s="833"/>
      <c r="V119" s="833"/>
      <c r="W119" s="833"/>
      <c r="X119" s="833"/>
      <c r="Y119" s="833"/>
      <c r="Z119" s="833"/>
      <c r="AA119" s="833"/>
      <c r="AB119" s="833"/>
      <c r="AC119" s="833"/>
      <c r="AD119" s="833"/>
      <c r="AE119" s="833"/>
      <c r="AF119" s="833"/>
      <c r="AG119" s="833"/>
      <c r="AH119" s="833"/>
    </row>
    <row r="120" spans="1:34" ht="35.25" customHeight="1">
      <c r="A120" s="855"/>
      <c r="B120" s="856"/>
      <c r="C120" s="856"/>
      <c r="D120" s="856"/>
      <c r="E120" s="856"/>
      <c r="F120" s="857"/>
      <c r="G120" s="68" t="s">
        <v>135</v>
      </c>
      <c r="H120" s="68" t="s">
        <v>18</v>
      </c>
      <c r="I120" s="68" t="s">
        <v>135</v>
      </c>
      <c r="J120" s="68" t="s">
        <v>18</v>
      </c>
      <c r="K120" s="68" t="s">
        <v>86</v>
      </c>
      <c r="L120" s="68" t="s">
        <v>18</v>
      </c>
      <c r="M120" s="69">
        <f>M11</f>
        <v>0</v>
      </c>
      <c r="N120" s="68" t="s">
        <v>18</v>
      </c>
      <c r="O120" s="69">
        <f>O11</f>
        <v>0</v>
      </c>
      <c r="P120" s="68" t="s">
        <v>18</v>
      </c>
      <c r="Q120" s="69">
        <f>Q11</f>
        <v>0</v>
      </c>
      <c r="R120" s="68" t="s">
        <v>18</v>
      </c>
      <c r="S120" s="69">
        <f>S11</f>
        <v>0</v>
      </c>
      <c r="T120" s="68" t="s">
        <v>18</v>
      </c>
      <c r="U120" s="69">
        <f>U11</f>
        <v>0</v>
      </c>
      <c r="V120" s="68" t="s">
        <v>18</v>
      </c>
      <c r="W120" s="69">
        <f>W11</f>
        <v>0</v>
      </c>
      <c r="X120" s="68" t="s">
        <v>18</v>
      </c>
      <c r="Y120" s="69">
        <f>Y11</f>
        <v>0</v>
      </c>
      <c r="Z120" s="68" t="s">
        <v>18</v>
      </c>
      <c r="AA120" s="69">
        <f>AA11</f>
        <v>0</v>
      </c>
      <c r="AB120" s="68" t="s">
        <v>18</v>
      </c>
      <c r="AC120" s="69">
        <f>AC11</f>
        <v>0</v>
      </c>
      <c r="AD120" s="68" t="s">
        <v>18</v>
      </c>
      <c r="AE120" s="69">
        <f>AE11</f>
        <v>0</v>
      </c>
      <c r="AF120" s="68" t="s">
        <v>18</v>
      </c>
      <c r="AG120" s="69">
        <f>AG11</f>
        <v>0</v>
      </c>
      <c r="AH120" s="68" t="s">
        <v>18</v>
      </c>
    </row>
    <row r="121" spans="1:34" s="306" customFormat="1" ht="23.25" customHeight="1">
      <c r="A121" s="862" t="s">
        <v>120</v>
      </c>
      <c r="B121" s="863"/>
      <c r="C121" s="863"/>
      <c r="D121" s="863"/>
      <c r="E121" s="863"/>
      <c r="F121" s="863"/>
      <c r="G121" s="863"/>
      <c r="H121" s="863"/>
      <c r="I121" s="863"/>
      <c r="J121" s="863"/>
      <c r="K121" s="863"/>
      <c r="L121" s="863"/>
      <c r="M121" s="863"/>
      <c r="N121" s="863"/>
      <c r="O121" s="863"/>
      <c r="P121" s="863"/>
      <c r="Q121" s="863"/>
      <c r="R121" s="863"/>
      <c r="S121" s="863"/>
      <c r="T121" s="863"/>
      <c r="U121" s="863"/>
      <c r="V121" s="863"/>
      <c r="W121" s="863"/>
      <c r="X121" s="863"/>
      <c r="Y121" s="863"/>
      <c r="Z121" s="863"/>
      <c r="AA121" s="863"/>
      <c r="AB121" s="863"/>
      <c r="AC121" s="863"/>
      <c r="AD121" s="863"/>
      <c r="AE121" s="864"/>
      <c r="AF121" s="864"/>
      <c r="AG121" s="864"/>
      <c r="AH121" s="865"/>
    </row>
    <row r="122" spans="1:34">
      <c r="A122" s="1"/>
      <c r="B122" s="2"/>
      <c r="C122" s="2"/>
      <c r="D122" s="1"/>
      <c r="E122" s="1"/>
      <c r="F122" s="20"/>
      <c r="G122" s="24"/>
      <c r="H122" s="88"/>
      <c r="I122" s="24"/>
      <c r="J122" s="88"/>
      <c r="K122" s="27"/>
      <c r="L122" s="88"/>
      <c r="M122" s="27"/>
      <c r="N122" s="89"/>
      <c r="O122" s="27"/>
      <c r="P122" s="89"/>
      <c r="Q122" s="27"/>
      <c r="R122" s="89"/>
      <c r="S122" s="27"/>
      <c r="T122" s="89"/>
      <c r="U122" s="27"/>
      <c r="V122" s="89"/>
      <c r="W122" s="27"/>
      <c r="X122" s="89"/>
      <c r="Y122" s="27"/>
      <c r="Z122" s="89"/>
      <c r="AA122" s="27"/>
      <c r="AB122" s="89"/>
      <c r="AC122" s="27"/>
      <c r="AD122" s="272"/>
      <c r="AE122" s="27"/>
      <c r="AF122" s="272"/>
      <c r="AG122" s="27"/>
      <c r="AH122" s="272"/>
    </row>
    <row r="123" spans="1:34">
      <c r="A123" s="1"/>
      <c r="B123" s="2"/>
      <c r="C123" s="2"/>
      <c r="D123" s="1"/>
      <c r="E123" s="1"/>
      <c r="F123" s="20"/>
      <c r="G123" s="24"/>
      <c r="H123" s="88"/>
      <c r="I123" s="24"/>
      <c r="J123" s="88"/>
      <c r="K123" s="27"/>
      <c r="L123" s="88"/>
      <c r="M123" s="27"/>
      <c r="N123" s="89"/>
      <c r="O123" s="27"/>
      <c r="P123" s="89"/>
      <c r="Q123" s="27"/>
      <c r="R123" s="89"/>
      <c r="S123" s="27"/>
      <c r="T123" s="89"/>
      <c r="U123" s="27"/>
      <c r="V123" s="89"/>
      <c r="W123" s="27"/>
      <c r="X123" s="89"/>
      <c r="Y123" s="27"/>
      <c r="Z123" s="89"/>
      <c r="AA123" s="27"/>
      <c r="AB123" s="89"/>
      <c r="AC123" s="27"/>
      <c r="AD123" s="272"/>
      <c r="AE123" s="27"/>
      <c r="AF123" s="272"/>
      <c r="AG123" s="27"/>
      <c r="AH123" s="272"/>
    </row>
    <row r="124" spans="1:34">
      <c r="A124" s="1"/>
      <c r="B124" s="2"/>
      <c r="C124" s="2"/>
      <c r="D124" s="1"/>
      <c r="E124" s="1"/>
      <c r="F124" s="20"/>
      <c r="G124" s="24"/>
      <c r="H124" s="88"/>
      <c r="I124" s="24"/>
      <c r="J124" s="88"/>
      <c r="K124" s="27"/>
      <c r="L124" s="88"/>
      <c r="M124" s="27"/>
      <c r="N124" s="89"/>
      <c r="O124" s="27"/>
      <c r="P124" s="89"/>
      <c r="Q124" s="27"/>
      <c r="R124" s="89"/>
      <c r="S124" s="27"/>
      <c r="T124" s="89"/>
      <c r="U124" s="27"/>
      <c r="V124" s="89"/>
      <c r="W124" s="27"/>
      <c r="X124" s="89"/>
      <c r="Y124" s="27"/>
      <c r="Z124" s="89"/>
      <c r="AA124" s="27"/>
      <c r="AB124" s="89"/>
      <c r="AC124" s="27"/>
      <c r="AD124" s="272"/>
      <c r="AE124" s="27"/>
      <c r="AF124" s="272"/>
      <c r="AG124" s="27"/>
      <c r="AH124" s="272"/>
    </row>
    <row r="125" spans="1:34">
      <c r="A125" s="1"/>
      <c r="B125" s="2"/>
      <c r="C125" s="2"/>
      <c r="D125" s="1"/>
      <c r="E125" s="1"/>
      <c r="F125" s="20"/>
      <c r="G125" s="24"/>
      <c r="H125" s="88"/>
      <c r="I125" s="24"/>
      <c r="J125" s="88"/>
      <c r="K125" s="27"/>
      <c r="L125" s="88"/>
      <c r="M125" s="27"/>
      <c r="N125" s="89"/>
      <c r="O125" s="27"/>
      <c r="P125" s="89"/>
      <c r="Q125" s="27"/>
      <c r="R125" s="89"/>
      <c r="S125" s="27"/>
      <c r="T125" s="89"/>
      <c r="U125" s="27"/>
      <c r="V125" s="89"/>
      <c r="W125" s="27"/>
      <c r="X125" s="89"/>
      <c r="Y125" s="27"/>
      <c r="Z125" s="89"/>
      <c r="AA125" s="27"/>
      <c r="AB125" s="89"/>
      <c r="AC125" s="27"/>
      <c r="AD125" s="272"/>
      <c r="AE125" s="27"/>
      <c r="AF125" s="272"/>
      <c r="AG125" s="27"/>
      <c r="AH125" s="272"/>
    </row>
    <row r="126" spans="1:34">
      <c r="A126" s="1"/>
      <c r="B126" s="2"/>
      <c r="C126" s="2"/>
      <c r="D126" s="1"/>
      <c r="E126" s="1"/>
      <c r="F126" s="20"/>
      <c r="G126" s="24"/>
      <c r="H126" s="88"/>
      <c r="I126" s="24"/>
      <c r="J126" s="88"/>
      <c r="K126" s="27"/>
      <c r="L126" s="88"/>
      <c r="M126" s="27"/>
      <c r="N126" s="89"/>
      <c r="O126" s="27"/>
      <c r="P126" s="89"/>
      <c r="Q126" s="27"/>
      <c r="R126" s="89"/>
      <c r="S126" s="27"/>
      <c r="T126" s="89"/>
      <c r="U126" s="27"/>
      <c r="V126" s="89"/>
      <c r="W126" s="27"/>
      <c r="X126" s="89"/>
      <c r="Y126" s="27"/>
      <c r="Z126" s="89"/>
      <c r="AA126" s="27"/>
      <c r="AB126" s="89"/>
      <c r="AC126" s="27"/>
      <c r="AD126" s="272"/>
      <c r="AE126" s="27"/>
      <c r="AF126" s="272"/>
      <c r="AG126" s="27"/>
      <c r="AH126" s="272"/>
    </row>
    <row r="127" spans="1:34">
      <c r="A127" s="1"/>
      <c r="B127" s="2"/>
      <c r="C127" s="2"/>
      <c r="D127" s="1"/>
      <c r="E127" s="1"/>
      <c r="F127" s="20"/>
      <c r="G127" s="24"/>
      <c r="H127" s="88"/>
      <c r="I127" s="24"/>
      <c r="J127" s="88"/>
      <c r="K127" s="27"/>
      <c r="L127" s="88"/>
      <c r="M127" s="27"/>
      <c r="N127" s="89"/>
      <c r="O127" s="27"/>
      <c r="P127" s="89"/>
      <c r="Q127" s="27"/>
      <c r="R127" s="89"/>
      <c r="S127" s="27"/>
      <c r="T127" s="89"/>
      <c r="U127" s="27"/>
      <c r="V127" s="89"/>
      <c r="W127" s="27"/>
      <c r="X127" s="89"/>
      <c r="Y127" s="27"/>
      <c r="Z127" s="89"/>
      <c r="AA127" s="27"/>
      <c r="AB127" s="89"/>
      <c r="AC127" s="27"/>
      <c r="AD127" s="272"/>
      <c r="AE127" s="27"/>
      <c r="AF127" s="272"/>
      <c r="AG127" s="27"/>
      <c r="AH127" s="272"/>
    </row>
    <row r="128" spans="1:34">
      <c r="A128" s="1"/>
      <c r="B128" s="2"/>
      <c r="C128" s="2"/>
      <c r="D128" s="1"/>
      <c r="E128" s="1"/>
      <c r="F128" s="20"/>
      <c r="G128" s="24"/>
      <c r="H128" s="88"/>
      <c r="I128" s="24"/>
      <c r="J128" s="88"/>
      <c r="K128" s="27"/>
      <c r="L128" s="88"/>
      <c r="M128" s="27"/>
      <c r="N128" s="89"/>
      <c r="O128" s="27"/>
      <c r="P128" s="89"/>
      <c r="Q128" s="27"/>
      <c r="R128" s="89"/>
      <c r="S128" s="27"/>
      <c r="T128" s="89"/>
      <c r="U128" s="27"/>
      <c r="V128" s="89"/>
      <c r="W128" s="27"/>
      <c r="X128" s="89"/>
      <c r="Y128" s="27"/>
      <c r="Z128" s="89"/>
      <c r="AA128" s="27"/>
      <c r="AB128" s="89"/>
      <c r="AC128" s="27"/>
      <c r="AD128" s="272"/>
      <c r="AE128" s="27"/>
      <c r="AF128" s="272"/>
      <c r="AG128" s="27"/>
      <c r="AH128" s="272"/>
    </row>
    <row r="129" spans="1:34">
      <c r="A129" s="1"/>
      <c r="B129" s="2"/>
      <c r="C129" s="2"/>
      <c r="D129" s="1"/>
      <c r="E129" s="1"/>
      <c r="F129" s="20"/>
      <c r="G129" s="24"/>
      <c r="H129" s="88"/>
      <c r="I129" s="24"/>
      <c r="J129" s="88"/>
      <c r="K129" s="27"/>
      <c r="L129" s="88"/>
      <c r="M129" s="27"/>
      <c r="N129" s="89"/>
      <c r="O129" s="27"/>
      <c r="P129" s="89"/>
      <c r="Q129" s="27"/>
      <c r="R129" s="89"/>
      <c r="S129" s="27"/>
      <c r="T129" s="89"/>
      <c r="U129" s="27"/>
      <c r="V129" s="89"/>
      <c r="W129" s="27"/>
      <c r="X129" s="89"/>
      <c r="Y129" s="27"/>
      <c r="Z129" s="89"/>
      <c r="AA129" s="27"/>
      <c r="AB129" s="89"/>
      <c r="AC129" s="27"/>
      <c r="AD129" s="272"/>
      <c r="AE129" s="27"/>
      <c r="AF129" s="272"/>
      <c r="AG129" s="27"/>
      <c r="AH129" s="272"/>
    </row>
    <row r="130" spans="1:34">
      <c r="A130" s="1"/>
      <c r="B130" s="2"/>
      <c r="C130" s="2"/>
      <c r="D130" s="1"/>
      <c r="E130" s="1"/>
      <c r="F130" s="20"/>
      <c r="G130" s="24"/>
      <c r="H130" s="88"/>
      <c r="I130" s="24"/>
      <c r="J130" s="88"/>
      <c r="K130" s="27"/>
      <c r="L130" s="88"/>
      <c r="M130" s="27"/>
      <c r="N130" s="89"/>
      <c r="O130" s="27"/>
      <c r="P130" s="89"/>
      <c r="Q130" s="27"/>
      <c r="R130" s="89"/>
      <c r="S130" s="27"/>
      <c r="T130" s="89"/>
      <c r="U130" s="27"/>
      <c r="V130" s="89"/>
      <c r="W130" s="27"/>
      <c r="X130" s="89"/>
      <c r="Y130" s="27"/>
      <c r="Z130" s="89"/>
      <c r="AA130" s="27"/>
      <c r="AB130" s="89"/>
      <c r="AC130" s="27"/>
      <c r="AD130" s="272"/>
      <c r="AE130" s="27"/>
      <c r="AF130" s="272"/>
      <c r="AG130" s="27"/>
      <c r="AH130" s="272"/>
    </row>
    <row r="131" spans="1:34">
      <c r="A131" s="1"/>
      <c r="B131" s="2"/>
      <c r="C131" s="2"/>
      <c r="D131" s="1"/>
      <c r="E131" s="1"/>
      <c r="F131" s="20"/>
      <c r="G131" s="24"/>
      <c r="H131" s="88"/>
      <c r="I131" s="24"/>
      <c r="J131" s="88"/>
      <c r="K131" s="27"/>
      <c r="L131" s="88"/>
      <c r="M131" s="27"/>
      <c r="N131" s="89"/>
      <c r="O131" s="27"/>
      <c r="P131" s="89"/>
      <c r="Q131" s="27"/>
      <c r="R131" s="89"/>
      <c r="S131" s="27"/>
      <c r="T131" s="89"/>
      <c r="U131" s="27"/>
      <c r="V131" s="89"/>
      <c r="W131" s="27"/>
      <c r="X131" s="89"/>
      <c r="Y131" s="27"/>
      <c r="Z131" s="89"/>
      <c r="AA131" s="27"/>
      <c r="AB131" s="89"/>
      <c r="AC131" s="27"/>
      <c r="AD131" s="272"/>
      <c r="AE131" s="27"/>
      <c r="AF131" s="272"/>
      <c r="AG131" s="27"/>
      <c r="AH131" s="272"/>
    </row>
    <row r="132" spans="1:34">
      <c r="A132" s="1"/>
      <c r="B132" s="2"/>
      <c r="C132" s="2"/>
      <c r="D132" s="1"/>
      <c r="E132" s="1"/>
      <c r="F132" s="20"/>
      <c r="G132" s="24"/>
      <c r="H132" s="88"/>
      <c r="I132" s="24"/>
      <c r="J132" s="88"/>
      <c r="K132" s="27"/>
      <c r="L132" s="88"/>
      <c r="M132" s="27"/>
      <c r="N132" s="89"/>
      <c r="O132" s="27"/>
      <c r="P132" s="89"/>
      <c r="Q132" s="27"/>
      <c r="R132" s="89"/>
      <c r="S132" s="27"/>
      <c r="T132" s="89"/>
      <c r="U132" s="27"/>
      <c r="V132" s="89"/>
      <c r="W132" s="27"/>
      <c r="X132" s="89"/>
      <c r="Y132" s="27"/>
      <c r="Z132" s="89"/>
      <c r="AA132" s="27"/>
      <c r="AB132" s="89"/>
      <c r="AC132" s="27"/>
      <c r="AD132" s="272"/>
      <c r="AE132" s="27"/>
      <c r="AF132" s="272"/>
      <c r="AG132" s="27"/>
      <c r="AH132" s="272"/>
    </row>
    <row r="133" spans="1:34">
      <c r="A133" s="1"/>
      <c r="B133" s="2"/>
      <c r="C133" s="2"/>
      <c r="D133" s="1"/>
      <c r="E133" s="1"/>
      <c r="F133" s="20"/>
      <c r="G133" s="24"/>
      <c r="H133" s="88"/>
      <c r="I133" s="24"/>
      <c r="J133" s="88"/>
      <c r="K133" s="27"/>
      <c r="L133" s="88"/>
      <c r="M133" s="27"/>
      <c r="N133" s="89"/>
      <c r="O133" s="27"/>
      <c r="P133" s="89"/>
      <c r="Q133" s="27"/>
      <c r="R133" s="89"/>
      <c r="S133" s="27"/>
      <c r="T133" s="89"/>
      <c r="U133" s="27"/>
      <c r="V133" s="89"/>
      <c r="W133" s="27"/>
      <c r="X133" s="89"/>
      <c r="Y133" s="27"/>
      <c r="Z133" s="89"/>
      <c r="AA133" s="27"/>
      <c r="AB133" s="89"/>
      <c r="AC133" s="27"/>
      <c r="AD133" s="272"/>
      <c r="AE133" s="27"/>
      <c r="AF133" s="272"/>
      <c r="AG133" s="27"/>
      <c r="AH133" s="272"/>
    </row>
    <row r="134" spans="1:34">
      <c r="A134" s="1"/>
      <c r="B134" s="2"/>
      <c r="C134" s="2"/>
      <c r="D134" s="1"/>
      <c r="E134" s="1"/>
      <c r="F134" s="20"/>
      <c r="G134" s="24"/>
      <c r="H134" s="88"/>
      <c r="I134" s="24"/>
      <c r="J134" s="88"/>
      <c r="K134" s="27"/>
      <c r="L134" s="88"/>
      <c r="M134" s="27"/>
      <c r="N134" s="89"/>
      <c r="O134" s="27"/>
      <c r="P134" s="89"/>
      <c r="Q134" s="27"/>
      <c r="R134" s="89"/>
      <c r="S134" s="27"/>
      <c r="T134" s="89"/>
      <c r="U134" s="27"/>
      <c r="V134" s="89"/>
      <c r="W134" s="27"/>
      <c r="X134" s="89"/>
      <c r="Y134" s="27"/>
      <c r="Z134" s="89"/>
      <c r="AA134" s="27"/>
      <c r="AB134" s="89"/>
      <c r="AC134" s="27"/>
      <c r="AD134" s="272"/>
      <c r="AE134" s="27"/>
      <c r="AF134" s="272"/>
      <c r="AG134" s="27"/>
      <c r="AH134" s="272"/>
    </row>
    <row r="135" spans="1:34">
      <c r="A135" s="1"/>
      <c r="B135" s="2"/>
      <c r="C135" s="2"/>
      <c r="D135" s="1"/>
      <c r="E135" s="1"/>
      <c r="F135" s="20"/>
      <c r="G135" s="24"/>
      <c r="H135" s="88"/>
      <c r="I135" s="24"/>
      <c r="J135" s="88"/>
      <c r="K135" s="27"/>
      <c r="L135" s="88"/>
      <c r="M135" s="27"/>
      <c r="N135" s="89"/>
      <c r="O135" s="27"/>
      <c r="P135" s="89"/>
      <c r="Q135" s="27"/>
      <c r="R135" s="89"/>
      <c r="S135" s="27"/>
      <c r="T135" s="89"/>
      <c r="U135" s="27"/>
      <c r="V135" s="89"/>
      <c r="W135" s="27"/>
      <c r="X135" s="89"/>
      <c r="Y135" s="27"/>
      <c r="Z135" s="89"/>
      <c r="AA135" s="27"/>
      <c r="AB135" s="89"/>
      <c r="AC135" s="27"/>
      <c r="AD135" s="272"/>
      <c r="AE135" s="27"/>
      <c r="AF135" s="272"/>
      <c r="AG135" s="27"/>
      <c r="AH135" s="272"/>
    </row>
    <row r="136" spans="1:34">
      <c r="A136" s="1"/>
      <c r="B136" s="2"/>
      <c r="C136" s="2"/>
      <c r="D136" s="1"/>
      <c r="E136" s="1"/>
      <c r="F136" s="20"/>
      <c r="G136" s="24"/>
      <c r="H136" s="88"/>
      <c r="I136" s="24"/>
      <c r="J136" s="88"/>
      <c r="K136" s="27"/>
      <c r="L136" s="88"/>
      <c r="M136" s="27"/>
      <c r="N136" s="89"/>
      <c r="O136" s="27"/>
      <c r="P136" s="89"/>
      <c r="Q136" s="27"/>
      <c r="R136" s="89"/>
      <c r="S136" s="27"/>
      <c r="T136" s="89"/>
      <c r="U136" s="27"/>
      <c r="V136" s="89"/>
      <c r="W136" s="27"/>
      <c r="X136" s="89"/>
      <c r="Y136" s="27"/>
      <c r="Z136" s="89"/>
      <c r="AA136" s="27"/>
      <c r="AB136" s="89"/>
      <c r="AC136" s="27"/>
      <c r="AD136" s="272"/>
      <c r="AE136" s="27"/>
      <c r="AF136" s="272"/>
      <c r="AG136" s="27"/>
      <c r="AH136" s="272"/>
    </row>
    <row r="137" spans="1:34">
      <c r="A137" s="1"/>
      <c r="B137" s="2"/>
      <c r="C137" s="2"/>
      <c r="D137" s="1"/>
      <c r="E137" s="1"/>
      <c r="F137" s="20"/>
      <c r="G137" s="24"/>
      <c r="H137" s="88"/>
      <c r="I137" s="24"/>
      <c r="J137" s="88"/>
      <c r="K137" s="27"/>
      <c r="L137" s="88"/>
      <c r="M137" s="27"/>
      <c r="N137" s="89"/>
      <c r="O137" s="27"/>
      <c r="P137" s="89"/>
      <c r="Q137" s="27"/>
      <c r="R137" s="89"/>
      <c r="S137" s="27"/>
      <c r="T137" s="89"/>
      <c r="U137" s="27"/>
      <c r="V137" s="89"/>
      <c r="W137" s="27"/>
      <c r="X137" s="89"/>
      <c r="Y137" s="27"/>
      <c r="Z137" s="89"/>
      <c r="AA137" s="27"/>
      <c r="AB137" s="89"/>
      <c r="AC137" s="27"/>
      <c r="AD137" s="272"/>
      <c r="AE137" s="27"/>
      <c r="AF137" s="272"/>
      <c r="AG137" s="27"/>
      <c r="AH137" s="272"/>
    </row>
    <row r="138" spans="1:34">
      <c r="A138" s="1"/>
      <c r="B138" s="2"/>
      <c r="C138" s="2"/>
      <c r="D138" s="1"/>
      <c r="E138" s="1"/>
      <c r="F138" s="20"/>
      <c r="G138" s="24"/>
      <c r="H138" s="88"/>
      <c r="I138" s="24"/>
      <c r="J138" s="88"/>
      <c r="K138" s="27"/>
      <c r="L138" s="88"/>
      <c r="M138" s="27"/>
      <c r="N138" s="89"/>
      <c r="O138" s="27"/>
      <c r="P138" s="89"/>
      <c r="Q138" s="27"/>
      <c r="R138" s="89"/>
      <c r="S138" s="27"/>
      <c r="T138" s="89"/>
      <c r="U138" s="27"/>
      <c r="V138" s="89"/>
      <c r="W138" s="27"/>
      <c r="X138" s="89"/>
      <c r="Y138" s="27"/>
      <c r="Z138" s="89"/>
      <c r="AA138" s="27"/>
      <c r="AB138" s="89"/>
      <c r="AC138" s="27"/>
      <c r="AD138" s="272"/>
      <c r="AE138" s="27"/>
      <c r="AF138" s="272"/>
      <c r="AG138" s="27"/>
      <c r="AH138" s="272"/>
    </row>
    <row r="139" spans="1:34">
      <c r="A139" s="1"/>
      <c r="B139" s="2"/>
      <c r="C139" s="2"/>
      <c r="D139" s="1"/>
      <c r="E139" s="1"/>
      <c r="F139" s="20"/>
      <c r="G139" s="24"/>
      <c r="H139" s="88"/>
      <c r="I139" s="24"/>
      <c r="J139" s="88"/>
      <c r="K139" s="27"/>
      <c r="L139" s="88"/>
      <c r="M139" s="27"/>
      <c r="N139" s="89"/>
      <c r="O139" s="27"/>
      <c r="P139" s="89"/>
      <c r="Q139" s="27"/>
      <c r="R139" s="89"/>
      <c r="S139" s="27"/>
      <c r="T139" s="89"/>
      <c r="U139" s="27"/>
      <c r="V139" s="89"/>
      <c r="W139" s="27"/>
      <c r="X139" s="89"/>
      <c r="Y139" s="27"/>
      <c r="Z139" s="89"/>
      <c r="AA139" s="27"/>
      <c r="AB139" s="89"/>
      <c r="AC139" s="27"/>
      <c r="AD139" s="272"/>
      <c r="AE139" s="27"/>
      <c r="AF139" s="272"/>
      <c r="AG139" s="27"/>
      <c r="AH139" s="272"/>
    </row>
    <row r="140" spans="1:34">
      <c r="A140" s="1"/>
      <c r="B140" s="2"/>
      <c r="C140" s="2"/>
      <c r="D140" s="1"/>
      <c r="E140" s="1"/>
      <c r="F140" s="20"/>
      <c r="G140" s="24"/>
      <c r="H140" s="88"/>
      <c r="I140" s="24"/>
      <c r="J140" s="88"/>
      <c r="K140" s="27"/>
      <c r="L140" s="88"/>
      <c r="M140" s="27"/>
      <c r="N140" s="89"/>
      <c r="O140" s="27"/>
      <c r="P140" s="89"/>
      <c r="Q140" s="27"/>
      <c r="R140" s="89"/>
      <c r="S140" s="27"/>
      <c r="T140" s="89"/>
      <c r="U140" s="27"/>
      <c r="V140" s="89"/>
      <c r="W140" s="27"/>
      <c r="X140" s="89"/>
      <c r="Y140" s="27"/>
      <c r="Z140" s="89"/>
      <c r="AA140" s="27"/>
      <c r="AB140" s="89"/>
      <c r="AC140" s="27"/>
      <c r="AD140" s="272"/>
      <c r="AE140" s="27"/>
      <c r="AF140" s="272"/>
      <c r="AG140" s="27"/>
      <c r="AH140" s="272"/>
    </row>
    <row r="141" spans="1:34">
      <c r="A141" s="1"/>
      <c r="B141" s="2"/>
      <c r="C141" s="2"/>
      <c r="D141" s="1"/>
      <c r="E141" s="1"/>
      <c r="F141" s="20"/>
      <c r="G141" s="24"/>
      <c r="H141" s="88"/>
      <c r="I141" s="24"/>
      <c r="J141" s="88"/>
      <c r="K141" s="27"/>
      <c r="L141" s="88"/>
      <c r="M141" s="27"/>
      <c r="N141" s="89"/>
      <c r="O141" s="27"/>
      <c r="P141" s="89"/>
      <c r="Q141" s="27"/>
      <c r="R141" s="89"/>
      <c r="S141" s="27"/>
      <c r="T141" s="89"/>
      <c r="U141" s="27"/>
      <c r="V141" s="89"/>
      <c r="W141" s="27"/>
      <c r="X141" s="89"/>
      <c r="Y141" s="27"/>
      <c r="Z141" s="89"/>
      <c r="AA141" s="27"/>
      <c r="AB141" s="89"/>
      <c r="AC141" s="27"/>
      <c r="AD141" s="272"/>
      <c r="AE141" s="27"/>
      <c r="AF141" s="272"/>
      <c r="AG141" s="27"/>
      <c r="AH141" s="272"/>
    </row>
    <row r="142" spans="1:34">
      <c r="A142" s="1"/>
      <c r="B142" s="2"/>
      <c r="C142" s="2"/>
      <c r="D142" s="1"/>
      <c r="E142" s="1"/>
      <c r="F142" s="20"/>
      <c r="G142" s="24"/>
      <c r="H142" s="88"/>
      <c r="I142" s="24"/>
      <c r="J142" s="88"/>
      <c r="K142" s="27"/>
      <c r="L142" s="88"/>
      <c r="M142" s="27"/>
      <c r="N142" s="89"/>
      <c r="O142" s="27"/>
      <c r="P142" s="89"/>
      <c r="Q142" s="27"/>
      <c r="R142" s="89"/>
      <c r="S142" s="27"/>
      <c r="T142" s="89"/>
      <c r="U142" s="27"/>
      <c r="V142" s="89"/>
      <c r="W142" s="27"/>
      <c r="X142" s="89"/>
      <c r="Y142" s="27"/>
      <c r="Z142" s="89"/>
      <c r="AA142" s="27"/>
      <c r="AB142" s="89"/>
      <c r="AC142" s="27"/>
      <c r="AD142" s="272"/>
      <c r="AE142" s="27"/>
      <c r="AF142" s="272"/>
      <c r="AG142" s="27"/>
      <c r="AH142" s="272"/>
    </row>
    <row r="143" spans="1:34">
      <c r="A143" s="1"/>
      <c r="B143" s="2"/>
      <c r="C143" s="2"/>
      <c r="D143" s="1"/>
      <c r="E143" s="1"/>
      <c r="F143" s="20"/>
      <c r="G143" s="24"/>
      <c r="H143" s="88"/>
      <c r="I143" s="24"/>
      <c r="J143" s="88"/>
      <c r="K143" s="27"/>
      <c r="L143" s="88"/>
      <c r="M143" s="27"/>
      <c r="N143" s="89"/>
      <c r="O143" s="27"/>
      <c r="P143" s="89"/>
      <c r="Q143" s="27"/>
      <c r="R143" s="89"/>
      <c r="S143" s="27"/>
      <c r="T143" s="89"/>
      <c r="U143" s="27"/>
      <c r="V143" s="89"/>
      <c r="W143" s="27"/>
      <c r="X143" s="89"/>
      <c r="Y143" s="27"/>
      <c r="Z143" s="89"/>
      <c r="AA143" s="27"/>
      <c r="AB143" s="89"/>
      <c r="AC143" s="27"/>
      <c r="AD143" s="272"/>
      <c r="AE143" s="27"/>
      <c r="AF143" s="272"/>
      <c r="AG143" s="27"/>
      <c r="AH143" s="272"/>
    </row>
    <row r="144" spans="1:34">
      <c r="A144" s="1"/>
      <c r="B144" s="2"/>
      <c r="C144" s="2"/>
      <c r="D144" s="1"/>
      <c r="E144" s="1"/>
      <c r="F144" s="20"/>
      <c r="G144" s="24"/>
      <c r="H144" s="88"/>
      <c r="I144" s="24"/>
      <c r="J144" s="88"/>
      <c r="K144" s="27"/>
      <c r="L144" s="88"/>
      <c r="M144" s="27"/>
      <c r="N144" s="89"/>
      <c r="O144" s="27"/>
      <c r="P144" s="89"/>
      <c r="Q144" s="27"/>
      <c r="R144" s="89"/>
      <c r="S144" s="27"/>
      <c r="T144" s="89"/>
      <c r="U144" s="27"/>
      <c r="V144" s="89"/>
      <c r="W144" s="27"/>
      <c r="X144" s="89"/>
      <c r="Y144" s="27"/>
      <c r="Z144" s="89"/>
      <c r="AA144" s="27"/>
      <c r="AB144" s="89"/>
      <c r="AC144" s="27"/>
      <c r="AD144" s="272"/>
      <c r="AE144" s="27"/>
      <c r="AF144" s="272"/>
      <c r="AG144" s="27"/>
      <c r="AH144" s="272"/>
    </row>
    <row r="145" spans="1:34">
      <c r="A145" s="1"/>
      <c r="B145" s="2"/>
      <c r="C145" s="2"/>
      <c r="D145" s="1"/>
      <c r="E145" s="1"/>
      <c r="F145" s="20"/>
      <c r="G145" s="24"/>
      <c r="H145" s="88"/>
      <c r="I145" s="24"/>
      <c r="J145" s="88"/>
      <c r="K145" s="27"/>
      <c r="L145" s="88"/>
      <c r="M145" s="27"/>
      <c r="N145" s="89"/>
      <c r="O145" s="27"/>
      <c r="P145" s="89"/>
      <c r="Q145" s="27"/>
      <c r="R145" s="89"/>
      <c r="S145" s="27"/>
      <c r="T145" s="89"/>
      <c r="U145" s="27"/>
      <c r="V145" s="89"/>
      <c r="W145" s="27"/>
      <c r="X145" s="89"/>
      <c r="Y145" s="27"/>
      <c r="Z145" s="89"/>
      <c r="AA145" s="27"/>
      <c r="AB145" s="89"/>
      <c r="AC145" s="27"/>
      <c r="AD145" s="273"/>
      <c r="AE145" s="27"/>
      <c r="AF145" s="273"/>
      <c r="AG145" s="27"/>
      <c r="AH145" s="273"/>
    </row>
    <row r="146" spans="1:34" ht="51" hidden="1">
      <c r="A146" s="370" t="s">
        <v>121</v>
      </c>
      <c r="B146" s="371"/>
      <c r="C146" s="372"/>
      <c r="D146" s="373"/>
      <c r="E146" s="374"/>
      <c r="F146" s="373"/>
      <c r="G146" s="375">
        <f t="shared" ref="G146:AC146" si="3">SUM(G122:G145)</f>
        <v>0</v>
      </c>
      <c r="H146" s="376"/>
      <c r="I146" s="375">
        <f t="shared" si="3"/>
        <v>0</v>
      </c>
      <c r="J146" s="376"/>
      <c r="K146" s="375">
        <f t="shared" si="3"/>
        <v>0</v>
      </c>
      <c r="L146" s="376"/>
      <c r="M146" s="375">
        <f t="shared" si="3"/>
        <v>0</v>
      </c>
      <c r="N146" s="376"/>
      <c r="O146" s="375">
        <f t="shared" si="3"/>
        <v>0</v>
      </c>
      <c r="P146" s="376"/>
      <c r="Q146" s="375">
        <f t="shared" ref="Q146" si="4">SUM(Q122:Q145)</f>
        <v>0</v>
      </c>
      <c r="R146" s="376"/>
      <c r="S146" s="375">
        <f t="shared" ref="S146" si="5">SUM(S122:S145)</f>
        <v>0</v>
      </c>
      <c r="T146" s="376"/>
      <c r="U146" s="375">
        <f t="shared" si="3"/>
        <v>0</v>
      </c>
      <c r="V146" s="376"/>
      <c r="W146" s="375">
        <f t="shared" si="3"/>
        <v>0</v>
      </c>
      <c r="X146" s="376"/>
      <c r="Y146" s="375">
        <f t="shared" si="3"/>
        <v>0</v>
      </c>
      <c r="Z146" s="376"/>
      <c r="AA146" s="375">
        <f t="shared" si="3"/>
        <v>0</v>
      </c>
      <c r="AB146" s="376"/>
      <c r="AC146" s="375">
        <f t="shared" si="3"/>
        <v>0</v>
      </c>
      <c r="AD146" s="378"/>
      <c r="AE146" s="375">
        <f t="shared" ref="AE146" si="6">SUM(AE122:AE145)</f>
        <v>0</v>
      </c>
      <c r="AF146" s="378"/>
      <c r="AG146" s="375">
        <f t="shared" ref="AG146" si="7">SUM(AG122:AG145)</f>
        <v>0</v>
      </c>
      <c r="AH146" s="378"/>
    </row>
    <row r="147" spans="1:34" s="306" customFormat="1" ht="25.5" customHeight="1">
      <c r="A147" s="862" t="s">
        <v>134</v>
      </c>
      <c r="B147" s="863"/>
      <c r="C147" s="863"/>
      <c r="D147" s="863"/>
      <c r="E147" s="863"/>
      <c r="F147" s="863"/>
      <c r="G147" s="863"/>
      <c r="H147" s="863"/>
      <c r="I147" s="863"/>
      <c r="J147" s="863"/>
      <c r="K147" s="863"/>
      <c r="L147" s="863"/>
      <c r="M147" s="863"/>
      <c r="N147" s="863"/>
      <c r="O147" s="863"/>
      <c r="P147" s="863"/>
      <c r="Q147" s="863"/>
      <c r="R147" s="863"/>
      <c r="S147" s="863"/>
      <c r="T147" s="863"/>
      <c r="U147" s="863"/>
      <c r="V147" s="863"/>
      <c r="W147" s="863"/>
      <c r="X147" s="863"/>
      <c r="Y147" s="863"/>
      <c r="Z147" s="863"/>
      <c r="AA147" s="863"/>
      <c r="AB147" s="863"/>
      <c r="AC147" s="863"/>
      <c r="AD147" s="863"/>
      <c r="AE147" s="864"/>
      <c r="AF147" s="864"/>
      <c r="AG147" s="864"/>
      <c r="AH147" s="865"/>
    </row>
    <row r="148" spans="1:34">
      <c r="A148" s="838"/>
      <c r="B148" s="846"/>
      <c r="C148" s="846"/>
      <c r="D148" s="846"/>
      <c r="E148" s="846"/>
      <c r="F148" s="840"/>
      <c r="G148" s="24"/>
      <c r="H148" s="88"/>
      <c r="I148" s="24"/>
      <c r="J148" s="88"/>
      <c r="K148" s="24"/>
      <c r="L148" s="88"/>
      <c r="M148" s="24"/>
      <c r="N148" s="88"/>
      <c r="O148" s="24"/>
      <c r="P148" s="88"/>
      <c r="Q148" s="24"/>
      <c r="R148" s="88"/>
      <c r="S148" s="24"/>
      <c r="T148" s="88"/>
      <c r="U148" s="24"/>
      <c r="V148" s="88"/>
      <c r="W148" s="24"/>
      <c r="X148" s="88"/>
      <c r="Y148" s="24"/>
      <c r="Z148" s="88"/>
      <c r="AA148" s="24"/>
      <c r="AB148" s="88"/>
      <c r="AC148" s="24"/>
      <c r="AD148" s="97"/>
      <c r="AE148" s="24"/>
      <c r="AF148" s="97"/>
      <c r="AG148" s="24"/>
      <c r="AH148" s="97"/>
    </row>
    <row r="149" spans="1:34">
      <c r="A149" s="838"/>
      <c r="B149" s="846"/>
      <c r="C149" s="846"/>
      <c r="D149" s="846"/>
      <c r="E149" s="846"/>
      <c r="F149" s="840"/>
      <c r="G149" s="24"/>
      <c r="H149" s="88"/>
      <c r="I149" s="24"/>
      <c r="J149" s="88"/>
      <c r="K149" s="24"/>
      <c r="L149" s="88"/>
      <c r="M149" s="24"/>
      <c r="N149" s="88"/>
      <c r="O149" s="24"/>
      <c r="P149" s="88"/>
      <c r="Q149" s="24"/>
      <c r="R149" s="88"/>
      <c r="S149" s="24"/>
      <c r="T149" s="88"/>
      <c r="U149" s="24"/>
      <c r="V149" s="88"/>
      <c r="W149" s="24"/>
      <c r="X149" s="88"/>
      <c r="Y149" s="24"/>
      <c r="Z149" s="88"/>
      <c r="AA149" s="24"/>
      <c r="AB149" s="88"/>
      <c r="AC149" s="24"/>
      <c r="AD149" s="97"/>
      <c r="AE149" s="24"/>
      <c r="AF149" s="97"/>
      <c r="AG149" s="24"/>
      <c r="AH149" s="97"/>
    </row>
    <row r="150" spans="1:34">
      <c r="A150" s="838"/>
      <c r="B150" s="846"/>
      <c r="C150" s="846"/>
      <c r="D150" s="846"/>
      <c r="E150" s="846"/>
      <c r="F150" s="840"/>
      <c r="G150" s="24"/>
      <c r="H150" s="88"/>
      <c r="I150" s="24"/>
      <c r="J150" s="88"/>
      <c r="K150" s="24"/>
      <c r="L150" s="88"/>
      <c r="M150" s="24"/>
      <c r="N150" s="88"/>
      <c r="O150" s="24"/>
      <c r="P150" s="88"/>
      <c r="Q150" s="24"/>
      <c r="R150" s="88"/>
      <c r="S150" s="24"/>
      <c r="T150" s="88"/>
      <c r="U150" s="24"/>
      <c r="V150" s="88"/>
      <c r="W150" s="24"/>
      <c r="X150" s="88"/>
      <c r="Y150" s="24"/>
      <c r="Z150" s="88"/>
      <c r="AA150" s="24"/>
      <c r="AB150" s="88"/>
      <c r="AC150" s="24"/>
      <c r="AD150" s="97"/>
      <c r="AE150" s="24"/>
      <c r="AF150" s="97"/>
      <c r="AG150" s="24"/>
      <c r="AH150" s="97"/>
    </row>
    <row r="151" spans="1:34">
      <c r="A151" s="838"/>
      <c r="B151" s="846"/>
      <c r="C151" s="846"/>
      <c r="D151" s="846"/>
      <c r="E151" s="846"/>
      <c r="F151" s="840"/>
      <c r="G151" s="24"/>
      <c r="H151" s="88"/>
      <c r="I151" s="24"/>
      <c r="J151" s="88"/>
      <c r="K151" s="24"/>
      <c r="L151" s="88"/>
      <c r="M151" s="24"/>
      <c r="N151" s="88"/>
      <c r="O151" s="24"/>
      <c r="P151" s="88"/>
      <c r="Q151" s="24"/>
      <c r="R151" s="88"/>
      <c r="S151" s="24"/>
      <c r="T151" s="88"/>
      <c r="U151" s="24"/>
      <c r="V151" s="88"/>
      <c r="W151" s="24"/>
      <c r="X151" s="88"/>
      <c r="Y151" s="24"/>
      <c r="Z151" s="88"/>
      <c r="AA151" s="24"/>
      <c r="AB151" s="88"/>
      <c r="AC151" s="24"/>
      <c r="AD151" s="97"/>
      <c r="AE151" s="24"/>
      <c r="AF151" s="97"/>
      <c r="AG151" s="24"/>
      <c r="AH151" s="97"/>
    </row>
    <row r="152" spans="1:34">
      <c r="A152" s="838"/>
      <c r="B152" s="846"/>
      <c r="C152" s="846"/>
      <c r="D152" s="846"/>
      <c r="E152" s="846"/>
      <c r="F152" s="840"/>
      <c r="G152" s="24"/>
      <c r="H152" s="88"/>
      <c r="I152" s="24"/>
      <c r="J152" s="88"/>
      <c r="K152" s="24"/>
      <c r="L152" s="88"/>
      <c r="M152" s="24"/>
      <c r="N152" s="88"/>
      <c r="O152" s="24"/>
      <c r="P152" s="88"/>
      <c r="Q152" s="24"/>
      <c r="R152" s="88"/>
      <c r="S152" s="24"/>
      <c r="T152" s="88"/>
      <c r="U152" s="24"/>
      <c r="V152" s="88"/>
      <c r="W152" s="24"/>
      <c r="X152" s="88"/>
      <c r="Y152" s="24"/>
      <c r="Z152" s="88"/>
      <c r="AA152" s="24"/>
      <c r="AB152" s="88"/>
      <c r="AC152" s="24"/>
      <c r="AD152" s="97"/>
      <c r="AE152" s="24"/>
      <c r="AF152" s="97"/>
      <c r="AG152" s="24"/>
      <c r="AH152" s="97"/>
    </row>
    <row r="153" spans="1:34">
      <c r="A153" s="838"/>
      <c r="B153" s="846"/>
      <c r="C153" s="846"/>
      <c r="D153" s="846"/>
      <c r="E153" s="846"/>
      <c r="F153" s="840"/>
      <c r="G153" s="24"/>
      <c r="H153" s="88"/>
      <c r="I153" s="24"/>
      <c r="J153" s="88"/>
      <c r="K153" s="24"/>
      <c r="L153" s="88"/>
      <c r="M153" s="24"/>
      <c r="N153" s="88"/>
      <c r="O153" s="24"/>
      <c r="P153" s="88"/>
      <c r="Q153" s="24"/>
      <c r="R153" s="88"/>
      <c r="S153" s="24"/>
      <c r="T153" s="88"/>
      <c r="U153" s="24"/>
      <c r="V153" s="88"/>
      <c r="W153" s="24"/>
      <c r="X153" s="88"/>
      <c r="Y153" s="24"/>
      <c r="Z153" s="88"/>
      <c r="AA153" s="24"/>
      <c r="AB153" s="88"/>
      <c r="AC153" s="24"/>
      <c r="AD153" s="97"/>
      <c r="AE153" s="24"/>
      <c r="AF153" s="97"/>
      <c r="AG153" s="24"/>
      <c r="AH153" s="97"/>
    </row>
    <row r="154" spans="1:34">
      <c r="A154" s="838"/>
      <c r="B154" s="846"/>
      <c r="C154" s="846"/>
      <c r="D154" s="846"/>
      <c r="E154" s="846"/>
      <c r="F154" s="840"/>
      <c r="G154" s="24"/>
      <c r="H154" s="88"/>
      <c r="I154" s="24"/>
      <c r="J154" s="88"/>
      <c r="K154" s="24"/>
      <c r="L154" s="88"/>
      <c r="M154" s="24"/>
      <c r="N154" s="88"/>
      <c r="O154" s="24"/>
      <c r="P154" s="88"/>
      <c r="Q154" s="24"/>
      <c r="R154" s="88"/>
      <c r="S154" s="24"/>
      <c r="T154" s="88"/>
      <c r="U154" s="24"/>
      <c r="V154" s="88"/>
      <c r="W154" s="24"/>
      <c r="X154" s="88"/>
      <c r="Y154" s="24"/>
      <c r="Z154" s="88"/>
      <c r="AA154" s="24"/>
      <c r="AB154" s="88"/>
      <c r="AC154" s="24"/>
      <c r="AD154" s="97"/>
      <c r="AE154" s="24"/>
      <c r="AF154" s="97"/>
      <c r="AG154" s="24"/>
      <c r="AH154" s="97"/>
    </row>
    <row r="155" spans="1:34">
      <c r="A155" s="838"/>
      <c r="B155" s="846"/>
      <c r="C155" s="846"/>
      <c r="D155" s="846"/>
      <c r="E155" s="846"/>
      <c r="F155" s="840"/>
      <c r="G155" s="24"/>
      <c r="H155" s="88"/>
      <c r="I155" s="24"/>
      <c r="J155" s="88"/>
      <c r="K155" s="24"/>
      <c r="L155" s="88"/>
      <c r="M155" s="24"/>
      <c r="N155" s="88"/>
      <c r="O155" s="24"/>
      <c r="P155" s="88"/>
      <c r="Q155" s="24"/>
      <c r="R155" s="88"/>
      <c r="S155" s="24"/>
      <c r="T155" s="88"/>
      <c r="U155" s="24"/>
      <c r="V155" s="88"/>
      <c r="W155" s="24"/>
      <c r="X155" s="88"/>
      <c r="Y155" s="24"/>
      <c r="Z155" s="88"/>
      <c r="AA155" s="24"/>
      <c r="AB155" s="88"/>
      <c r="AC155" s="24"/>
      <c r="AD155" s="97"/>
      <c r="AE155" s="24"/>
      <c r="AF155" s="97"/>
      <c r="AG155" s="24"/>
      <c r="AH155" s="97"/>
    </row>
    <row r="156" spans="1:34">
      <c r="A156" s="838"/>
      <c r="B156" s="846"/>
      <c r="C156" s="846"/>
      <c r="D156" s="846"/>
      <c r="E156" s="846"/>
      <c r="F156" s="840"/>
      <c r="G156" s="24"/>
      <c r="H156" s="88"/>
      <c r="I156" s="24"/>
      <c r="J156" s="88"/>
      <c r="K156" s="24"/>
      <c r="L156" s="88"/>
      <c r="M156" s="24"/>
      <c r="N156" s="88"/>
      <c r="O156" s="24"/>
      <c r="P156" s="88"/>
      <c r="Q156" s="24"/>
      <c r="R156" s="88"/>
      <c r="S156" s="24"/>
      <c r="T156" s="88"/>
      <c r="U156" s="24"/>
      <c r="V156" s="88"/>
      <c r="W156" s="24"/>
      <c r="X156" s="88"/>
      <c r="Y156" s="24"/>
      <c r="Z156" s="88"/>
      <c r="AA156" s="24"/>
      <c r="AB156" s="88"/>
      <c r="AC156" s="24"/>
      <c r="AD156" s="97"/>
      <c r="AE156" s="24"/>
      <c r="AF156" s="97"/>
      <c r="AG156" s="24"/>
      <c r="AH156" s="97"/>
    </row>
    <row r="157" spans="1:34">
      <c r="A157" s="838"/>
      <c r="B157" s="846"/>
      <c r="C157" s="846"/>
      <c r="D157" s="846"/>
      <c r="E157" s="846"/>
      <c r="F157" s="840"/>
      <c r="G157" s="24"/>
      <c r="H157" s="88"/>
      <c r="I157" s="24"/>
      <c r="J157" s="88"/>
      <c r="K157" s="24"/>
      <c r="L157" s="88"/>
      <c r="M157" s="24"/>
      <c r="N157" s="88"/>
      <c r="O157" s="24"/>
      <c r="P157" s="88"/>
      <c r="Q157" s="24"/>
      <c r="R157" s="88"/>
      <c r="S157" s="24"/>
      <c r="T157" s="88"/>
      <c r="U157" s="24"/>
      <c r="V157" s="88"/>
      <c r="W157" s="24"/>
      <c r="X157" s="88"/>
      <c r="Y157" s="24"/>
      <c r="Z157" s="88"/>
      <c r="AA157" s="24"/>
      <c r="AB157" s="88"/>
      <c r="AC157" s="24"/>
      <c r="AD157" s="97"/>
      <c r="AE157" s="24"/>
      <c r="AF157" s="97"/>
      <c r="AG157" s="24"/>
      <c r="AH157" s="97"/>
    </row>
    <row r="158" spans="1:34">
      <c r="A158" s="838"/>
      <c r="B158" s="846"/>
      <c r="C158" s="846"/>
      <c r="D158" s="846"/>
      <c r="E158" s="846"/>
      <c r="F158" s="840"/>
      <c r="G158" s="24"/>
      <c r="H158" s="88"/>
      <c r="I158" s="24"/>
      <c r="J158" s="88"/>
      <c r="K158" s="24"/>
      <c r="L158" s="88"/>
      <c r="M158" s="24"/>
      <c r="N158" s="88"/>
      <c r="O158" s="24"/>
      <c r="P158" s="88"/>
      <c r="Q158" s="24"/>
      <c r="R158" s="88"/>
      <c r="S158" s="24"/>
      <c r="T158" s="88"/>
      <c r="U158" s="24"/>
      <c r="V158" s="88"/>
      <c r="W158" s="24"/>
      <c r="X158" s="88"/>
      <c r="Y158" s="24"/>
      <c r="Z158" s="88"/>
      <c r="AA158" s="24"/>
      <c r="AB158" s="88"/>
      <c r="AC158" s="24"/>
      <c r="AD158" s="97"/>
      <c r="AE158" s="24"/>
      <c r="AF158" s="97"/>
      <c r="AG158" s="24"/>
      <c r="AH158" s="97"/>
    </row>
    <row r="159" spans="1:34">
      <c r="A159" s="838"/>
      <c r="B159" s="846"/>
      <c r="C159" s="846"/>
      <c r="D159" s="846"/>
      <c r="E159" s="846"/>
      <c r="F159" s="840"/>
      <c r="G159" s="24"/>
      <c r="H159" s="88"/>
      <c r="I159" s="24"/>
      <c r="J159" s="88"/>
      <c r="K159" s="24"/>
      <c r="L159" s="88"/>
      <c r="M159" s="24"/>
      <c r="N159" s="88"/>
      <c r="O159" s="24"/>
      <c r="P159" s="88"/>
      <c r="Q159" s="24"/>
      <c r="R159" s="88"/>
      <c r="S159" s="24"/>
      <c r="T159" s="88"/>
      <c r="U159" s="24"/>
      <c r="V159" s="88"/>
      <c r="W159" s="24"/>
      <c r="X159" s="88"/>
      <c r="Y159" s="24"/>
      <c r="Z159" s="88"/>
      <c r="AA159" s="24"/>
      <c r="AB159" s="88"/>
      <c r="AC159" s="24"/>
      <c r="AD159" s="97"/>
      <c r="AE159" s="24"/>
      <c r="AF159" s="97"/>
      <c r="AG159" s="24"/>
      <c r="AH159" s="97"/>
    </row>
    <row r="160" spans="1:34">
      <c r="A160" s="838"/>
      <c r="B160" s="846"/>
      <c r="C160" s="846"/>
      <c r="D160" s="846"/>
      <c r="E160" s="846"/>
      <c r="F160" s="840"/>
      <c r="G160" s="24"/>
      <c r="H160" s="88"/>
      <c r="I160" s="24"/>
      <c r="J160" s="88"/>
      <c r="K160" s="24"/>
      <c r="L160" s="88"/>
      <c r="M160" s="24"/>
      <c r="N160" s="88"/>
      <c r="O160" s="24"/>
      <c r="P160" s="88"/>
      <c r="Q160" s="24"/>
      <c r="R160" s="88"/>
      <c r="S160" s="24"/>
      <c r="T160" s="88"/>
      <c r="U160" s="24"/>
      <c r="V160" s="88"/>
      <c r="W160" s="24"/>
      <c r="X160" s="88"/>
      <c r="Y160" s="24"/>
      <c r="Z160" s="88"/>
      <c r="AA160" s="24"/>
      <c r="AB160" s="88"/>
      <c r="AC160" s="24"/>
      <c r="AD160" s="97"/>
      <c r="AE160" s="24"/>
      <c r="AF160" s="97"/>
      <c r="AG160" s="24"/>
      <c r="AH160" s="97"/>
    </row>
    <row r="161" spans="1:34">
      <c r="A161" s="838"/>
      <c r="B161" s="846"/>
      <c r="C161" s="846"/>
      <c r="D161" s="846"/>
      <c r="E161" s="846"/>
      <c r="F161" s="840"/>
      <c r="G161" s="24"/>
      <c r="H161" s="88"/>
      <c r="I161" s="24"/>
      <c r="J161" s="88"/>
      <c r="K161" s="24"/>
      <c r="L161" s="88"/>
      <c r="M161" s="24"/>
      <c r="N161" s="88"/>
      <c r="O161" s="24"/>
      <c r="P161" s="88"/>
      <c r="Q161" s="24"/>
      <c r="R161" s="88"/>
      <c r="S161" s="24"/>
      <c r="T161" s="88"/>
      <c r="U161" s="24"/>
      <c r="V161" s="88"/>
      <c r="W161" s="24"/>
      <c r="X161" s="88"/>
      <c r="Y161" s="24"/>
      <c r="Z161" s="88"/>
      <c r="AA161" s="24"/>
      <c r="AB161" s="88"/>
      <c r="AC161" s="24"/>
      <c r="AD161" s="97"/>
      <c r="AE161" s="24"/>
      <c r="AF161" s="97"/>
      <c r="AG161" s="24"/>
      <c r="AH161" s="97"/>
    </row>
    <row r="162" spans="1:34">
      <c r="A162" s="838"/>
      <c r="B162" s="846"/>
      <c r="C162" s="846"/>
      <c r="D162" s="846"/>
      <c r="E162" s="846"/>
      <c r="F162" s="840"/>
      <c r="G162" s="24"/>
      <c r="H162" s="88"/>
      <c r="I162" s="24"/>
      <c r="J162" s="88"/>
      <c r="K162" s="24"/>
      <c r="L162" s="88"/>
      <c r="M162" s="24"/>
      <c r="N162" s="88"/>
      <c r="O162" s="24"/>
      <c r="P162" s="88"/>
      <c r="Q162" s="24"/>
      <c r="R162" s="88"/>
      <c r="S162" s="24"/>
      <c r="T162" s="88"/>
      <c r="U162" s="24"/>
      <c r="V162" s="88"/>
      <c r="W162" s="24"/>
      <c r="X162" s="88"/>
      <c r="Y162" s="24"/>
      <c r="Z162" s="88"/>
      <c r="AA162" s="24"/>
      <c r="AB162" s="88"/>
      <c r="AC162" s="24"/>
      <c r="AD162" s="97"/>
      <c r="AE162" s="24"/>
      <c r="AF162" s="97"/>
      <c r="AG162" s="24"/>
      <c r="AH162" s="97"/>
    </row>
    <row r="163" spans="1:34">
      <c r="A163" s="838"/>
      <c r="B163" s="846"/>
      <c r="C163" s="846"/>
      <c r="D163" s="846"/>
      <c r="E163" s="846"/>
      <c r="F163" s="840"/>
      <c r="G163" s="24"/>
      <c r="H163" s="88"/>
      <c r="I163" s="24"/>
      <c r="J163" s="88"/>
      <c r="K163" s="24"/>
      <c r="L163" s="88"/>
      <c r="M163" s="24"/>
      <c r="N163" s="88"/>
      <c r="O163" s="24"/>
      <c r="P163" s="88"/>
      <c r="Q163" s="24"/>
      <c r="R163" s="88"/>
      <c r="S163" s="24"/>
      <c r="T163" s="88"/>
      <c r="U163" s="24"/>
      <c r="V163" s="88"/>
      <c r="W163" s="24"/>
      <c r="X163" s="88"/>
      <c r="Y163" s="24"/>
      <c r="Z163" s="88"/>
      <c r="AA163" s="24"/>
      <c r="AB163" s="88"/>
      <c r="AC163" s="24"/>
      <c r="AD163" s="97"/>
      <c r="AE163" s="24"/>
      <c r="AF163" s="97"/>
      <c r="AG163" s="24"/>
      <c r="AH163" s="97"/>
    </row>
    <row r="164" spans="1:34">
      <c r="A164" s="838"/>
      <c r="B164" s="846"/>
      <c r="C164" s="846"/>
      <c r="D164" s="846"/>
      <c r="E164" s="846"/>
      <c r="F164" s="840"/>
      <c r="G164" s="24"/>
      <c r="H164" s="88"/>
      <c r="I164" s="24"/>
      <c r="J164" s="88"/>
      <c r="K164" s="24"/>
      <c r="L164" s="88"/>
      <c r="M164" s="24"/>
      <c r="N164" s="88"/>
      <c r="O164" s="24"/>
      <c r="P164" s="88"/>
      <c r="Q164" s="24"/>
      <c r="R164" s="88"/>
      <c r="S164" s="24"/>
      <c r="T164" s="88"/>
      <c r="U164" s="24"/>
      <c r="V164" s="88"/>
      <c r="W164" s="24"/>
      <c r="X164" s="88"/>
      <c r="Y164" s="24"/>
      <c r="Z164" s="88"/>
      <c r="AA164" s="24"/>
      <c r="AB164" s="88"/>
      <c r="AC164" s="24"/>
      <c r="AD164" s="97"/>
      <c r="AE164" s="24"/>
      <c r="AF164" s="97"/>
      <c r="AG164" s="24"/>
      <c r="AH164" s="97"/>
    </row>
    <row r="165" spans="1:34">
      <c r="A165" s="838"/>
      <c r="B165" s="846"/>
      <c r="C165" s="846"/>
      <c r="D165" s="846"/>
      <c r="E165" s="846"/>
      <c r="F165" s="840"/>
      <c r="G165" s="24"/>
      <c r="H165" s="88"/>
      <c r="I165" s="24"/>
      <c r="J165" s="88"/>
      <c r="K165" s="24"/>
      <c r="L165" s="88"/>
      <c r="M165" s="24"/>
      <c r="N165" s="88"/>
      <c r="O165" s="24"/>
      <c r="P165" s="88"/>
      <c r="Q165" s="24"/>
      <c r="R165" s="88"/>
      <c r="S165" s="24"/>
      <c r="T165" s="88"/>
      <c r="U165" s="24"/>
      <c r="V165" s="88"/>
      <c r="W165" s="24"/>
      <c r="X165" s="88"/>
      <c r="Y165" s="24"/>
      <c r="Z165" s="88"/>
      <c r="AA165" s="24"/>
      <c r="AB165" s="88"/>
      <c r="AC165" s="24"/>
      <c r="AD165" s="97"/>
      <c r="AE165" s="24"/>
      <c r="AF165" s="97"/>
      <c r="AG165" s="24"/>
      <c r="AH165" s="97"/>
    </row>
    <row r="166" spans="1:34">
      <c r="A166" s="1"/>
      <c r="B166" s="2"/>
      <c r="C166" s="2"/>
      <c r="D166" s="1"/>
      <c r="E166" s="1"/>
      <c r="F166" s="20"/>
      <c r="G166" s="24"/>
      <c r="H166" s="88"/>
      <c r="I166" s="24"/>
      <c r="J166" s="88"/>
      <c r="K166" s="24"/>
      <c r="L166" s="88"/>
      <c r="M166" s="24"/>
      <c r="N166" s="88"/>
      <c r="O166" s="24"/>
      <c r="P166" s="88"/>
      <c r="Q166" s="24"/>
      <c r="R166" s="88"/>
      <c r="S166" s="24"/>
      <c r="T166" s="88"/>
      <c r="U166" s="24"/>
      <c r="V166" s="88"/>
      <c r="W166" s="24"/>
      <c r="X166" s="88"/>
      <c r="Y166" s="24"/>
      <c r="Z166" s="88"/>
      <c r="AA166" s="24"/>
      <c r="AB166" s="88"/>
      <c r="AC166" s="24"/>
      <c r="AD166" s="97"/>
      <c r="AE166" s="24"/>
      <c r="AF166" s="97"/>
      <c r="AG166" s="24"/>
      <c r="AH166" s="97"/>
    </row>
    <row r="167" spans="1:34" ht="51" hidden="1">
      <c r="A167" s="370" t="s">
        <v>131</v>
      </c>
      <c r="B167" s="371"/>
      <c r="C167" s="372"/>
      <c r="D167" s="373"/>
      <c r="E167" s="374"/>
      <c r="F167" s="373"/>
      <c r="G167" s="375">
        <f>SUM(G148:G166)</f>
        <v>0</v>
      </c>
      <c r="H167" s="376"/>
      <c r="I167" s="375">
        <f>SUM(I148:I166)</f>
        <v>0</v>
      </c>
      <c r="J167" s="376"/>
      <c r="K167" s="375">
        <f>SUM(K148:K166)</f>
        <v>0</v>
      </c>
      <c r="L167" s="376"/>
      <c r="M167" s="375">
        <f>SUM(M148:M166)</f>
        <v>0</v>
      </c>
      <c r="N167" s="376"/>
      <c r="O167" s="375">
        <f>SUM(O148:O166)</f>
        <v>0</v>
      </c>
      <c r="P167" s="376"/>
      <c r="Q167" s="375">
        <f>SUM(Q148:Q166)</f>
        <v>0</v>
      </c>
      <c r="R167" s="376"/>
      <c r="S167" s="375">
        <f>SUM(S148:S166)</f>
        <v>0</v>
      </c>
      <c r="T167" s="376"/>
      <c r="U167" s="375">
        <f>SUM(U148:U166)</f>
        <v>0</v>
      </c>
      <c r="V167" s="376"/>
      <c r="W167" s="375">
        <f>SUM(W148:W166)</f>
        <v>0</v>
      </c>
      <c r="X167" s="376"/>
      <c r="Y167" s="375">
        <f>SUM(Y148:Y166)</f>
        <v>0</v>
      </c>
      <c r="Z167" s="376"/>
      <c r="AA167" s="375">
        <f>SUM(AA148:AA166)</f>
        <v>0</v>
      </c>
      <c r="AB167" s="376"/>
      <c r="AC167" s="375">
        <f>SUM(AC148:AC166)</f>
        <v>0</v>
      </c>
      <c r="AD167" s="378"/>
      <c r="AE167" s="375">
        <f>SUM(AE148:AE166)</f>
        <v>0</v>
      </c>
      <c r="AF167" s="378"/>
      <c r="AG167" s="375">
        <f>SUM(AG148:AG166)</f>
        <v>0</v>
      </c>
      <c r="AH167" s="378"/>
    </row>
    <row r="168" spans="1:34" s="306" customFormat="1" ht="22.5" customHeight="1">
      <c r="A168" s="862" t="s">
        <v>89</v>
      </c>
      <c r="B168" s="863"/>
      <c r="C168" s="863"/>
      <c r="D168" s="863"/>
      <c r="E168" s="863"/>
      <c r="F168" s="863"/>
      <c r="G168" s="863"/>
      <c r="H168" s="863"/>
      <c r="I168" s="863"/>
      <c r="J168" s="863"/>
      <c r="K168" s="863"/>
      <c r="L168" s="863"/>
      <c r="M168" s="863"/>
      <c r="N168" s="863"/>
      <c r="O168" s="863"/>
      <c r="P168" s="863"/>
      <c r="Q168" s="863"/>
      <c r="R168" s="863"/>
      <c r="S168" s="863"/>
      <c r="T168" s="863"/>
      <c r="U168" s="863"/>
      <c r="V168" s="863"/>
      <c r="W168" s="863"/>
      <c r="X168" s="863"/>
      <c r="Y168" s="863"/>
      <c r="Z168" s="863"/>
      <c r="AA168" s="863"/>
      <c r="AB168" s="863"/>
      <c r="AC168" s="863"/>
      <c r="AD168" s="863"/>
      <c r="AE168" s="864"/>
      <c r="AF168" s="864"/>
      <c r="AG168" s="864"/>
      <c r="AH168" s="865"/>
    </row>
    <row r="169" spans="1:34">
      <c r="A169" s="1"/>
      <c r="B169" s="2"/>
      <c r="C169" s="2"/>
      <c r="D169" s="1"/>
      <c r="E169" s="1"/>
      <c r="F169" s="20"/>
      <c r="G169" s="24"/>
      <c r="H169" s="88"/>
      <c r="I169" s="24"/>
      <c r="J169" s="88"/>
      <c r="K169" s="24"/>
      <c r="L169" s="88"/>
      <c r="M169" s="24"/>
      <c r="N169" s="88"/>
      <c r="O169" s="24"/>
      <c r="P169" s="88"/>
      <c r="Q169" s="24"/>
      <c r="R169" s="88"/>
      <c r="S169" s="24"/>
      <c r="T169" s="88"/>
      <c r="U169" s="24"/>
      <c r="V169" s="88"/>
      <c r="W169" s="24"/>
      <c r="X169" s="88"/>
      <c r="Y169" s="24"/>
      <c r="Z169" s="88"/>
      <c r="AA169" s="24"/>
      <c r="AB169" s="88"/>
      <c r="AC169" s="24"/>
      <c r="AD169" s="97"/>
      <c r="AE169" s="24"/>
      <c r="AF169" s="97"/>
      <c r="AG169" s="24"/>
      <c r="AH169" s="97"/>
    </row>
    <row r="170" spans="1:34">
      <c r="A170" s="1"/>
      <c r="B170" s="2"/>
      <c r="C170" s="2"/>
      <c r="D170" s="1"/>
      <c r="E170" s="1"/>
      <c r="F170" s="20"/>
      <c r="G170" s="24"/>
      <c r="H170" s="88"/>
      <c r="I170" s="24"/>
      <c r="J170" s="88"/>
      <c r="K170" s="24"/>
      <c r="L170" s="88"/>
      <c r="M170" s="24"/>
      <c r="N170" s="88"/>
      <c r="O170" s="24"/>
      <c r="P170" s="88"/>
      <c r="Q170" s="24"/>
      <c r="R170" s="88"/>
      <c r="S170" s="24"/>
      <c r="T170" s="88"/>
      <c r="U170" s="24"/>
      <c r="V170" s="88"/>
      <c r="W170" s="24"/>
      <c r="X170" s="88"/>
      <c r="Y170" s="24"/>
      <c r="Z170" s="88"/>
      <c r="AA170" s="24"/>
      <c r="AB170" s="88"/>
      <c r="AC170" s="24"/>
      <c r="AD170" s="97"/>
      <c r="AE170" s="24"/>
      <c r="AF170" s="97"/>
      <c r="AG170" s="24"/>
      <c r="AH170" s="97"/>
    </row>
    <row r="171" spans="1:34">
      <c r="A171" s="1"/>
      <c r="B171" s="2"/>
      <c r="C171" s="2"/>
      <c r="D171" s="1"/>
      <c r="E171" s="1"/>
      <c r="F171" s="20"/>
      <c r="G171" s="24"/>
      <c r="H171" s="88"/>
      <c r="I171" s="24"/>
      <c r="J171" s="88"/>
      <c r="K171" s="24"/>
      <c r="L171" s="88"/>
      <c r="M171" s="24"/>
      <c r="N171" s="88"/>
      <c r="O171" s="24"/>
      <c r="P171" s="88"/>
      <c r="Q171" s="24"/>
      <c r="R171" s="88"/>
      <c r="S171" s="24"/>
      <c r="T171" s="88"/>
      <c r="U171" s="24"/>
      <c r="V171" s="88"/>
      <c r="W171" s="24"/>
      <c r="X171" s="88"/>
      <c r="Y171" s="24"/>
      <c r="Z171" s="88"/>
      <c r="AA171" s="24"/>
      <c r="AB171" s="88"/>
      <c r="AC171" s="24"/>
      <c r="AD171" s="97"/>
      <c r="AE171" s="24"/>
      <c r="AF171" s="97"/>
      <c r="AG171" s="24"/>
      <c r="AH171" s="97"/>
    </row>
    <row r="172" spans="1:34">
      <c r="A172" s="1"/>
      <c r="B172" s="2"/>
      <c r="C172" s="2"/>
      <c r="D172" s="1"/>
      <c r="E172" s="1"/>
      <c r="F172" s="20"/>
      <c r="G172" s="24"/>
      <c r="H172" s="88"/>
      <c r="I172" s="24"/>
      <c r="J172" s="88"/>
      <c r="K172" s="24"/>
      <c r="L172" s="88"/>
      <c r="M172" s="24"/>
      <c r="N172" s="88"/>
      <c r="O172" s="24"/>
      <c r="P172" s="88"/>
      <c r="Q172" s="24"/>
      <c r="R172" s="88"/>
      <c r="S172" s="24"/>
      <c r="T172" s="88"/>
      <c r="U172" s="24"/>
      <c r="V172" s="88"/>
      <c r="W172" s="24"/>
      <c r="X172" s="88"/>
      <c r="Y172" s="24"/>
      <c r="Z172" s="88"/>
      <c r="AA172" s="24"/>
      <c r="AB172" s="88"/>
      <c r="AC172" s="24"/>
      <c r="AD172" s="97"/>
      <c r="AE172" s="24"/>
      <c r="AF172" s="97"/>
      <c r="AG172" s="24"/>
      <c r="AH172" s="97"/>
    </row>
    <row r="173" spans="1:34">
      <c r="A173" s="1"/>
      <c r="B173" s="2"/>
      <c r="C173" s="2"/>
      <c r="D173" s="1"/>
      <c r="E173" s="1"/>
      <c r="F173" s="20"/>
      <c r="G173" s="24"/>
      <c r="H173" s="88"/>
      <c r="I173" s="24"/>
      <c r="J173" s="88"/>
      <c r="K173" s="24"/>
      <c r="L173" s="88"/>
      <c r="M173" s="24"/>
      <c r="N173" s="88"/>
      <c r="O173" s="24"/>
      <c r="P173" s="88"/>
      <c r="Q173" s="24"/>
      <c r="R173" s="88"/>
      <c r="S173" s="24"/>
      <c r="T173" s="88"/>
      <c r="U173" s="24"/>
      <c r="V173" s="88"/>
      <c r="W173" s="24"/>
      <c r="X173" s="88"/>
      <c r="Y173" s="24"/>
      <c r="Z173" s="88"/>
      <c r="AA173" s="24"/>
      <c r="AB173" s="88"/>
      <c r="AC173" s="24"/>
      <c r="AD173" s="97"/>
      <c r="AE173" s="24"/>
      <c r="AF173" s="97"/>
      <c r="AG173" s="24"/>
      <c r="AH173" s="97"/>
    </row>
    <row r="174" spans="1:34">
      <c r="A174" s="1"/>
      <c r="B174" s="2"/>
      <c r="C174" s="2"/>
      <c r="D174" s="1"/>
      <c r="E174" s="1"/>
      <c r="F174" s="20"/>
      <c r="G174" s="24"/>
      <c r="H174" s="88"/>
      <c r="I174" s="24"/>
      <c r="J174" s="88"/>
      <c r="K174" s="24"/>
      <c r="L174" s="88"/>
      <c r="M174" s="24"/>
      <c r="N174" s="88"/>
      <c r="O174" s="24"/>
      <c r="P174" s="88"/>
      <c r="Q174" s="24"/>
      <c r="R174" s="88"/>
      <c r="S174" s="24"/>
      <c r="T174" s="88"/>
      <c r="U174" s="24"/>
      <c r="V174" s="88"/>
      <c r="W174" s="24"/>
      <c r="X174" s="88"/>
      <c r="Y174" s="24"/>
      <c r="Z174" s="88"/>
      <c r="AA174" s="24"/>
      <c r="AB174" s="88"/>
      <c r="AC174" s="24"/>
      <c r="AD174" s="97"/>
      <c r="AE174" s="24"/>
      <c r="AF174" s="97"/>
      <c r="AG174" s="24"/>
      <c r="AH174" s="97"/>
    </row>
    <row r="175" spans="1:34">
      <c r="A175" s="1"/>
      <c r="B175" s="2"/>
      <c r="C175" s="2"/>
      <c r="D175" s="1"/>
      <c r="E175" s="1"/>
      <c r="F175" s="20"/>
      <c r="G175" s="24"/>
      <c r="H175" s="88"/>
      <c r="I175" s="24"/>
      <c r="J175" s="88"/>
      <c r="K175" s="24"/>
      <c r="L175" s="88"/>
      <c r="M175" s="24"/>
      <c r="N175" s="88"/>
      <c r="O175" s="24"/>
      <c r="P175" s="88"/>
      <c r="Q175" s="24"/>
      <c r="R175" s="88"/>
      <c r="S175" s="24"/>
      <c r="T175" s="88"/>
      <c r="U175" s="24"/>
      <c r="V175" s="88"/>
      <c r="W175" s="24"/>
      <c r="X175" s="88"/>
      <c r="Y175" s="24"/>
      <c r="Z175" s="88"/>
      <c r="AA175" s="24"/>
      <c r="AB175" s="88"/>
      <c r="AC175" s="24"/>
      <c r="AD175" s="97"/>
      <c r="AE175" s="24"/>
      <c r="AF175" s="97"/>
      <c r="AG175" s="24"/>
      <c r="AH175" s="97"/>
    </row>
    <row r="176" spans="1:34">
      <c r="A176" s="1"/>
      <c r="B176" s="2"/>
      <c r="C176" s="2"/>
      <c r="D176" s="1"/>
      <c r="E176" s="1"/>
      <c r="F176" s="20"/>
      <c r="G176" s="24"/>
      <c r="H176" s="88"/>
      <c r="I176" s="24"/>
      <c r="J176" s="88"/>
      <c r="K176" s="24"/>
      <c r="L176" s="88"/>
      <c r="M176" s="24"/>
      <c r="N176" s="88"/>
      <c r="O176" s="24"/>
      <c r="P176" s="88"/>
      <c r="Q176" s="24"/>
      <c r="R176" s="88"/>
      <c r="S176" s="24"/>
      <c r="T176" s="88"/>
      <c r="U176" s="24"/>
      <c r="V176" s="88"/>
      <c r="W176" s="24"/>
      <c r="X176" s="88"/>
      <c r="Y176" s="24"/>
      <c r="Z176" s="88"/>
      <c r="AA176" s="24"/>
      <c r="AB176" s="88"/>
      <c r="AC176" s="24"/>
      <c r="AD176" s="97"/>
      <c r="AE176" s="24"/>
      <c r="AF176" s="97"/>
      <c r="AG176" s="24"/>
      <c r="AH176" s="97"/>
    </row>
    <row r="177" spans="1:34">
      <c r="A177" s="1"/>
      <c r="B177" s="2"/>
      <c r="C177" s="2"/>
      <c r="D177" s="1"/>
      <c r="E177" s="1"/>
      <c r="F177" s="20"/>
      <c r="G177" s="24"/>
      <c r="H177" s="88"/>
      <c r="I177" s="24"/>
      <c r="J177" s="88"/>
      <c r="K177" s="24"/>
      <c r="L177" s="88"/>
      <c r="M177" s="24"/>
      <c r="N177" s="88"/>
      <c r="O177" s="24"/>
      <c r="P177" s="88"/>
      <c r="Q177" s="24"/>
      <c r="R177" s="88"/>
      <c r="S177" s="24"/>
      <c r="T177" s="88"/>
      <c r="U177" s="24"/>
      <c r="V177" s="88"/>
      <c r="W177" s="24"/>
      <c r="X177" s="88"/>
      <c r="Y177" s="24"/>
      <c r="Z177" s="88"/>
      <c r="AA177" s="24"/>
      <c r="AB177" s="88"/>
      <c r="AC177" s="24"/>
      <c r="AD177" s="97"/>
      <c r="AE177" s="24"/>
      <c r="AF177" s="97"/>
      <c r="AG177" s="24"/>
      <c r="AH177" s="97"/>
    </row>
    <row r="178" spans="1:34">
      <c r="A178" s="1"/>
      <c r="B178" s="2"/>
      <c r="C178" s="2"/>
      <c r="D178" s="1"/>
      <c r="E178" s="1"/>
      <c r="F178" s="20"/>
      <c r="G178" s="24"/>
      <c r="H178" s="88"/>
      <c r="I178" s="24"/>
      <c r="J178" s="88"/>
      <c r="K178" s="24"/>
      <c r="L178" s="88"/>
      <c r="M178" s="24"/>
      <c r="N178" s="88"/>
      <c r="O178" s="24"/>
      <c r="P178" s="88"/>
      <c r="Q178" s="24"/>
      <c r="R178" s="88"/>
      <c r="S178" s="24"/>
      <c r="T178" s="88"/>
      <c r="U178" s="24"/>
      <c r="V178" s="88"/>
      <c r="W178" s="24"/>
      <c r="X178" s="88"/>
      <c r="Y178" s="24"/>
      <c r="Z178" s="88"/>
      <c r="AA178" s="24"/>
      <c r="AB178" s="88"/>
      <c r="AC178" s="24"/>
      <c r="AD178" s="97"/>
      <c r="AE178" s="24"/>
      <c r="AF178" s="97"/>
      <c r="AG178" s="24"/>
      <c r="AH178" s="97"/>
    </row>
    <row r="179" spans="1:34">
      <c r="A179" s="1"/>
      <c r="B179" s="2"/>
      <c r="C179" s="2"/>
      <c r="D179" s="1"/>
      <c r="E179" s="1"/>
      <c r="F179" s="20"/>
      <c r="G179" s="24"/>
      <c r="H179" s="88"/>
      <c r="I179" s="24"/>
      <c r="J179" s="88"/>
      <c r="K179" s="24"/>
      <c r="L179" s="88"/>
      <c r="M179" s="24"/>
      <c r="N179" s="88"/>
      <c r="O179" s="24"/>
      <c r="P179" s="88"/>
      <c r="Q179" s="24"/>
      <c r="R179" s="88"/>
      <c r="S179" s="24"/>
      <c r="T179" s="88"/>
      <c r="U179" s="24"/>
      <c r="V179" s="88"/>
      <c r="W179" s="24"/>
      <c r="X179" s="88"/>
      <c r="Y179" s="24"/>
      <c r="Z179" s="88"/>
      <c r="AA179" s="24"/>
      <c r="AB179" s="88"/>
      <c r="AC179" s="24"/>
      <c r="AD179" s="97"/>
      <c r="AE179" s="24"/>
      <c r="AF179" s="97"/>
      <c r="AG179" s="24"/>
      <c r="AH179" s="97"/>
    </row>
    <row r="180" spans="1:34">
      <c r="A180" s="1"/>
      <c r="B180" s="2"/>
      <c r="C180" s="2"/>
      <c r="D180" s="1"/>
      <c r="E180" s="1"/>
      <c r="F180" s="20"/>
      <c r="G180" s="24"/>
      <c r="H180" s="88"/>
      <c r="I180" s="24"/>
      <c r="J180" s="88"/>
      <c r="K180" s="24"/>
      <c r="L180" s="88"/>
      <c r="M180" s="24"/>
      <c r="N180" s="88"/>
      <c r="O180" s="24"/>
      <c r="P180" s="88"/>
      <c r="Q180" s="24"/>
      <c r="R180" s="88"/>
      <c r="S180" s="24"/>
      <c r="T180" s="88"/>
      <c r="U180" s="24"/>
      <c r="V180" s="88"/>
      <c r="W180" s="24"/>
      <c r="X180" s="88"/>
      <c r="Y180" s="24"/>
      <c r="Z180" s="88"/>
      <c r="AA180" s="24"/>
      <c r="AB180" s="88"/>
      <c r="AC180" s="24"/>
      <c r="AD180" s="97"/>
      <c r="AE180" s="24"/>
      <c r="AF180" s="97"/>
      <c r="AG180" s="24"/>
      <c r="AH180" s="97"/>
    </row>
    <row r="181" spans="1:34">
      <c r="A181" s="1"/>
      <c r="B181" s="2"/>
      <c r="C181" s="2"/>
      <c r="D181" s="1"/>
      <c r="E181" s="1"/>
      <c r="F181" s="20"/>
      <c r="G181" s="24"/>
      <c r="H181" s="88"/>
      <c r="I181" s="24"/>
      <c r="J181" s="88"/>
      <c r="K181" s="24"/>
      <c r="L181" s="88"/>
      <c r="M181" s="24"/>
      <c r="N181" s="88"/>
      <c r="O181" s="24"/>
      <c r="P181" s="88"/>
      <c r="Q181" s="24"/>
      <c r="R181" s="88"/>
      <c r="S181" s="24"/>
      <c r="T181" s="88"/>
      <c r="U181" s="24"/>
      <c r="V181" s="88"/>
      <c r="W181" s="24"/>
      <c r="X181" s="88"/>
      <c r="Y181" s="24"/>
      <c r="Z181" s="88"/>
      <c r="AA181" s="24"/>
      <c r="AB181" s="88"/>
      <c r="AC181" s="24"/>
      <c r="AD181" s="97"/>
      <c r="AE181" s="24"/>
      <c r="AF181" s="97"/>
      <c r="AG181" s="24"/>
      <c r="AH181" s="97"/>
    </row>
    <row r="182" spans="1:34">
      <c r="A182" s="1"/>
      <c r="B182" s="2"/>
      <c r="C182" s="2"/>
      <c r="D182" s="1"/>
      <c r="E182" s="1"/>
      <c r="F182" s="20"/>
      <c r="G182" s="24"/>
      <c r="H182" s="88"/>
      <c r="I182" s="24"/>
      <c r="J182" s="88"/>
      <c r="K182" s="24"/>
      <c r="L182" s="88"/>
      <c r="M182" s="24"/>
      <c r="N182" s="88"/>
      <c r="O182" s="24"/>
      <c r="P182" s="88"/>
      <c r="Q182" s="24"/>
      <c r="R182" s="88"/>
      <c r="S182" s="24"/>
      <c r="T182" s="88"/>
      <c r="U182" s="24"/>
      <c r="V182" s="88"/>
      <c r="W182" s="24"/>
      <c r="X182" s="88"/>
      <c r="Y182" s="24"/>
      <c r="Z182" s="88"/>
      <c r="AA182" s="24"/>
      <c r="AB182" s="88"/>
      <c r="AC182" s="24"/>
      <c r="AD182" s="97"/>
      <c r="AE182" s="24"/>
      <c r="AF182" s="97"/>
      <c r="AG182" s="24"/>
      <c r="AH182" s="97"/>
    </row>
    <row r="183" spans="1:34">
      <c r="A183" s="1"/>
      <c r="B183" s="2"/>
      <c r="C183" s="2"/>
      <c r="D183" s="1"/>
      <c r="E183" s="1"/>
      <c r="F183" s="20"/>
      <c r="G183" s="24"/>
      <c r="H183" s="88"/>
      <c r="I183" s="24"/>
      <c r="J183" s="88"/>
      <c r="K183" s="24"/>
      <c r="L183" s="88"/>
      <c r="M183" s="24"/>
      <c r="N183" s="88"/>
      <c r="O183" s="24"/>
      <c r="P183" s="88"/>
      <c r="Q183" s="24"/>
      <c r="R183" s="88"/>
      <c r="S183" s="24"/>
      <c r="T183" s="88"/>
      <c r="U183" s="24"/>
      <c r="V183" s="88"/>
      <c r="W183" s="24"/>
      <c r="X183" s="88"/>
      <c r="Y183" s="24"/>
      <c r="Z183" s="88"/>
      <c r="AA183" s="24"/>
      <c r="AB183" s="88"/>
      <c r="AC183" s="24"/>
      <c r="AD183" s="97"/>
      <c r="AE183" s="24"/>
      <c r="AF183" s="97"/>
      <c r="AG183" s="24"/>
      <c r="AH183" s="97"/>
    </row>
    <row r="184" spans="1:34">
      <c r="A184" s="1"/>
      <c r="B184" s="2"/>
      <c r="C184" s="2"/>
      <c r="D184" s="1"/>
      <c r="E184" s="1"/>
      <c r="F184" s="20"/>
      <c r="G184" s="24"/>
      <c r="H184" s="88"/>
      <c r="I184" s="24"/>
      <c r="J184" s="88"/>
      <c r="K184" s="24"/>
      <c r="L184" s="88"/>
      <c r="M184" s="24"/>
      <c r="N184" s="88"/>
      <c r="O184" s="24"/>
      <c r="P184" s="88"/>
      <c r="Q184" s="24"/>
      <c r="R184" s="88"/>
      <c r="S184" s="24"/>
      <c r="T184" s="88"/>
      <c r="U184" s="24"/>
      <c r="V184" s="88"/>
      <c r="W184" s="24"/>
      <c r="X184" s="88"/>
      <c r="Y184" s="24"/>
      <c r="Z184" s="88"/>
      <c r="AA184" s="24"/>
      <c r="AB184" s="88"/>
      <c r="AC184" s="24"/>
      <c r="AD184" s="97"/>
      <c r="AE184" s="24"/>
      <c r="AF184" s="97"/>
      <c r="AG184" s="24"/>
      <c r="AH184" s="97"/>
    </row>
    <row r="185" spans="1:34">
      <c r="A185" s="1"/>
      <c r="B185" s="2"/>
      <c r="C185" s="2"/>
      <c r="D185" s="1"/>
      <c r="E185" s="1"/>
      <c r="F185" s="20"/>
      <c r="G185" s="24"/>
      <c r="H185" s="88"/>
      <c r="I185" s="24"/>
      <c r="J185" s="88"/>
      <c r="K185" s="24"/>
      <c r="L185" s="88"/>
      <c r="M185" s="24"/>
      <c r="N185" s="88"/>
      <c r="O185" s="24"/>
      <c r="P185" s="88"/>
      <c r="Q185" s="24"/>
      <c r="R185" s="88"/>
      <c r="S185" s="24"/>
      <c r="T185" s="88"/>
      <c r="U185" s="24"/>
      <c r="V185" s="88"/>
      <c r="W185" s="24"/>
      <c r="X185" s="88"/>
      <c r="Y185" s="24"/>
      <c r="Z185" s="88"/>
      <c r="AA185" s="24"/>
      <c r="AB185" s="88"/>
      <c r="AC185" s="24"/>
      <c r="AD185" s="97"/>
      <c r="AE185" s="24"/>
      <c r="AF185" s="97"/>
      <c r="AG185" s="24"/>
      <c r="AH185" s="97"/>
    </row>
    <row r="186" spans="1:34">
      <c r="A186" s="1"/>
      <c r="B186" s="2"/>
      <c r="C186" s="2"/>
      <c r="D186" s="1"/>
      <c r="E186" s="1"/>
      <c r="F186" s="20"/>
      <c r="G186" s="24"/>
      <c r="H186" s="88"/>
      <c r="I186" s="24"/>
      <c r="J186" s="88"/>
      <c r="K186" s="24"/>
      <c r="L186" s="88"/>
      <c r="M186" s="24"/>
      <c r="N186" s="88"/>
      <c r="O186" s="24"/>
      <c r="P186" s="88"/>
      <c r="Q186" s="24"/>
      <c r="R186" s="88"/>
      <c r="S186" s="24"/>
      <c r="T186" s="88"/>
      <c r="U186" s="24"/>
      <c r="V186" s="88"/>
      <c r="W186" s="24"/>
      <c r="X186" s="88"/>
      <c r="Y186" s="24"/>
      <c r="Z186" s="88"/>
      <c r="AA186" s="24"/>
      <c r="AB186" s="88"/>
      <c r="AC186" s="24"/>
      <c r="AD186" s="97"/>
      <c r="AE186" s="24"/>
      <c r="AF186" s="97"/>
      <c r="AG186" s="24"/>
      <c r="AH186" s="97"/>
    </row>
    <row r="187" spans="1:34">
      <c r="A187" s="1"/>
      <c r="B187" s="2"/>
      <c r="C187" s="2"/>
      <c r="D187" s="1"/>
      <c r="E187" s="1"/>
      <c r="F187" s="20"/>
      <c r="G187" s="24"/>
      <c r="H187" s="88"/>
      <c r="I187" s="24"/>
      <c r="J187" s="88"/>
      <c r="K187" s="24"/>
      <c r="L187" s="88"/>
      <c r="M187" s="24"/>
      <c r="N187" s="88"/>
      <c r="O187" s="24"/>
      <c r="P187" s="88"/>
      <c r="Q187" s="24"/>
      <c r="R187" s="88"/>
      <c r="S187" s="24"/>
      <c r="T187" s="88"/>
      <c r="U187" s="24"/>
      <c r="V187" s="88"/>
      <c r="W187" s="24"/>
      <c r="X187" s="88"/>
      <c r="Y187" s="24"/>
      <c r="Z187" s="88"/>
      <c r="AA187" s="24"/>
      <c r="AB187" s="88"/>
      <c r="AC187" s="24"/>
      <c r="AD187" s="97"/>
      <c r="AE187" s="24"/>
      <c r="AF187" s="97"/>
      <c r="AG187" s="24"/>
      <c r="AH187" s="97"/>
    </row>
    <row r="188" spans="1:34">
      <c r="A188" s="1"/>
      <c r="B188" s="2"/>
      <c r="C188" s="2"/>
      <c r="D188" s="1"/>
      <c r="E188" s="1"/>
      <c r="F188" s="20"/>
      <c r="G188" s="24"/>
      <c r="H188" s="88"/>
      <c r="I188" s="24"/>
      <c r="J188" s="88"/>
      <c r="K188" s="24"/>
      <c r="L188" s="88"/>
      <c r="M188" s="24"/>
      <c r="N188" s="88"/>
      <c r="O188" s="24"/>
      <c r="P188" s="88"/>
      <c r="Q188" s="24"/>
      <c r="R188" s="88"/>
      <c r="S188" s="24"/>
      <c r="T188" s="88"/>
      <c r="U188" s="24"/>
      <c r="V188" s="88"/>
      <c r="W188" s="24"/>
      <c r="X188" s="88"/>
      <c r="Y188" s="24"/>
      <c r="Z188" s="88"/>
      <c r="AA188" s="24"/>
      <c r="AB188" s="88"/>
      <c r="AC188" s="24"/>
      <c r="AD188" s="97"/>
      <c r="AE188" s="24"/>
      <c r="AF188" s="97"/>
      <c r="AG188" s="24"/>
      <c r="AH188" s="97"/>
    </row>
    <row r="189" spans="1:34">
      <c r="A189" s="1"/>
      <c r="B189" s="2"/>
      <c r="C189" s="2"/>
      <c r="D189" s="1"/>
      <c r="E189" s="1"/>
      <c r="F189" s="20"/>
      <c r="G189" s="24"/>
      <c r="H189" s="88"/>
      <c r="I189" s="24"/>
      <c r="J189" s="88"/>
      <c r="K189" s="24"/>
      <c r="L189" s="88"/>
      <c r="M189" s="24"/>
      <c r="N189" s="88"/>
      <c r="O189" s="24"/>
      <c r="P189" s="88"/>
      <c r="Q189" s="24"/>
      <c r="R189" s="88"/>
      <c r="S189" s="24"/>
      <c r="T189" s="88"/>
      <c r="U189" s="24"/>
      <c r="V189" s="88"/>
      <c r="W189" s="24"/>
      <c r="X189" s="88"/>
      <c r="Y189" s="24"/>
      <c r="Z189" s="88"/>
      <c r="AA189" s="24"/>
      <c r="AB189" s="88"/>
      <c r="AC189" s="24"/>
      <c r="AD189" s="97"/>
      <c r="AE189" s="24"/>
      <c r="AF189" s="97"/>
      <c r="AG189" s="24"/>
      <c r="AH189" s="97"/>
    </row>
    <row r="190" spans="1:34">
      <c r="A190" s="1"/>
      <c r="B190" s="2"/>
      <c r="C190" s="2"/>
      <c r="D190" s="1"/>
      <c r="E190" s="1"/>
      <c r="F190" s="20"/>
      <c r="G190" s="24"/>
      <c r="H190" s="88"/>
      <c r="I190" s="24"/>
      <c r="J190" s="88"/>
      <c r="K190" s="24"/>
      <c r="L190" s="88"/>
      <c r="M190" s="24"/>
      <c r="N190" s="88"/>
      <c r="O190" s="24"/>
      <c r="P190" s="88"/>
      <c r="Q190" s="24"/>
      <c r="R190" s="88"/>
      <c r="S190" s="24"/>
      <c r="T190" s="88"/>
      <c r="U190" s="24"/>
      <c r="V190" s="88"/>
      <c r="W190" s="24"/>
      <c r="X190" s="88"/>
      <c r="Y190" s="24"/>
      <c r="Z190" s="88"/>
      <c r="AA190" s="24"/>
      <c r="AB190" s="88"/>
      <c r="AC190" s="24"/>
      <c r="AD190" s="97"/>
      <c r="AE190" s="24"/>
      <c r="AF190" s="97"/>
      <c r="AG190" s="24"/>
      <c r="AH190" s="97"/>
    </row>
    <row r="191" spans="1:34">
      <c r="A191" s="1"/>
      <c r="B191" s="2"/>
      <c r="C191" s="2"/>
      <c r="D191" s="1"/>
      <c r="E191" s="1"/>
      <c r="F191" s="20"/>
      <c r="G191" s="24"/>
      <c r="H191" s="88"/>
      <c r="I191" s="24"/>
      <c r="J191" s="88"/>
      <c r="K191" s="24"/>
      <c r="L191" s="88"/>
      <c r="M191" s="24"/>
      <c r="N191" s="88"/>
      <c r="O191" s="24"/>
      <c r="P191" s="88"/>
      <c r="Q191" s="24"/>
      <c r="R191" s="88"/>
      <c r="S191" s="24"/>
      <c r="T191" s="88"/>
      <c r="U191" s="24"/>
      <c r="V191" s="88"/>
      <c r="W191" s="24"/>
      <c r="X191" s="88"/>
      <c r="Y191" s="24"/>
      <c r="Z191" s="88"/>
      <c r="AA191" s="24"/>
      <c r="AB191" s="88"/>
      <c r="AC191" s="24"/>
      <c r="AD191" s="97"/>
      <c r="AE191" s="24"/>
      <c r="AF191" s="97"/>
      <c r="AG191" s="24"/>
      <c r="AH191" s="97"/>
    </row>
    <row r="192" spans="1:34">
      <c r="A192" s="1"/>
      <c r="B192" s="2"/>
      <c r="C192" s="2"/>
      <c r="D192" s="1"/>
      <c r="E192" s="1"/>
      <c r="F192" s="20"/>
      <c r="G192" s="24"/>
      <c r="H192" s="88"/>
      <c r="I192" s="24"/>
      <c r="J192" s="88"/>
      <c r="K192" s="24"/>
      <c r="L192" s="88"/>
      <c r="M192" s="24"/>
      <c r="N192" s="88"/>
      <c r="O192" s="24"/>
      <c r="P192" s="88"/>
      <c r="Q192" s="24"/>
      <c r="R192" s="88"/>
      <c r="S192" s="24"/>
      <c r="T192" s="88"/>
      <c r="U192" s="24"/>
      <c r="V192" s="88"/>
      <c r="W192" s="24"/>
      <c r="X192" s="88"/>
      <c r="Y192" s="24"/>
      <c r="Z192" s="88"/>
      <c r="AA192" s="24"/>
      <c r="AB192" s="88"/>
      <c r="AC192" s="24"/>
      <c r="AD192" s="97"/>
      <c r="AE192" s="24"/>
      <c r="AF192" s="97"/>
      <c r="AG192" s="24"/>
      <c r="AH192" s="97"/>
    </row>
    <row r="193" spans="1:34">
      <c r="A193" s="1"/>
      <c r="B193" s="2"/>
      <c r="C193" s="2"/>
      <c r="D193" s="1"/>
      <c r="E193" s="1"/>
      <c r="F193" s="20"/>
      <c r="G193" s="24"/>
      <c r="H193" s="88"/>
      <c r="I193" s="24"/>
      <c r="J193" s="88"/>
      <c r="K193" s="24"/>
      <c r="L193" s="88"/>
      <c r="M193" s="24"/>
      <c r="N193" s="88"/>
      <c r="O193" s="24"/>
      <c r="P193" s="88"/>
      <c r="Q193" s="24"/>
      <c r="R193" s="88"/>
      <c r="S193" s="24"/>
      <c r="T193" s="88"/>
      <c r="U193" s="24"/>
      <c r="V193" s="88"/>
      <c r="W193" s="24"/>
      <c r="X193" s="88"/>
      <c r="Y193" s="24"/>
      <c r="Z193" s="88"/>
      <c r="AA193" s="24"/>
      <c r="AB193" s="88"/>
      <c r="AC193" s="24"/>
      <c r="AD193" s="97"/>
      <c r="AE193" s="24"/>
      <c r="AF193" s="97"/>
      <c r="AG193" s="24"/>
      <c r="AH193" s="97"/>
    </row>
    <row r="194" spans="1:34">
      <c r="A194" s="1"/>
      <c r="B194" s="2"/>
      <c r="C194" s="2"/>
      <c r="D194" s="1"/>
      <c r="E194" s="1"/>
      <c r="F194" s="20"/>
      <c r="G194" s="24"/>
      <c r="H194" s="88"/>
      <c r="I194" s="24"/>
      <c r="J194" s="88"/>
      <c r="K194" s="24"/>
      <c r="L194" s="88"/>
      <c r="M194" s="24"/>
      <c r="N194" s="88"/>
      <c r="O194" s="24"/>
      <c r="P194" s="88"/>
      <c r="Q194" s="24"/>
      <c r="R194" s="88"/>
      <c r="S194" s="24"/>
      <c r="T194" s="88"/>
      <c r="U194" s="24"/>
      <c r="V194" s="88"/>
      <c r="W194" s="24"/>
      <c r="X194" s="88"/>
      <c r="Y194" s="24"/>
      <c r="Z194" s="88"/>
      <c r="AA194" s="24"/>
      <c r="AB194" s="88"/>
      <c r="AC194" s="24"/>
      <c r="AD194" s="97"/>
      <c r="AE194" s="24"/>
      <c r="AF194" s="97"/>
      <c r="AG194" s="24"/>
      <c r="AH194" s="97"/>
    </row>
    <row r="195" spans="1:34">
      <c r="A195" s="1"/>
      <c r="B195" s="2"/>
      <c r="C195" s="2"/>
      <c r="D195" s="1"/>
      <c r="E195" s="1"/>
      <c r="F195" s="20"/>
      <c r="G195" s="24"/>
      <c r="H195" s="88"/>
      <c r="I195" s="24"/>
      <c r="J195" s="88"/>
      <c r="K195" s="24"/>
      <c r="L195" s="88"/>
      <c r="M195" s="24"/>
      <c r="N195" s="88"/>
      <c r="O195" s="24"/>
      <c r="P195" s="88"/>
      <c r="Q195" s="24"/>
      <c r="R195" s="88"/>
      <c r="S195" s="24"/>
      <c r="T195" s="88"/>
      <c r="U195" s="24"/>
      <c r="V195" s="88"/>
      <c r="W195" s="24"/>
      <c r="X195" s="88"/>
      <c r="Y195" s="24"/>
      <c r="Z195" s="88"/>
      <c r="AA195" s="24"/>
      <c r="AB195" s="88"/>
      <c r="AC195" s="24"/>
      <c r="AD195" s="97"/>
      <c r="AE195" s="24"/>
      <c r="AF195" s="97"/>
      <c r="AG195" s="24"/>
      <c r="AH195" s="97"/>
    </row>
    <row r="196" spans="1:34">
      <c r="A196" s="1"/>
      <c r="B196" s="2"/>
      <c r="C196" s="2"/>
      <c r="D196" s="1"/>
      <c r="E196" s="1"/>
      <c r="F196" s="20"/>
      <c r="G196" s="24"/>
      <c r="H196" s="88"/>
      <c r="I196" s="24"/>
      <c r="J196" s="88"/>
      <c r="K196" s="24"/>
      <c r="L196" s="88"/>
      <c r="M196" s="24"/>
      <c r="N196" s="88"/>
      <c r="O196" s="24"/>
      <c r="P196" s="88"/>
      <c r="Q196" s="24"/>
      <c r="R196" s="88"/>
      <c r="S196" s="24"/>
      <c r="T196" s="88"/>
      <c r="U196" s="24"/>
      <c r="V196" s="88"/>
      <c r="W196" s="24"/>
      <c r="X196" s="88"/>
      <c r="Y196" s="24"/>
      <c r="Z196" s="88"/>
      <c r="AA196" s="24"/>
      <c r="AB196" s="88"/>
      <c r="AC196" s="24"/>
      <c r="AD196" s="97"/>
      <c r="AE196" s="24"/>
      <c r="AF196" s="97"/>
      <c r="AG196" s="24"/>
      <c r="AH196" s="97"/>
    </row>
    <row r="197" spans="1:34">
      <c r="A197" s="1"/>
      <c r="B197" s="2"/>
      <c r="C197" s="2"/>
      <c r="D197" s="1"/>
      <c r="E197" s="1"/>
      <c r="F197" s="20"/>
      <c r="G197" s="24"/>
      <c r="H197" s="88"/>
      <c r="I197" s="24"/>
      <c r="J197" s="88"/>
      <c r="K197" s="24"/>
      <c r="L197" s="88"/>
      <c r="M197" s="24"/>
      <c r="N197" s="88"/>
      <c r="O197" s="24"/>
      <c r="P197" s="88"/>
      <c r="Q197" s="24"/>
      <c r="R197" s="88"/>
      <c r="S197" s="24"/>
      <c r="T197" s="88"/>
      <c r="U197" s="24"/>
      <c r="V197" s="88"/>
      <c r="W197" s="24"/>
      <c r="X197" s="88"/>
      <c r="Y197" s="24"/>
      <c r="Z197" s="88"/>
      <c r="AA197" s="24"/>
      <c r="AB197" s="88"/>
      <c r="AC197" s="24"/>
      <c r="AD197" s="97"/>
      <c r="AE197" s="24"/>
      <c r="AF197" s="97"/>
      <c r="AG197" s="24"/>
      <c r="AH197" s="97"/>
    </row>
    <row r="198" spans="1:34">
      <c r="A198" s="1"/>
      <c r="B198" s="2"/>
      <c r="C198" s="2"/>
      <c r="D198" s="1"/>
      <c r="E198" s="1"/>
      <c r="F198" s="20"/>
      <c r="G198" s="24"/>
      <c r="H198" s="88"/>
      <c r="I198" s="24"/>
      <c r="J198" s="88"/>
      <c r="K198" s="24"/>
      <c r="L198" s="88"/>
      <c r="M198" s="24"/>
      <c r="N198" s="88"/>
      <c r="O198" s="24"/>
      <c r="P198" s="88"/>
      <c r="Q198" s="24"/>
      <c r="R198" s="88"/>
      <c r="S198" s="24"/>
      <c r="T198" s="88"/>
      <c r="U198" s="24"/>
      <c r="V198" s="88"/>
      <c r="W198" s="24"/>
      <c r="X198" s="88"/>
      <c r="Y198" s="24"/>
      <c r="Z198" s="88"/>
      <c r="AA198" s="24"/>
      <c r="AB198" s="88"/>
      <c r="AC198" s="24"/>
      <c r="AD198" s="97"/>
      <c r="AE198" s="24"/>
      <c r="AF198" s="97"/>
      <c r="AG198" s="24"/>
      <c r="AH198" s="97"/>
    </row>
    <row r="199" spans="1:34">
      <c r="A199" s="1"/>
      <c r="B199" s="2"/>
      <c r="C199" s="2"/>
      <c r="D199" s="1"/>
      <c r="E199" s="1"/>
      <c r="F199" s="20"/>
      <c r="G199" s="24"/>
      <c r="H199" s="88"/>
      <c r="I199" s="24"/>
      <c r="J199" s="88"/>
      <c r="K199" s="24"/>
      <c r="L199" s="88"/>
      <c r="M199" s="24"/>
      <c r="N199" s="88"/>
      <c r="O199" s="24"/>
      <c r="P199" s="88"/>
      <c r="Q199" s="24"/>
      <c r="R199" s="88"/>
      <c r="S199" s="24"/>
      <c r="T199" s="88"/>
      <c r="U199" s="24"/>
      <c r="V199" s="88"/>
      <c r="W199" s="24"/>
      <c r="X199" s="88"/>
      <c r="Y199" s="24"/>
      <c r="Z199" s="88"/>
      <c r="AA199" s="24"/>
      <c r="AB199" s="88"/>
      <c r="AC199" s="24"/>
      <c r="AD199" s="97"/>
      <c r="AE199" s="24"/>
      <c r="AF199" s="97"/>
      <c r="AG199" s="24"/>
      <c r="AH199" s="97"/>
    </row>
    <row r="200" spans="1:34">
      <c r="A200" s="1"/>
      <c r="B200" s="2"/>
      <c r="C200" s="2"/>
      <c r="D200" s="1"/>
      <c r="E200" s="1"/>
      <c r="F200" s="20"/>
      <c r="G200" s="24"/>
      <c r="H200" s="88"/>
      <c r="I200" s="24"/>
      <c r="J200" s="88"/>
      <c r="K200" s="24"/>
      <c r="L200" s="88"/>
      <c r="M200" s="24"/>
      <c r="N200" s="88"/>
      <c r="O200" s="24"/>
      <c r="P200" s="88"/>
      <c r="Q200" s="24"/>
      <c r="R200" s="88"/>
      <c r="S200" s="24"/>
      <c r="T200" s="88"/>
      <c r="U200" s="24"/>
      <c r="V200" s="88"/>
      <c r="W200" s="24"/>
      <c r="X200" s="88"/>
      <c r="Y200" s="24"/>
      <c r="Z200" s="88"/>
      <c r="AA200" s="24"/>
      <c r="AB200" s="88"/>
      <c r="AC200" s="24"/>
      <c r="AD200" s="97"/>
      <c r="AE200" s="24"/>
      <c r="AF200" s="97"/>
      <c r="AG200" s="24"/>
      <c r="AH200" s="97"/>
    </row>
    <row r="201" spans="1:34">
      <c r="A201" s="1"/>
      <c r="B201" s="2"/>
      <c r="C201" s="2"/>
      <c r="D201" s="1"/>
      <c r="E201" s="1"/>
      <c r="F201" s="20"/>
      <c r="G201" s="24"/>
      <c r="H201" s="88"/>
      <c r="I201" s="24"/>
      <c r="J201" s="88"/>
      <c r="K201" s="24"/>
      <c r="L201" s="88"/>
      <c r="M201" s="24"/>
      <c r="N201" s="88"/>
      <c r="O201" s="24"/>
      <c r="P201" s="88"/>
      <c r="Q201" s="24"/>
      <c r="R201" s="88"/>
      <c r="S201" s="24"/>
      <c r="T201" s="88"/>
      <c r="U201" s="24"/>
      <c r="V201" s="88"/>
      <c r="W201" s="24"/>
      <c r="X201" s="88"/>
      <c r="Y201" s="24"/>
      <c r="Z201" s="88"/>
      <c r="AA201" s="24"/>
      <c r="AB201" s="88"/>
      <c r="AC201" s="24"/>
      <c r="AD201" s="97"/>
      <c r="AE201" s="24"/>
      <c r="AF201" s="97"/>
      <c r="AG201" s="24"/>
      <c r="AH201" s="97"/>
    </row>
    <row r="202" spans="1:34">
      <c r="A202" s="1"/>
      <c r="B202" s="2"/>
      <c r="C202" s="2"/>
      <c r="D202" s="1"/>
      <c r="E202" s="1"/>
      <c r="F202" s="20"/>
      <c r="G202" s="24"/>
      <c r="H202" s="88"/>
      <c r="I202" s="24"/>
      <c r="J202" s="88"/>
      <c r="K202" s="24"/>
      <c r="L202" s="88"/>
      <c r="M202" s="24"/>
      <c r="N202" s="88"/>
      <c r="O202" s="24"/>
      <c r="P202" s="88"/>
      <c r="Q202" s="24"/>
      <c r="R202" s="88"/>
      <c r="S202" s="24"/>
      <c r="T202" s="88"/>
      <c r="U202" s="24"/>
      <c r="V202" s="88"/>
      <c r="W202" s="24"/>
      <c r="X202" s="88"/>
      <c r="Y202" s="24"/>
      <c r="Z202" s="88"/>
      <c r="AA202" s="24"/>
      <c r="AB202" s="88"/>
      <c r="AC202" s="24"/>
      <c r="AD202" s="97"/>
      <c r="AE202" s="24"/>
      <c r="AF202" s="97"/>
      <c r="AG202" s="24"/>
      <c r="AH202" s="97"/>
    </row>
    <row r="203" spans="1:34">
      <c r="A203" s="1"/>
      <c r="B203" s="2"/>
      <c r="C203" s="2"/>
      <c r="D203" s="1"/>
      <c r="E203" s="1"/>
      <c r="F203" s="20"/>
      <c r="G203" s="24"/>
      <c r="H203" s="88"/>
      <c r="I203" s="24"/>
      <c r="J203" s="88"/>
      <c r="K203" s="24"/>
      <c r="L203" s="88"/>
      <c r="M203" s="24"/>
      <c r="N203" s="88"/>
      <c r="O203" s="24"/>
      <c r="P203" s="88"/>
      <c r="Q203" s="24"/>
      <c r="R203" s="88"/>
      <c r="S203" s="24"/>
      <c r="T203" s="88"/>
      <c r="U203" s="24"/>
      <c r="V203" s="88"/>
      <c r="W203" s="24"/>
      <c r="X203" s="88"/>
      <c r="Y203" s="24"/>
      <c r="Z203" s="88"/>
      <c r="AA203" s="24"/>
      <c r="AB203" s="88"/>
      <c r="AC203" s="24"/>
      <c r="AD203" s="97"/>
      <c r="AE203" s="24"/>
      <c r="AF203" s="97"/>
      <c r="AG203" s="24"/>
      <c r="AH203" s="97"/>
    </row>
    <row r="204" spans="1:34">
      <c r="A204" s="1"/>
      <c r="B204" s="2"/>
      <c r="C204" s="2"/>
      <c r="D204" s="1"/>
      <c r="E204" s="1"/>
      <c r="F204" s="20"/>
      <c r="G204" s="24"/>
      <c r="H204" s="88"/>
      <c r="I204" s="24"/>
      <c r="J204" s="88"/>
      <c r="K204" s="24"/>
      <c r="L204" s="88"/>
      <c r="M204" s="24"/>
      <c r="N204" s="88"/>
      <c r="O204" s="24"/>
      <c r="P204" s="88"/>
      <c r="Q204" s="24"/>
      <c r="R204" s="88"/>
      <c r="S204" s="24"/>
      <c r="T204" s="88"/>
      <c r="U204" s="24"/>
      <c r="V204" s="88"/>
      <c r="W204" s="24"/>
      <c r="X204" s="88"/>
      <c r="Y204" s="24"/>
      <c r="Z204" s="88"/>
      <c r="AA204" s="24"/>
      <c r="AB204" s="88"/>
      <c r="AC204" s="24"/>
      <c r="AD204" s="97"/>
      <c r="AE204" s="24"/>
      <c r="AF204" s="97"/>
      <c r="AG204" s="24"/>
      <c r="AH204" s="97"/>
    </row>
    <row r="205" spans="1:34">
      <c r="A205" s="1"/>
      <c r="B205" s="2"/>
      <c r="C205" s="2"/>
      <c r="D205" s="1"/>
      <c r="E205" s="1"/>
      <c r="F205" s="20"/>
      <c r="G205" s="24"/>
      <c r="H205" s="88"/>
      <c r="I205" s="24"/>
      <c r="J205" s="88"/>
      <c r="K205" s="24"/>
      <c r="L205" s="88"/>
      <c r="M205" s="24"/>
      <c r="N205" s="88"/>
      <c r="O205" s="24"/>
      <c r="P205" s="88"/>
      <c r="Q205" s="24"/>
      <c r="R205" s="88"/>
      <c r="S205" s="24"/>
      <c r="T205" s="88"/>
      <c r="U205" s="24"/>
      <c r="V205" s="88"/>
      <c r="W205" s="24"/>
      <c r="X205" s="88"/>
      <c r="Y205" s="24"/>
      <c r="Z205" s="88"/>
      <c r="AA205" s="24"/>
      <c r="AB205" s="88"/>
      <c r="AC205" s="24"/>
      <c r="AD205" s="97"/>
      <c r="AE205" s="24"/>
      <c r="AF205" s="97"/>
      <c r="AG205" s="24"/>
      <c r="AH205" s="97"/>
    </row>
    <row r="206" spans="1:34">
      <c r="A206" s="1"/>
      <c r="B206" s="2"/>
      <c r="C206" s="2"/>
      <c r="D206" s="1"/>
      <c r="E206" s="1"/>
      <c r="F206" s="20"/>
      <c r="G206" s="24"/>
      <c r="H206" s="88"/>
      <c r="I206" s="24"/>
      <c r="J206" s="88"/>
      <c r="K206" s="24"/>
      <c r="L206" s="88"/>
      <c r="M206" s="24"/>
      <c r="N206" s="88"/>
      <c r="O206" s="24"/>
      <c r="P206" s="88"/>
      <c r="Q206" s="24"/>
      <c r="R206" s="88"/>
      <c r="S206" s="24"/>
      <c r="T206" s="88"/>
      <c r="U206" s="24"/>
      <c r="V206" s="88"/>
      <c r="W206" s="24"/>
      <c r="X206" s="88"/>
      <c r="Y206" s="24"/>
      <c r="Z206" s="88"/>
      <c r="AA206" s="24"/>
      <c r="AB206" s="88"/>
      <c r="AC206" s="24"/>
      <c r="AD206" s="97"/>
      <c r="AE206" s="24"/>
      <c r="AF206" s="97"/>
      <c r="AG206" s="24"/>
      <c r="AH206" s="97"/>
    </row>
    <row r="207" spans="1:34">
      <c r="A207" s="1"/>
      <c r="B207" s="2"/>
      <c r="C207" s="2"/>
      <c r="D207" s="1"/>
      <c r="E207" s="1"/>
      <c r="F207" s="20"/>
      <c r="G207" s="24"/>
      <c r="H207" s="88"/>
      <c r="I207" s="24"/>
      <c r="J207" s="88"/>
      <c r="K207" s="24"/>
      <c r="L207" s="88"/>
      <c r="M207" s="24"/>
      <c r="N207" s="88"/>
      <c r="O207" s="24"/>
      <c r="P207" s="88"/>
      <c r="Q207" s="24"/>
      <c r="R207" s="88"/>
      <c r="S207" s="24"/>
      <c r="T207" s="88"/>
      <c r="U207" s="24"/>
      <c r="V207" s="88"/>
      <c r="W207" s="24"/>
      <c r="X207" s="88"/>
      <c r="Y207" s="24"/>
      <c r="Z207" s="88"/>
      <c r="AA207" s="24"/>
      <c r="AB207" s="88"/>
      <c r="AC207" s="24"/>
      <c r="AD207" s="97"/>
      <c r="AE207" s="24"/>
      <c r="AF207" s="97"/>
      <c r="AG207" s="24"/>
      <c r="AH207" s="97"/>
    </row>
    <row r="208" spans="1:34">
      <c r="A208" s="1"/>
      <c r="B208" s="2"/>
      <c r="C208" s="2"/>
      <c r="D208" s="1"/>
      <c r="E208" s="1"/>
      <c r="F208" s="20"/>
      <c r="G208" s="24"/>
      <c r="H208" s="88"/>
      <c r="I208" s="24"/>
      <c r="J208" s="88"/>
      <c r="K208" s="24"/>
      <c r="L208" s="88"/>
      <c r="M208" s="24"/>
      <c r="N208" s="88"/>
      <c r="O208" s="24"/>
      <c r="P208" s="88"/>
      <c r="Q208" s="24"/>
      <c r="R208" s="88"/>
      <c r="S208" s="24"/>
      <c r="T208" s="88"/>
      <c r="U208" s="24"/>
      <c r="V208" s="88"/>
      <c r="W208" s="24"/>
      <c r="X208" s="88"/>
      <c r="Y208" s="24"/>
      <c r="Z208" s="88"/>
      <c r="AA208" s="24"/>
      <c r="AB208" s="88"/>
      <c r="AC208" s="24"/>
      <c r="AD208" s="97"/>
      <c r="AE208" s="24"/>
      <c r="AF208" s="97"/>
      <c r="AG208" s="24"/>
      <c r="AH208" s="97"/>
    </row>
    <row r="209" spans="1:34">
      <c r="A209" s="1"/>
      <c r="B209" s="2"/>
      <c r="C209" s="2"/>
      <c r="D209" s="1"/>
      <c r="E209" s="1"/>
      <c r="F209" s="20"/>
      <c r="G209" s="24"/>
      <c r="H209" s="88"/>
      <c r="I209" s="24"/>
      <c r="J209" s="88"/>
      <c r="K209" s="24"/>
      <c r="L209" s="88"/>
      <c r="M209" s="24"/>
      <c r="N209" s="88"/>
      <c r="O209" s="24"/>
      <c r="P209" s="88"/>
      <c r="Q209" s="24"/>
      <c r="R209" s="88"/>
      <c r="S209" s="24"/>
      <c r="T209" s="88"/>
      <c r="U209" s="24"/>
      <c r="V209" s="88"/>
      <c r="W209" s="24"/>
      <c r="X209" s="88"/>
      <c r="Y209" s="24"/>
      <c r="Z209" s="88"/>
      <c r="AA209" s="24"/>
      <c r="AB209" s="88"/>
      <c r="AC209" s="24"/>
      <c r="AD209" s="97"/>
      <c r="AE209" s="24"/>
      <c r="AF209" s="97"/>
      <c r="AG209" s="24"/>
      <c r="AH209" s="97"/>
    </row>
    <row r="210" spans="1:34">
      <c r="A210" s="1"/>
      <c r="B210" s="2"/>
      <c r="C210" s="2"/>
      <c r="D210" s="1"/>
      <c r="E210" s="1"/>
      <c r="F210" s="20"/>
      <c r="G210" s="24"/>
      <c r="H210" s="88"/>
      <c r="I210" s="24"/>
      <c r="J210" s="88"/>
      <c r="K210" s="24"/>
      <c r="L210" s="88"/>
      <c r="M210" s="24"/>
      <c r="N210" s="88"/>
      <c r="O210" s="24"/>
      <c r="P210" s="88"/>
      <c r="Q210" s="24"/>
      <c r="R210" s="88"/>
      <c r="S210" s="24"/>
      <c r="T210" s="88"/>
      <c r="U210" s="24"/>
      <c r="V210" s="88"/>
      <c r="W210" s="24"/>
      <c r="X210" s="88"/>
      <c r="Y210" s="24"/>
      <c r="Z210" s="88"/>
      <c r="AA210" s="24"/>
      <c r="AB210" s="88"/>
      <c r="AC210" s="24"/>
      <c r="AD210" s="97"/>
      <c r="AE210" s="24"/>
      <c r="AF210" s="97"/>
      <c r="AG210" s="24"/>
      <c r="AH210" s="97"/>
    </row>
    <row r="211" spans="1:34">
      <c r="A211" s="1"/>
      <c r="B211" s="2"/>
      <c r="C211" s="2"/>
      <c r="D211" s="1"/>
      <c r="E211" s="1"/>
      <c r="F211" s="20"/>
      <c r="G211" s="24"/>
      <c r="H211" s="88"/>
      <c r="I211" s="24"/>
      <c r="J211" s="88"/>
      <c r="K211" s="24"/>
      <c r="L211" s="88"/>
      <c r="M211" s="24"/>
      <c r="N211" s="88"/>
      <c r="O211" s="24"/>
      <c r="P211" s="88"/>
      <c r="Q211" s="24"/>
      <c r="R211" s="88"/>
      <c r="S211" s="24"/>
      <c r="T211" s="88"/>
      <c r="U211" s="24"/>
      <c r="V211" s="88"/>
      <c r="W211" s="24"/>
      <c r="X211" s="88"/>
      <c r="Y211" s="24"/>
      <c r="Z211" s="88"/>
      <c r="AA211" s="24"/>
      <c r="AB211" s="88"/>
      <c r="AC211" s="24"/>
      <c r="AD211" s="97"/>
      <c r="AE211" s="24"/>
      <c r="AF211" s="97"/>
      <c r="AG211" s="24"/>
      <c r="AH211" s="97"/>
    </row>
    <row r="212" spans="1:34">
      <c r="A212" s="1"/>
      <c r="B212" s="2"/>
      <c r="C212" s="2"/>
      <c r="D212" s="1"/>
      <c r="E212" s="1"/>
      <c r="F212" s="20"/>
      <c r="G212" s="24"/>
      <c r="H212" s="88"/>
      <c r="I212" s="24"/>
      <c r="J212" s="88"/>
      <c r="K212" s="24"/>
      <c r="L212" s="88"/>
      <c r="M212" s="24"/>
      <c r="N212" s="88"/>
      <c r="O212" s="24"/>
      <c r="P212" s="88"/>
      <c r="Q212" s="24"/>
      <c r="R212" s="88"/>
      <c r="S212" s="24"/>
      <c r="T212" s="88"/>
      <c r="U212" s="24"/>
      <c r="V212" s="88"/>
      <c r="W212" s="24"/>
      <c r="X212" s="88"/>
      <c r="Y212" s="24"/>
      <c r="Z212" s="88"/>
      <c r="AA212" s="24"/>
      <c r="AB212" s="88"/>
      <c r="AC212" s="24"/>
      <c r="AD212" s="97"/>
      <c r="AE212" s="24"/>
      <c r="AF212" s="97"/>
      <c r="AG212" s="24"/>
      <c r="AH212" s="97"/>
    </row>
    <row r="213" spans="1:34">
      <c r="A213" s="1"/>
      <c r="B213" s="2"/>
      <c r="C213" s="2"/>
      <c r="D213" s="1"/>
      <c r="E213" s="1"/>
      <c r="F213" s="20"/>
      <c r="G213" s="24"/>
      <c r="H213" s="88"/>
      <c r="I213" s="24"/>
      <c r="J213" s="88"/>
      <c r="K213" s="24"/>
      <c r="L213" s="88"/>
      <c r="M213" s="24"/>
      <c r="N213" s="88"/>
      <c r="O213" s="24"/>
      <c r="P213" s="88"/>
      <c r="Q213" s="24"/>
      <c r="R213" s="88"/>
      <c r="S213" s="24"/>
      <c r="T213" s="88"/>
      <c r="U213" s="24"/>
      <c r="V213" s="88"/>
      <c r="W213" s="24"/>
      <c r="X213" s="88"/>
      <c r="Y213" s="24"/>
      <c r="Z213" s="88"/>
      <c r="AA213" s="24"/>
      <c r="AB213" s="88"/>
      <c r="AC213" s="24"/>
      <c r="AD213" s="97"/>
      <c r="AE213" s="24"/>
      <c r="AF213" s="97"/>
      <c r="AG213" s="24"/>
      <c r="AH213" s="97"/>
    </row>
    <row r="214" spans="1:34">
      <c r="A214" s="1"/>
      <c r="B214" s="2"/>
      <c r="C214" s="2"/>
      <c r="D214" s="1"/>
      <c r="E214" s="1"/>
      <c r="F214" s="20"/>
      <c r="G214" s="24"/>
      <c r="H214" s="88"/>
      <c r="I214" s="24"/>
      <c r="J214" s="88"/>
      <c r="K214" s="24"/>
      <c r="L214" s="88"/>
      <c r="M214" s="24"/>
      <c r="N214" s="88"/>
      <c r="O214" s="24"/>
      <c r="P214" s="88"/>
      <c r="Q214" s="24"/>
      <c r="R214" s="88"/>
      <c r="S214" s="24"/>
      <c r="T214" s="88"/>
      <c r="U214" s="24"/>
      <c r="V214" s="88"/>
      <c r="W214" s="24"/>
      <c r="X214" s="88"/>
      <c r="Y214" s="24"/>
      <c r="Z214" s="88"/>
      <c r="AA214" s="24"/>
      <c r="AB214" s="88"/>
      <c r="AC214" s="24"/>
      <c r="AD214" s="97"/>
      <c r="AE214" s="24"/>
      <c r="AF214" s="97"/>
      <c r="AG214" s="24"/>
      <c r="AH214" s="97"/>
    </row>
    <row r="215" spans="1:34">
      <c r="A215" s="1"/>
      <c r="B215" s="2"/>
      <c r="C215" s="2"/>
      <c r="D215" s="1"/>
      <c r="E215" s="1"/>
      <c r="F215" s="20"/>
      <c r="G215" s="24"/>
      <c r="H215" s="88"/>
      <c r="I215" s="24"/>
      <c r="J215" s="88"/>
      <c r="K215" s="24"/>
      <c r="L215" s="88"/>
      <c r="M215" s="24"/>
      <c r="N215" s="88"/>
      <c r="O215" s="24"/>
      <c r="P215" s="88"/>
      <c r="Q215" s="24"/>
      <c r="R215" s="88"/>
      <c r="S215" s="24"/>
      <c r="T215" s="88"/>
      <c r="U215" s="24"/>
      <c r="V215" s="88"/>
      <c r="W215" s="24"/>
      <c r="X215" s="88"/>
      <c r="Y215" s="24"/>
      <c r="Z215" s="88"/>
      <c r="AA215" s="24"/>
      <c r="AB215" s="88"/>
      <c r="AC215" s="24"/>
      <c r="AD215" s="97"/>
      <c r="AE215" s="24"/>
      <c r="AF215" s="97"/>
      <c r="AG215" s="24"/>
      <c r="AH215" s="97"/>
    </row>
    <row r="216" spans="1:34">
      <c r="A216" s="1"/>
      <c r="B216" s="2"/>
      <c r="C216" s="2"/>
      <c r="D216" s="1"/>
      <c r="E216" s="1"/>
      <c r="F216" s="20"/>
      <c r="G216" s="24"/>
      <c r="H216" s="88"/>
      <c r="I216" s="24"/>
      <c r="J216" s="88"/>
      <c r="K216" s="24"/>
      <c r="L216" s="88"/>
      <c r="M216" s="24"/>
      <c r="N216" s="88"/>
      <c r="O216" s="24"/>
      <c r="P216" s="88"/>
      <c r="Q216" s="24"/>
      <c r="R216" s="88"/>
      <c r="S216" s="24"/>
      <c r="T216" s="88"/>
      <c r="U216" s="24"/>
      <c r="V216" s="88"/>
      <c r="W216" s="24"/>
      <c r="X216" s="88"/>
      <c r="Y216" s="24"/>
      <c r="Z216" s="88"/>
      <c r="AA216" s="24"/>
      <c r="AB216" s="88"/>
      <c r="AC216" s="24"/>
      <c r="AD216" s="97"/>
      <c r="AE216" s="24"/>
      <c r="AF216" s="97"/>
      <c r="AG216" s="24"/>
      <c r="AH216" s="97"/>
    </row>
    <row r="217" spans="1:34">
      <c r="A217" s="1"/>
      <c r="B217" s="2"/>
      <c r="C217" s="2"/>
      <c r="D217" s="1"/>
      <c r="E217" s="1"/>
      <c r="F217" s="20"/>
      <c r="G217" s="24"/>
      <c r="H217" s="88"/>
      <c r="I217" s="24"/>
      <c r="J217" s="88"/>
      <c r="K217" s="24"/>
      <c r="L217" s="88"/>
      <c r="M217" s="24"/>
      <c r="N217" s="88"/>
      <c r="O217" s="24"/>
      <c r="P217" s="88"/>
      <c r="Q217" s="24"/>
      <c r="R217" s="88"/>
      <c r="S217" s="24"/>
      <c r="T217" s="88"/>
      <c r="U217" s="24"/>
      <c r="V217" s="88"/>
      <c r="W217" s="24"/>
      <c r="X217" s="88"/>
      <c r="Y217" s="24"/>
      <c r="Z217" s="88"/>
      <c r="AA217" s="24"/>
      <c r="AB217" s="88"/>
      <c r="AC217" s="24"/>
      <c r="AD217" s="97"/>
      <c r="AE217" s="24"/>
      <c r="AF217" s="97"/>
      <c r="AG217" s="24"/>
      <c r="AH217" s="97"/>
    </row>
    <row r="218" spans="1:34">
      <c r="A218" s="1"/>
      <c r="B218" s="2"/>
      <c r="C218" s="2"/>
      <c r="D218" s="1"/>
      <c r="E218" s="1"/>
      <c r="F218" s="20"/>
      <c r="G218" s="24"/>
      <c r="H218" s="88"/>
      <c r="I218" s="24"/>
      <c r="J218" s="88"/>
      <c r="K218" s="24"/>
      <c r="L218" s="88"/>
      <c r="M218" s="24"/>
      <c r="N218" s="88"/>
      <c r="O218" s="24"/>
      <c r="P218" s="88"/>
      <c r="Q218" s="24"/>
      <c r="R218" s="88"/>
      <c r="S218" s="24"/>
      <c r="T218" s="88"/>
      <c r="U218" s="24"/>
      <c r="V218" s="88"/>
      <c r="W218" s="24"/>
      <c r="X218" s="88"/>
      <c r="Y218" s="24"/>
      <c r="Z218" s="88"/>
      <c r="AA218" s="24"/>
      <c r="AB218" s="88"/>
      <c r="AC218" s="24"/>
      <c r="AD218" s="97"/>
      <c r="AE218" s="24"/>
      <c r="AF218" s="97"/>
      <c r="AG218" s="24"/>
      <c r="AH218" s="97"/>
    </row>
    <row r="219" spans="1:34">
      <c r="A219" s="1"/>
      <c r="B219" s="2"/>
      <c r="C219" s="2"/>
      <c r="D219" s="1"/>
      <c r="E219" s="1"/>
      <c r="F219" s="20"/>
      <c r="G219" s="24"/>
      <c r="H219" s="88"/>
      <c r="I219" s="24"/>
      <c r="J219" s="88"/>
      <c r="K219" s="24"/>
      <c r="L219" s="88"/>
      <c r="M219" s="24"/>
      <c r="N219" s="88"/>
      <c r="O219" s="24"/>
      <c r="P219" s="88"/>
      <c r="Q219" s="24"/>
      <c r="R219" s="88"/>
      <c r="S219" s="24"/>
      <c r="T219" s="88"/>
      <c r="U219" s="24"/>
      <c r="V219" s="88"/>
      <c r="W219" s="24"/>
      <c r="X219" s="88"/>
      <c r="Y219" s="24"/>
      <c r="Z219" s="88"/>
      <c r="AA219" s="24"/>
      <c r="AB219" s="88"/>
      <c r="AC219" s="24"/>
      <c r="AD219" s="97"/>
      <c r="AE219" s="24"/>
      <c r="AF219" s="97"/>
      <c r="AG219" s="24"/>
      <c r="AH219" s="97"/>
    </row>
    <row r="220" spans="1:34">
      <c r="A220" s="1"/>
      <c r="B220" s="2"/>
      <c r="C220" s="2"/>
      <c r="D220" s="1"/>
      <c r="E220" s="1"/>
      <c r="F220" s="20"/>
      <c r="G220" s="24"/>
      <c r="H220" s="88"/>
      <c r="I220" s="24"/>
      <c r="J220" s="88"/>
      <c r="K220" s="24"/>
      <c r="L220" s="88"/>
      <c r="M220" s="24"/>
      <c r="N220" s="88"/>
      <c r="O220" s="24"/>
      <c r="P220" s="88"/>
      <c r="Q220" s="24"/>
      <c r="R220" s="88"/>
      <c r="S220" s="24"/>
      <c r="T220" s="88"/>
      <c r="U220" s="24"/>
      <c r="V220" s="88"/>
      <c r="W220" s="24"/>
      <c r="X220" s="88"/>
      <c r="Y220" s="24"/>
      <c r="Z220" s="88"/>
      <c r="AA220" s="24"/>
      <c r="AB220" s="88"/>
      <c r="AC220" s="24"/>
      <c r="AD220" s="97"/>
      <c r="AE220" s="24"/>
      <c r="AF220" s="97"/>
      <c r="AG220" s="24"/>
      <c r="AH220" s="97"/>
    </row>
    <row r="221" spans="1:34">
      <c r="A221" s="1"/>
      <c r="B221" s="2"/>
      <c r="C221" s="2"/>
      <c r="D221" s="1"/>
      <c r="E221" s="1"/>
      <c r="F221" s="20"/>
      <c r="G221" s="24"/>
      <c r="H221" s="88"/>
      <c r="I221" s="24"/>
      <c r="J221" s="88"/>
      <c r="K221" s="24"/>
      <c r="L221" s="88"/>
      <c r="M221" s="24"/>
      <c r="N221" s="88"/>
      <c r="O221" s="24"/>
      <c r="P221" s="88"/>
      <c r="Q221" s="24"/>
      <c r="R221" s="88"/>
      <c r="S221" s="24"/>
      <c r="T221" s="88"/>
      <c r="U221" s="24"/>
      <c r="V221" s="88"/>
      <c r="W221" s="24"/>
      <c r="X221" s="88"/>
      <c r="Y221" s="24"/>
      <c r="Z221" s="88"/>
      <c r="AA221" s="24"/>
      <c r="AB221" s="88"/>
      <c r="AC221" s="24"/>
      <c r="AD221" s="97"/>
      <c r="AE221" s="24"/>
      <c r="AF221" s="97"/>
      <c r="AG221" s="24"/>
      <c r="AH221" s="97"/>
    </row>
    <row r="222" spans="1:34">
      <c r="A222" s="1"/>
      <c r="B222" s="2"/>
      <c r="C222" s="2"/>
      <c r="D222" s="1"/>
      <c r="E222" s="1"/>
      <c r="F222" s="20"/>
      <c r="G222" s="24"/>
      <c r="H222" s="88"/>
      <c r="I222" s="24"/>
      <c r="J222" s="88"/>
      <c r="K222" s="24"/>
      <c r="L222" s="88"/>
      <c r="M222" s="24"/>
      <c r="N222" s="88"/>
      <c r="O222" s="24"/>
      <c r="P222" s="88"/>
      <c r="Q222" s="24"/>
      <c r="R222" s="88"/>
      <c r="S222" s="24"/>
      <c r="T222" s="88"/>
      <c r="U222" s="24"/>
      <c r="V222" s="88"/>
      <c r="W222" s="24"/>
      <c r="X222" s="88"/>
      <c r="Y222" s="24"/>
      <c r="Z222" s="88"/>
      <c r="AA222" s="24"/>
      <c r="AB222" s="88"/>
      <c r="AC222" s="24"/>
      <c r="AD222" s="97"/>
      <c r="AE222" s="24"/>
      <c r="AF222" s="97"/>
      <c r="AG222" s="24"/>
      <c r="AH222" s="97"/>
    </row>
    <row r="223" spans="1:34">
      <c r="A223" s="1"/>
      <c r="B223" s="2"/>
      <c r="C223" s="2"/>
      <c r="D223" s="1"/>
      <c r="E223" s="1"/>
      <c r="F223" s="20"/>
      <c r="G223" s="24"/>
      <c r="H223" s="88"/>
      <c r="I223" s="24"/>
      <c r="J223" s="88"/>
      <c r="K223" s="24"/>
      <c r="L223" s="88"/>
      <c r="M223" s="24"/>
      <c r="N223" s="88"/>
      <c r="O223" s="24"/>
      <c r="P223" s="88"/>
      <c r="Q223" s="24"/>
      <c r="R223" s="88"/>
      <c r="S223" s="24"/>
      <c r="T223" s="88"/>
      <c r="U223" s="24"/>
      <c r="V223" s="88"/>
      <c r="W223" s="24"/>
      <c r="X223" s="88"/>
      <c r="Y223" s="24"/>
      <c r="Z223" s="88"/>
      <c r="AA223" s="24"/>
      <c r="AB223" s="88"/>
      <c r="AC223" s="24"/>
      <c r="AD223" s="97"/>
      <c r="AE223" s="24"/>
      <c r="AF223" s="97"/>
      <c r="AG223" s="24"/>
      <c r="AH223" s="97"/>
    </row>
    <row r="224" spans="1:34">
      <c r="A224" s="1"/>
      <c r="B224" s="2"/>
      <c r="C224" s="2"/>
      <c r="D224" s="1"/>
      <c r="E224" s="1"/>
      <c r="F224" s="20"/>
      <c r="G224" s="24"/>
      <c r="H224" s="88"/>
      <c r="I224" s="24"/>
      <c r="J224" s="88"/>
      <c r="K224" s="24"/>
      <c r="L224" s="88"/>
      <c r="M224" s="24"/>
      <c r="N224" s="88"/>
      <c r="O224" s="24"/>
      <c r="P224" s="88"/>
      <c r="Q224" s="24"/>
      <c r="R224" s="88"/>
      <c r="S224" s="24"/>
      <c r="T224" s="88"/>
      <c r="U224" s="24"/>
      <c r="V224" s="88"/>
      <c r="W224" s="24"/>
      <c r="X224" s="88"/>
      <c r="Y224" s="24"/>
      <c r="Z224" s="88"/>
      <c r="AA224" s="24"/>
      <c r="AB224" s="88"/>
      <c r="AC224" s="24"/>
      <c r="AD224" s="97"/>
      <c r="AE224" s="24"/>
      <c r="AF224" s="97"/>
      <c r="AG224" s="24"/>
      <c r="AH224" s="97"/>
    </row>
    <row r="225" spans="1:34">
      <c r="A225" s="1"/>
      <c r="B225" s="2"/>
      <c r="C225" s="2"/>
      <c r="D225" s="1"/>
      <c r="E225" s="1"/>
      <c r="F225" s="20"/>
      <c r="G225" s="24"/>
      <c r="H225" s="88"/>
      <c r="I225" s="24"/>
      <c r="J225" s="88"/>
      <c r="K225" s="24"/>
      <c r="L225" s="88"/>
      <c r="M225" s="24"/>
      <c r="N225" s="88"/>
      <c r="O225" s="24"/>
      <c r="P225" s="88"/>
      <c r="Q225" s="24"/>
      <c r="R225" s="88"/>
      <c r="S225" s="24"/>
      <c r="T225" s="88"/>
      <c r="U225" s="24"/>
      <c r="V225" s="88"/>
      <c r="W225" s="24"/>
      <c r="X225" s="88"/>
      <c r="Y225" s="24"/>
      <c r="Z225" s="88"/>
      <c r="AA225" s="24"/>
      <c r="AB225" s="88"/>
      <c r="AC225" s="24"/>
      <c r="AD225" s="97"/>
      <c r="AE225" s="24"/>
      <c r="AF225" s="97"/>
      <c r="AG225" s="24"/>
      <c r="AH225" s="97"/>
    </row>
    <row r="226" spans="1:34">
      <c r="A226" s="1"/>
      <c r="B226" s="2"/>
      <c r="C226" s="2"/>
      <c r="D226" s="1"/>
      <c r="E226" s="1"/>
      <c r="F226" s="20"/>
      <c r="G226" s="24"/>
      <c r="H226" s="88"/>
      <c r="I226" s="24"/>
      <c r="J226" s="88"/>
      <c r="K226" s="24"/>
      <c r="L226" s="88"/>
      <c r="M226" s="24"/>
      <c r="N226" s="88"/>
      <c r="O226" s="24"/>
      <c r="P226" s="88"/>
      <c r="Q226" s="24"/>
      <c r="R226" s="88"/>
      <c r="S226" s="24"/>
      <c r="T226" s="88"/>
      <c r="U226" s="24"/>
      <c r="V226" s="88"/>
      <c r="W226" s="24"/>
      <c r="X226" s="88"/>
      <c r="Y226" s="24"/>
      <c r="Z226" s="88"/>
      <c r="AA226" s="24"/>
      <c r="AB226" s="88"/>
      <c r="AC226" s="24"/>
      <c r="AD226" s="97"/>
      <c r="AE226" s="24"/>
      <c r="AF226" s="97"/>
      <c r="AG226" s="24"/>
      <c r="AH226" s="97"/>
    </row>
    <row r="227" spans="1:34">
      <c r="A227" s="1"/>
      <c r="B227" s="2"/>
      <c r="C227" s="2"/>
      <c r="D227" s="1"/>
      <c r="E227" s="1"/>
      <c r="F227" s="20"/>
      <c r="G227" s="24"/>
      <c r="H227" s="88"/>
      <c r="I227" s="24"/>
      <c r="J227" s="88"/>
      <c r="K227" s="24"/>
      <c r="L227" s="88"/>
      <c r="M227" s="24"/>
      <c r="N227" s="88"/>
      <c r="O227" s="24"/>
      <c r="P227" s="88"/>
      <c r="Q227" s="24"/>
      <c r="R227" s="88"/>
      <c r="S227" s="24"/>
      <c r="T227" s="88"/>
      <c r="U227" s="24"/>
      <c r="V227" s="88"/>
      <c r="W227" s="24"/>
      <c r="X227" s="88"/>
      <c r="Y227" s="24"/>
      <c r="Z227" s="88"/>
      <c r="AA227" s="24"/>
      <c r="AB227" s="88"/>
      <c r="AC227" s="24"/>
      <c r="AD227" s="97"/>
      <c r="AE227" s="24"/>
      <c r="AF227" s="97"/>
      <c r="AG227" s="24"/>
      <c r="AH227" s="97"/>
    </row>
    <row r="228" spans="1:34">
      <c r="A228" s="1"/>
      <c r="B228" s="2"/>
      <c r="C228" s="2"/>
      <c r="D228" s="1"/>
      <c r="E228" s="1"/>
      <c r="F228" s="21"/>
      <c r="G228" s="24"/>
      <c r="H228" s="88"/>
      <c r="I228" s="24"/>
      <c r="J228" s="88"/>
      <c r="K228" s="24"/>
      <c r="L228" s="88"/>
      <c r="M228" s="24"/>
      <c r="N228" s="88"/>
      <c r="O228" s="24"/>
      <c r="P228" s="88"/>
      <c r="Q228" s="24"/>
      <c r="R228" s="88"/>
      <c r="S228" s="24"/>
      <c r="T228" s="88"/>
      <c r="U228" s="24"/>
      <c r="V228" s="88"/>
      <c r="W228" s="24"/>
      <c r="X228" s="88"/>
      <c r="Y228" s="24"/>
      <c r="Z228" s="88"/>
      <c r="AA228" s="24"/>
      <c r="AB228" s="88"/>
      <c r="AC228" s="24"/>
      <c r="AD228" s="98"/>
      <c r="AE228" s="274"/>
      <c r="AF228" s="98"/>
      <c r="AG228" s="274"/>
      <c r="AH228" s="98"/>
    </row>
    <row r="229" spans="1:34" ht="63.75" hidden="1">
      <c r="A229" s="90" t="s">
        <v>91</v>
      </c>
      <c r="B229" s="91"/>
      <c r="C229" s="72"/>
      <c r="D229" s="73"/>
      <c r="E229" s="92"/>
      <c r="F229" s="93"/>
      <c r="G229" s="94">
        <f t="shared" ref="G229" si="8">SUM(G169:G228)</f>
        <v>0</v>
      </c>
      <c r="H229" s="95"/>
      <c r="I229" s="94">
        <f t="shared" ref="I229" si="9">SUM(I169:I228)</f>
        <v>0</v>
      </c>
      <c r="J229" s="95"/>
      <c r="K229" s="94">
        <f>SUM(K169:K228)</f>
        <v>0</v>
      </c>
      <c r="L229" s="95"/>
      <c r="M229" s="94">
        <f>SUM(M169:M228)</f>
        <v>0</v>
      </c>
      <c r="N229" s="95"/>
      <c r="O229" s="94">
        <f>SUM(O169:O228)</f>
        <v>0</v>
      </c>
      <c r="P229" s="95"/>
      <c r="Q229" s="94">
        <f>SUM(Q169:Q228)</f>
        <v>0</v>
      </c>
      <c r="R229" s="95"/>
      <c r="S229" s="94">
        <f>SUM(S169:S228)</f>
        <v>0</v>
      </c>
      <c r="T229" s="95"/>
      <c r="U229" s="94">
        <f>SUM(U169:U228)</f>
        <v>0</v>
      </c>
      <c r="V229" s="95"/>
      <c r="W229" s="94">
        <f>SUM(W169:W228)</f>
        <v>0</v>
      </c>
      <c r="X229" s="95"/>
      <c r="Y229" s="94">
        <f>SUM(Y169:Y228)</f>
        <v>0</v>
      </c>
      <c r="Z229" s="95"/>
      <c r="AA229" s="94">
        <f>SUM(AA169:AA228)</f>
        <v>0</v>
      </c>
      <c r="AB229" s="95"/>
      <c r="AC229" s="94">
        <f>SUM(AC169:AC228)</f>
        <v>0</v>
      </c>
      <c r="AD229" s="96"/>
      <c r="AE229" s="94">
        <f>SUM(AE169:AE228)</f>
        <v>0</v>
      </c>
      <c r="AF229" s="96"/>
      <c r="AG229" s="94">
        <f>SUM(AG169:AG228)</f>
        <v>0</v>
      </c>
      <c r="AH229" s="96"/>
    </row>
    <row r="230" spans="1:34">
      <c r="A230" s="99"/>
      <c r="B230" s="100"/>
      <c r="C230" s="100"/>
      <c r="D230" s="99"/>
      <c r="E230" s="99"/>
      <c r="F230" s="101"/>
      <c r="G230" s="111"/>
      <c r="H230" s="111"/>
      <c r="I230" s="111"/>
      <c r="J230" s="111"/>
      <c r="K230" s="111"/>
      <c r="L230" s="111"/>
      <c r="M230" s="141"/>
      <c r="N230" s="141"/>
      <c r="O230" s="111"/>
      <c r="P230" s="111"/>
      <c r="Q230" s="141"/>
      <c r="R230" s="14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54"/>
      <c r="AF230" s="54"/>
      <c r="AG230" s="54"/>
      <c r="AH230" s="54"/>
    </row>
    <row r="231" spans="1:34">
      <c r="A231" s="57"/>
      <c r="B231" s="64"/>
      <c r="C231" s="64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4"/>
      <c r="AF231" s="54"/>
      <c r="AG231" s="54"/>
      <c r="AH231" s="54"/>
    </row>
    <row r="232" spans="1:34" s="43" customFormat="1" ht="36" customHeight="1">
      <c r="A232" s="367" t="s">
        <v>127</v>
      </c>
      <c r="B232" s="44"/>
      <c r="C232" s="45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844">
        <f>P1</f>
        <v>0</v>
      </c>
      <c r="Q232" s="844"/>
      <c r="R232" s="844"/>
      <c r="S232" s="844"/>
      <c r="T232" s="844"/>
      <c r="U232" s="844"/>
      <c r="V232" s="844"/>
      <c r="W232" s="844"/>
      <c r="X232" s="844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</row>
    <row r="233" spans="1:34" s="52" customFormat="1" ht="15.75">
      <c r="A233" s="41" t="s">
        <v>35</v>
      </c>
      <c r="B233" s="44"/>
      <c r="C233" s="45"/>
      <c r="D233" s="41"/>
      <c r="E233" s="41"/>
      <c r="F233" s="41"/>
      <c r="G233" s="41"/>
      <c r="H233" s="41"/>
      <c r="I233" s="41"/>
      <c r="J233" s="41"/>
      <c r="K233" s="858"/>
      <c r="L233" s="858"/>
      <c r="M233" s="344"/>
      <c r="N233" s="344"/>
      <c r="O233" s="41"/>
      <c r="P233" s="859"/>
      <c r="Q233" s="859"/>
      <c r="R233" s="859"/>
      <c r="S233" s="859"/>
      <c r="T233" s="859"/>
      <c r="U233" s="859"/>
      <c r="V233" s="859"/>
      <c r="W233" s="859"/>
      <c r="X233" s="859"/>
      <c r="Y233" s="41"/>
      <c r="Z233" s="41"/>
      <c r="AA233" s="41"/>
      <c r="AB233" s="41"/>
      <c r="AC233" s="41"/>
      <c r="AD233" s="41"/>
      <c r="AE233" s="51"/>
      <c r="AF233" s="51"/>
      <c r="AG233" s="51"/>
      <c r="AH233" s="51"/>
    </row>
    <row r="234" spans="1:34" s="52" customFormat="1" ht="15.75">
      <c r="A234" s="42"/>
      <c r="B234" s="44"/>
      <c r="C234" s="45"/>
      <c r="D234" s="41"/>
      <c r="E234" s="41"/>
      <c r="F234" s="41"/>
      <c r="G234" s="41"/>
      <c r="H234" s="41"/>
      <c r="I234" s="41"/>
      <c r="J234" s="41"/>
      <c r="K234" s="266"/>
      <c r="L234" s="266"/>
      <c r="M234" s="344"/>
      <c r="N234" s="344"/>
      <c r="O234" s="41"/>
      <c r="P234" s="41"/>
      <c r="Q234" s="420"/>
      <c r="R234" s="420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51"/>
      <c r="AF234" s="51"/>
      <c r="AG234" s="51"/>
      <c r="AH234" s="51"/>
    </row>
    <row r="235" spans="1:34" ht="20.25">
      <c r="A235" s="48" t="s">
        <v>9</v>
      </c>
      <c r="B235" s="49"/>
      <c r="C235" s="50"/>
      <c r="D235" s="51"/>
      <c r="E235" s="51"/>
      <c r="F235" s="51"/>
      <c r="G235" s="48" t="s">
        <v>245</v>
      </c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4"/>
      <c r="AF235" s="54"/>
      <c r="AG235" s="54"/>
      <c r="AH235" s="54"/>
    </row>
    <row r="236" spans="1:34" ht="23.25" customHeight="1">
      <c r="A236" s="51"/>
      <c r="B236" s="50"/>
      <c r="C236" s="50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4"/>
      <c r="AF236" s="54"/>
      <c r="AG236" s="54"/>
      <c r="AH236" s="54"/>
    </row>
    <row r="237" spans="1:34" ht="19.5" customHeight="1">
      <c r="A237" s="7" t="s">
        <v>36</v>
      </c>
      <c r="B237" s="844">
        <f>G6</f>
        <v>2021</v>
      </c>
      <c r="C237" s="845"/>
      <c r="D237" s="845"/>
      <c r="E237" s="52"/>
      <c r="F237" s="52"/>
      <c r="G237" s="108">
        <f>G6</f>
        <v>2021</v>
      </c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</row>
    <row r="238" spans="1:34" ht="19.5" customHeight="1">
      <c r="A238" s="56" t="s">
        <v>46</v>
      </c>
      <c r="B238" s="844" t="str">
        <f>G7</f>
        <v>4. Quartal</v>
      </c>
      <c r="C238" s="845"/>
      <c r="D238" s="845"/>
      <c r="E238" s="54"/>
      <c r="F238" s="54"/>
      <c r="G238" s="42" t="str">
        <f>G7</f>
        <v>4. Quartal</v>
      </c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</row>
    <row r="239" spans="1:34" ht="19.5" customHeight="1">
      <c r="A239" s="7"/>
      <c r="B239" s="264"/>
      <c r="C239" s="265"/>
      <c r="D239" s="265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</row>
    <row r="240" spans="1:34" ht="26.25" customHeight="1">
      <c r="A240" s="849" t="s">
        <v>0</v>
      </c>
      <c r="B240" s="850"/>
      <c r="C240" s="850"/>
      <c r="D240" s="850"/>
      <c r="E240" s="850"/>
      <c r="F240" s="851"/>
      <c r="G240" s="860" t="s">
        <v>1</v>
      </c>
      <c r="H240" s="861"/>
      <c r="I240" s="860" t="s">
        <v>2</v>
      </c>
      <c r="J240" s="861"/>
      <c r="K240" s="830" t="s">
        <v>85</v>
      </c>
      <c r="L240" s="831"/>
      <c r="M240" s="830">
        <f>M8</f>
        <v>0</v>
      </c>
      <c r="N240" s="831"/>
      <c r="O240" s="830">
        <f>O8</f>
        <v>0</v>
      </c>
      <c r="P240" s="831"/>
      <c r="Q240" s="830">
        <f>Q8</f>
        <v>0</v>
      </c>
      <c r="R240" s="831"/>
      <c r="S240" s="830">
        <f>S8</f>
        <v>0</v>
      </c>
      <c r="T240" s="831"/>
      <c r="U240" s="830">
        <f>U8</f>
        <v>0</v>
      </c>
      <c r="V240" s="831"/>
      <c r="W240" s="830">
        <f>W8</f>
        <v>0</v>
      </c>
      <c r="X240" s="831"/>
      <c r="Y240" s="830">
        <f>Y8</f>
        <v>0</v>
      </c>
      <c r="Z240" s="831"/>
      <c r="AA240" s="830">
        <f>AA8</f>
        <v>0</v>
      </c>
      <c r="AB240" s="831"/>
      <c r="AC240" s="830">
        <f>AC8</f>
        <v>0</v>
      </c>
      <c r="AD240" s="831"/>
      <c r="AE240" s="830">
        <f>AE8</f>
        <v>0</v>
      </c>
      <c r="AF240" s="831"/>
      <c r="AG240" s="830">
        <f>AG8</f>
        <v>0</v>
      </c>
      <c r="AH240" s="831"/>
    </row>
    <row r="241" spans="1:34" ht="37.5" customHeight="1">
      <c r="A241" s="852"/>
      <c r="B241" s="853"/>
      <c r="C241" s="853"/>
      <c r="D241" s="853"/>
      <c r="E241" s="853"/>
      <c r="F241" s="854"/>
      <c r="G241" s="832" t="s">
        <v>17</v>
      </c>
      <c r="H241" s="832" t="s">
        <v>12</v>
      </c>
      <c r="I241" s="832" t="s">
        <v>17</v>
      </c>
      <c r="J241" s="832" t="s">
        <v>12</v>
      </c>
      <c r="K241" s="832" t="s">
        <v>17</v>
      </c>
      <c r="L241" s="832" t="s">
        <v>12</v>
      </c>
      <c r="M241" s="832" t="s">
        <v>17</v>
      </c>
      <c r="N241" s="832" t="s">
        <v>12</v>
      </c>
      <c r="O241" s="832" t="s">
        <v>17</v>
      </c>
      <c r="P241" s="832" t="s">
        <v>12</v>
      </c>
      <c r="Q241" s="832" t="s">
        <v>17</v>
      </c>
      <c r="R241" s="832" t="s">
        <v>12</v>
      </c>
      <c r="S241" s="832" t="s">
        <v>17</v>
      </c>
      <c r="T241" s="832" t="s">
        <v>12</v>
      </c>
      <c r="U241" s="832" t="s">
        <v>17</v>
      </c>
      <c r="V241" s="832" t="s">
        <v>12</v>
      </c>
      <c r="W241" s="832" t="s">
        <v>17</v>
      </c>
      <c r="X241" s="832" t="s">
        <v>12</v>
      </c>
      <c r="Y241" s="832" t="s">
        <v>17</v>
      </c>
      <c r="Z241" s="832" t="s">
        <v>12</v>
      </c>
      <c r="AA241" s="832" t="s">
        <v>17</v>
      </c>
      <c r="AB241" s="832" t="s">
        <v>12</v>
      </c>
      <c r="AC241" s="832" t="s">
        <v>17</v>
      </c>
      <c r="AD241" s="832" t="s">
        <v>12</v>
      </c>
      <c r="AE241" s="832" t="s">
        <v>17</v>
      </c>
      <c r="AF241" s="832" t="s">
        <v>12</v>
      </c>
      <c r="AG241" s="832" t="s">
        <v>17</v>
      </c>
      <c r="AH241" s="832" t="s">
        <v>12</v>
      </c>
    </row>
    <row r="242" spans="1:34" ht="27" customHeight="1">
      <c r="A242" s="852"/>
      <c r="B242" s="853"/>
      <c r="C242" s="853"/>
      <c r="D242" s="853"/>
      <c r="E242" s="853"/>
      <c r="F242" s="854"/>
      <c r="G242" s="836"/>
      <c r="H242" s="836"/>
      <c r="I242" s="836"/>
      <c r="J242" s="836"/>
      <c r="K242" s="836"/>
      <c r="L242" s="836"/>
      <c r="M242" s="836"/>
      <c r="N242" s="836"/>
      <c r="O242" s="836"/>
      <c r="P242" s="836"/>
      <c r="Q242" s="836"/>
      <c r="R242" s="836"/>
      <c r="S242" s="836"/>
      <c r="T242" s="836"/>
      <c r="U242" s="836"/>
      <c r="V242" s="836"/>
      <c r="W242" s="836"/>
      <c r="X242" s="836"/>
      <c r="Y242" s="836"/>
      <c r="Z242" s="836"/>
      <c r="AA242" s="836"/>
      <c r="AB242" s="836"/>
      <c r="AC242" s="836"/>
      <c r="AD242" s="836"/>
      <c r="AE242" s="836"/>
      <c r="AF242" s="836"/>
      <c r="AG242" s="836"/>
      <c r="AH242" s="836"/>
    </row>
    <row r="243" spans="1:34" ht="40.5" customHeight="1">
      <c r="A243" s="855"/>
      <c r="B243" s="856"/>
      <c r="C243" s="856"/>
      <c r="D243" s="856"/>
      <c r="E243" s="856"/>
      <c r="F243" s="857"/>
      <c r="G243" s="68" t="s">
        <v>135</v>
      </c>
      <c r="H243" s="68" t="s">
        <v>18</v>
      </c>
      <c r="I243" s="68" t="s">
        <v>135</v>
      </c>
      <c r="J243" s="68" t="s">
        <v>18</v>
      </c>
      <c r="K243" s="68" t="s">
        <v>86</v>
      </c>
      <c r="L243" s="68" t="s">
        <v>18</v>
      </c>
      <c r="M243" s="69">
        <f>M11</f>
        <v>0</v>
      </c>
      <c r="N243" s="68" t="s">
        <v>18</v>
      </c>
      <c r="O243" s="69">
        <f>O11</f>
        <v>0</v>
      </c>
      <c r="P243" s="68" t="s">
        <v>18</v>
      </c>
      <c r="Q243" s="69">
        <f>Q11</f>
        <v>0</v>
      </c>
      <c r="R243" s="68" t="s">
        <v>18</v>
      </c>
      <c r="S243" s="69">
        <f>S11</f>
        <v>0</v>
      </c>
      <c r="T243" s="68" t="s">
        <v>18</v>
      </c>
      <c r="U243" s="69">
        <f>U11</f>
        <v>0</v>
      </c>
      <c r="V243" s="68" t="s">
        <v>18</v>
      </c>
      <c r="W243" s="69">
        <f>W11</f>
        <v>0</v>
      </c>
      <c r="X243" s="68" t="s">
        <v>18</v>
      </c>
      <c r="Y243" s="69">
        <f>Y11</f>
        <v>0</v>
      </c>
      <c r="Z243" s="68" t="s">
        <v>18</v>
      </c>
      <c r="AA243" s="69">
        <f>AA11</f>
        <v>0</v>
      </c>
      <c r="AB243" s="68" t="s">
        <v>18</v>
      </c>
      <c r="AC243" s="69">
        <f>AC11</f>
        <v>0</v>
      </c>
      <c r="AD243" s="68" t="s">
        <v>18</v>
      </c>
      <c r="AE243" s="69">
        <f>AE11</f>
        <v>0</v>
      </c>
      <c r="AF243" s="68" t="s">
        <v>18</v>
      </c>
      <c r="AG243" s="69">
        <f>AG11</f>
        <v>0</v>
      </c>
      <c r="AH243" s="68" t="s">
        <v>18</v>
      </c>
    </row>
    <row r="244" spans="1:34" s="306" customFormat="1" ht="24.75" customHeight="1">
      <c r="A244" s="862" t="s">
        <v>103</v>
      </c>
      <c r="B244" s="863"/>
      <c r="C244" s="863"/>
      <c r="D244" s="863"/>
      <c r="E244" s="863"/>
      <c r="F244" s="863"/>
      <c r="G244" s="863"/>
      <c r="H244" s="863"/>
      <c r="I244" s="863"/>
      <c r="J244" s="863"/>
      <c r="K244" s="863"/>
      <c r="L244" s="863"/>
      <c r="M244" s="863"/>
      <c r="N244" s="863"/>
      <c r="O244" s="863"/>
      <c r="P244" s="863"/>
      <c r="Q244" s="863"/>
      <c r="R244" s="863"/>
      <c r="S244" s="863"/>
      <c r="T244" s="863"/>
      <c r="U244" s="863"/>
      <c r="V244" s="863"/>
      <c r="W244" s="863"/>
      <c r="X244" s="863"/>
      <c r="Y244" s="863"/>
      <c r="Z244" s="863"/>
      <c r="AA244" s="863"/>
      <c r="AB244" s="863"/>
      <c r="AC244" s="863"/>
      <c r="AD244" s="863"/>
      <c r="AE244" s="380"/>
      <c r="AF244" s="380"/>
      <c r="AG244" s="380"/>
      <c r="AH244" s="381"/>
    </row>
    <row r="245" spans="1:34">
      <c r="A245" s="1"/>
      <c r="B245" s="2"/>
      <c r="C245" s="2"/>
      <c r="D245" s="1"/>
      <c r="E245" s="1"/>
      <c r="F245" s="20"/>
      <c r="G245" s="24"/>
      <c r="H245" s="25"/>
      <c r="I245" s="24"/>
      <c r="J245" s="25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26"/>
      <c r="W245" s="27"/>
      <c r="X245" s="26"/>
      <c r="Y245" s="27"/>
      <c r="Z245" s="26"/>
      <c r="AA245" s="27"/>
      <c r="AB245" s="26"/>
      <c r="AC245" s="27"/>
      <c r="AD245" s="26"/>
      <c r="AE245" s="27"/>
      <c r="AF245" s="26"/>
      <c r="AG245" s="27"/>
      <c r="AH245" s="26"/>
    </row>
    <row r="246" spans="1:34">
      <c r="A246" s="1"/>
      <c r="B246" s="2"/>
      <c r="C246" s="2"/>
      <c r="D246" s="1"/>
      <c r="E246" s="1"/>
      <c r="F246" s="20"/>
      <c r="G246" s="24"/>
      <c r="H246" s="25"/>
      <c r="I246" s="24"/>
      <c r="J246" s="25"/>
      <c r="K246" s="27"/>
      <c r="L246" s="26"/>
      <c r="M246" s="27"/>
      <c r="N246" s="26"/>
      <c r="O246" s="27"/>
      <c r="P246" s="26"/>
      <c r="Q246" s="27"/>
      <c r="R246" s="26"/>
      <c r="S246" s="27"/>
      <c r="T246" s="26"/>
      <c r="U246" s="27"/>
      <c r="V246" s="26"/>
      <c r="W246" s="27"/>
      <c r="X246" s="26"/>
      <c r="Y246" s="27"/>
      <c r="Z246" s="26"/>
      <c r="AA246" s="27"/>
      <c r="AB246" s="26"/>
      <c r="AC246" s="27"/>
      <c r="AD246" s="26"/>
      <c r="AE246" s="27"/>
      <c r="AF246" s="26"/>
      <c r="AG246" s="27"/>
      <c r="AH246" s="26"/>
    </row>
    <row r="247" spans="1:34">
      <c r="A247" s="1"/>
      <c r="B247" s="2"/>
      <c r="C247" s="2"/>
      <c r="D247" s="1"/>
      <c r="E247" s="1"/>
      <c r="F247" s="20"/>
      <c r="G247" s="24"/>
      <c r="H247" s="25"/>
      <c r="I247" s="24"/>
      <c r="J247" s="25"/>
      <c r="K247" s="27"/>
      <c r="L247" s="26"/>
      <c r="M247" s="27"/>
      <c r="N247" s="26"/>
      <c r="O247" s="27"/>
      <c r="P247" s="26"/>
      <c r="Q247" s="27"/>
      <c r="R247" s="26"/>
      <c r="S247" s="27"/>
      <c r="T247" s="26"/>
      <c r="U247" s="27"/>
      <c r="V247" s="26"/>
      <c r="W247" s="27"/>
      <c r="X247" s="26"/>
      <c r="Y247" s="27"/>
      <c r="Z247" s="26"/>
      <c r="AA247" s="27"/>
      <c r="AB247" s="26"/>
      <c r="AC247" s="27"/>
      <c r="AD247" s="26"/>
      <c r="AE247" s="27"/>
      <c r="AF247" s="26"/>
      <c r="AG247" s="27"/>
      <c r="AH247" s="26"/>
    </row>
    <row r="248" spans="1:34">
      <c r="A248" s="1"/>
      <c r="B248" s="2"/>
      <c r="C248" s="2"/>
      <c r="D248" s="1"/>
      <c r="E248" s="1"/>
      <c r="F248" s="20"/>
      <c r="G248" s="24"/>
      <c r="H248" s="25"/>
      <c r="I248" s="24"/>
      <c r="J248" s="25"/>
      <c r="K248" s="27"/>
      <c r="L248" s="26"/>
      <c r="M248" s="27"/>
      <c r="N248" s="26"/>
      <c r="O248" s="27"/>
      <c r="P248" s="26"/>
      <c r="Q248" s="27"/>
      <c r="R248" s="26"/>
      <c r="S248" s="27"/>
      <c r="T248" s="26"/>
      <c r="U248" s="27"/>
      <c r="V248" s="26"/>
      <c r="W248" s="27"/>
      <c r="X248" s="26"/>
      <c r="Y248" s="27"/>
      <c r="Z248" s="26"/>
      <c r="AA248" s="27"/>
      <c r="AB248" s="26"/>
      <c r="AC248" s="27"/>
      <c r="AD248" s="26"/>
      <c r="AE248" s="27"/>
      <c r="AF248" s="26"/>
      <c r="AG248" s="27"/>
      <c r="AH248" s="26"/>
    </row>
    <row r="249" spans="1:34">
      <c r="A249" s="1"/>
      <c r="B249" s="2"/>
      <c r="C249" s="2"/>
      <c r="D249" s="1"/>
      <c r="E249" s="1"/>
      <c r="F249" s="20"/>
      <c r="G249" s="24"/>
      <c r="H249" s="25"/>
      <c r="I249" s="24"/>
      <c r="J249" s="25"/>
      <c r="K249" s="27"/>
      <c r="L249" s="26"/>
      <c r="M249" s="27"/>
      <c r="N249" s="26"/>
      <c r="O249" s="27"/>
      <c r="P249" s="26"/>
      <c r="Q249" s="27"/>
      <c r="R249" s="26"/>
      <c r="S249" s="27"/>
      <c r="T249" s="26"/>
      <c r="U249" s="27"/>
      <c r="V249" s="26"/>
      <c r="W249" s="27"/>
      <c r="X249" s="26"/>
      <c r="Y249" s="27"/>
      <c r="Z249" s="26"/>
      <c r="AA249" s="27"/>
      <c r="AB249" s="26"/>
      <c r="AC249" s="27"/>
      <c r="AD249" s="26"/>
      <c r="AE249" s="27"/>
      <c r="AF249" s="26"/>
      <c r="AG249" s="27"/>
      <c r="AH249" s="26"/>
    </row>
    <row r="250" spans="1:34">
      <c r="A250" s="1"/>
      <c r="B250" s="2"/>
      <c r="C250" s="2"/>
      <c r="D250" s="1"/>
      <c r="E250" s="1"/>
      <c r="F250" s="20"/>
      <c r="G250" s="24"/>
      <c r="H250" s="25"/>
      <c r="I250" s="24"/>
      <c r="J250" s="25"/>
      <c r="K250" s="27"/>
      <c r="L250" s="26"/>
      <c r="M250" s="27"/>
      <c r="N250" s="26"/>
      <c r="O250" s="27"/>
      <c r="P250" s="26"/>
      <c r="Q250" s="27"/>
      <c r="R250" s="26"/>
      <c r="S250" s="27"/>
      <c r="T250" s="26"/>
      <c r="U250" s="27"/>
      <c r="V250" s="26"/>
      <c r="W250" s="27"/>
      <c r="X250" s="26"/>
      <c r="Y250" s="27"/>
      <c r="Z250" s="26"/>
      <c r="AA250" s="27"/>
      <c r="AB250" s="26"/>
      <c r="AC250" s="27"/>
      <c r="AD250" s="26"/>
      <c r="AE250" s="27"/>
      <c r="AF250" s="26"/>
      <c r="AG250" s="27"/>
      <c r="AH250" s="26"/>
    </row>
    <row r="251" spans="1:34">
      <c r="A251" s="1"/>
      <c r="B251" s="2"/>
      <c r="C251" s="2"/>
      <c r="D251" s="1"/>
      <c r="E251" s="1"/>
      <c r="F251" s="20"/>
      <c r="G251" s="24"/>
      <c r="H251" s="25"/>
      <c r="I251" s="24"/>
      <c r="J251" s="25"/>
      <c r="K251" s="27"/>
      <c r="L251" s="26"/>
      <c r="M251" s="27"/>
      <c r="N251" s="26"/>
      <c r="O251" s="27"/>
      <c r="P251" s="26"/>
      <c r="Q251" s="27"/>
      <c r="R251" s="26"/>
      <c r="S251" s="27"/>
      <c r="T251" s="26"/>
      <c r="U251" s="27"/>
      <c r="V251" s="26"/>
      <c r="W251" s="27"/>
      <c r="X251" s="26"/>
      <c r="Y251" s="27"/>
      <c r="Z251" s="26"/>
      <c r="AA251" s="27"/>
      <c r="AB251" s="26"/>
      <c r="AC251" s="27"/>
      <c r="AD251" s="26"/>
      <c r="AE251" s="27"/>
      <c r="AF251" s="26"/>
      <c r="AG251" s="27"/>
      <c r="AH251" s="26"/>
    </row>
    <row r="252" spans="1:34">
      <c r="A252" s="1"/>
      <c r="B252" s="2"/>
      <c r="C252" s="2"/>
      <c r="D252" s="1"/>
      <c r="E252" s="1"/>
      <c r="F252" s="20"/>
      <c r="G252" s="24"/>
      <c r="H252" s="25"/>
      <c r="I252" s="24"/>
      <c r="J252" s="25"/>
      <c r="K252" s="27"/>
      <c r="L252" s="26"/>
      <c r="M252" s="27"/>
      <c r="N252" s="26"/>
      <c r="O252" s="27"/>
      <c r="P252" s="26"/>
      <c r="Q252" s="27"/>
      <c r="R252" s="26"/>
      <c r="S252" s="27"/>
      <c r="T252" s="26"/>
      <c r="U252" s="27"/>
      <c r="V252" s="26"/>
      <c r="W252" s="27"/>
      <c r="X252" s="26"/>
      <c r="Y252" s="27"/>
      <c r="Z252" s="26"/>
      <c r="AA252" s="27"/>
      <c r="AB252" s="26"/>
      <c r="AC252" s="27"/>
      <c r="AD252" s="26"/>
      <c r="AE252" s="27"/>
      <c r="AF252" s="26"/>
      <c r="AG252" s="27"/>
      <c r="AH252" s="26"/>
    </row>
    <row r="253" spans="1:34">
      <c r="A253" s="1"/>
      <c r="B253" s="2"/>
      <c r="C253" s="2"/>
      <c r="D253" s="1"/>
      <c r="E253" s="1"/>
      <c r="F253" s="20"/>
      <c r="G253" s="24"/>
      <c r="H253" s="25"/>
      <c r="I253" s="24"/>
      <c r="J253" s="25"/>
      <c r="K253" s="27"/>
      <c r="L253" s="26"/>
      <c r="M253" s="27"/>
      <c r="N253" s="26"/>
      <c r="O253" s="27"/>
      <c r="P253" s="26"/>
      <c r="Q253" s="27"/>
      <c r="R253" s="26"/>
      <c r="S253" s="27"/>
      <c r="T253" s="26"/>
      <c r="U253" s="27"/>
      <c r="V253" s="26"/>
      <c r="W253" s="27"/>
      <c r="X253" s="26"/>
      <c r="Y253" s="27"/>
      <c r="Z253" s="26"/>
      <c r="AA253" s="27"/>
      <c r="AB253" s="26"/>
      <c r="AC253" s="27"/>
      <c r="AD253" s="26"/>
      <c r="AE253" s="27"/>
      <c r="AF253" s="26"/>
      <c r="AG253" s="27"/>
      <c r="AH253" s="26"/>
    </row>
    <row r="254" spans="1:34">
      <c r="A254" s="1"/>
      <c r="B254" s="2"/>
      <c r="C254" s="2"/>
      <c r="D254" s="1"/>
      <c r="E254" s="1"/>
      <c r="F254" s="20"/>
      <c r="G254" s="24"/>
      <c r="H254" s="25"/>
      <c r="I254" s="24"/>
      <c r="J254" s="25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26"/>
      <c r="W254" s="27"/>
      <c r="X254" s="26"/>
      <c r="Y254" s="27"/>
      <c r="Z254" s="26"/>
      <c r="AA254" s="27"/>
      <c r="AB254" s="26"/>
      <c r="AC254" s="27"/>
      <c r="AD254" s="26"/>
      <c r="AE254" s="27"/>
      <c r="AF254" s="26"/>
      <c r="AG254" s="27"/>
      <c r="AH254" s="26"/>
    </row>
    <row r="255" spans="1:34">
      <c r="A255" s="1"/>
      <c r="B255" s="2"/>
      <c r="C255" s="2"/>
      <c r="D255" s="1"/>
      <c r="E255" s="1"/>
      <c r="F255" s="20"/>
      <c r="G255" s="24"/>
      <c r="H255" s="25"/>
      <c r="I255" s="24"/>
      <c r="J255" s="25"/>
      <c r="K255" s="27"/>
      <c r="L255" s="26"/>
      <c r="M255" s="27"/>
      <c r="N255" s="26"/>
      <c r="O255" s="27"/>
      <c r="P255" s="26"/>
      <c r="Q255" s="27"/>
      <c r="R255" s="26"/>
      <c r="S255" s="27"/>
      <c r="T255" s="26"/>
      <c r="U255" s="27"/>
      <c r="V255" s="26"/>
      <c r="W255" s="27"/>
      <c r="X255" s="26"/>
      <c r="Y255" s="27"/>
      <c r="Z255" s="26"/>
      <c r="AA255" s="27"/>
      <c r="AB255" s="26"/>
      <c r="AC255" s="27"/>
      <c r="AD255" s="26"/>
      <c r="AE255" s="27"/>
      <c r="AF255" s="26"/>
      <c r="AG255" s="27"/>
      <c r="AH255" s="26"/>
    </row>
    <row r="256" spans="1:34">
      <c r="A256" s="1"/>
      <c r="B256" s="2"/>
      <c r="C256" s="2"/>
      <c r="D256" s="1"/>
      <c r="E256" s="1"/>
      <c r="F256" s="20"/>
      <c r="G256" s="24"/>
      <c r="H256" s="25"/>
      <c r="I256" s="24"/>
      <c r="J256" s="25"/>
      <c r="K256" s="27"/>
      <c r="L256" s="26"/>
      <c r="M256" s="27"/>
      <c r="N256" s="26"/>
      <c r="O256" s="27"/>
      <c r="P256" s="26"/>
      <c r="Q256" s="27"/>
      <c r="R256" s="26"/>
      <c r="S256" s="27"/>
      <c r="T256" s="26"/>
      <c r="U256" s="27"/>
      <c r="V256" s="26"/>
      <c r="W256" s="27"/>
      <c r="X256" s="26"/>
      <c r="Y256" s="27"/>
      <c r="Z256" s="26"/>
      <c r="AA256" s="27"/>
      <c r="AB256" s="26"/>
      <c r="AC256" s="27"/>
      <c r="AD256" s="26"/>
      <c r="AE256" s="27"/>
      <c r="AF256" s="26"/>
      <c r="AG256" s="27"/>
      <c r="AH256" s="26"/>
    </row>
    <row r="257" spans="1:34">
      <c r="A257" s="1"/>
      <c r="B257" s="2"/>
      <c r="C257" s="2"/>
      <c r="D257" s="1"/>
      <c r="E257" s="1"/>
      <c r="F257" s="20"/>
      <c r="G257" s="24"/>
      <c r="H257" s="25"/>
      <c r="I257" s="24"/>
      <c r="J257" s="25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26"/>
      <c r="W257" s="27"/>
      <c r="X257" s="26"/>
      <c r="Y257" s="27"/>
      <c r="Z257" s="26"/>
      <c r="AA257" s="27"/>
      <c r="AB257" s="26"/>
      <c r="AC257" s="27"/>
      <c r="AD257" s="26"/>
      <c r="AE257" s="27"/>
      <c r="AF257" s="26"/>
      <c r="AG257" s="27"/>
      <c r="AH257" s="26"/>
    </row>
    <row r="258" spans="1:34">
      <c r="A258" s="1"/>
      <c r="B258" s="2"/>
      <c r="C258" s="2"/>
      <c r="D258" s="1"/>
      <c r="E258" s="1"/>
      <c r="F258" s="20"/>
      <c r="G258" s="24"/>
      <c r="H258" s="25"/>
      <c r="I258" s="24"/>
      <c r="J258" s="25"/>
      <c r="K258" s="27"/>
      <c r="L258" s="26"/>
      <c r="M258" s="27"/>
      <c r="N258" s="26"/>
      <c r="O258" s="27"/>
      <c r="P258" s="26"/>
      <c r="Q258" s="27"/>
      <c r="R258" s="26"/>
      <c r="S258" s="27"/>
      <c r="T258" s="26"/>
      <c r="U258" s="27"/>
      <c r="V258" s="26"/>
      <c r="W258" s="27"/>
      <c r="X258" s="26"/>
      <c r="Y258" s="27"/>
      <c r="Z258" s="26"/>
      <c r="AA258" s="27"/>
      <c r="AB258" s="26"/>
      <c r="AC258" s="27"/>
      <c r="AD258" s="26"/>
      <c r="AE258" s="27"/>
      <c r="AF258" s="26"/>
      <c r="AG258" s="27"/>
      <c r="AH258" s="26"/>
    </row>
    <row r="259" spans="1:34">
      <c r="A259" s="1"/>
      <c r="B259" s="2"/>
      <c r="C259" s="2"/>
      <c r="D259" s="1"/>
      <c r="E259" s="1"/>
      <c r="F259" s="20"/>
      <c r="G259" s="24"/>
      <c r="H259" s="25"/>
      <c r="I259" s="24"/>
      <c r="J259" s="25"/>
      <c r="K259" s="27"/>
      <c r="L259" s="26"/>
      <c r="M259" s="27"/>
      <c r="N259" s="26"/>
      <c r="O259" s="27"/>
      <c r="P259" s="26"/>
      <c r="Q259" s="27"/>
      <c r="R259" s="26"/>
      <c r="S259" s="27"/>
      <c r="T259" s="26"/>
      <c r="U259" s="27"/>
      <c r="V259" s="26"/>
      <c r="W259" s="27"/>
      <c r="X259" s="26"/>
      <c r="Y259" s="27"/>
      <c r="Z259" s="26"/>
      <c r="AA259" s="27"/>
      <c r="AB259" s="26"/>
      <c r="AC259" s="27"/>
      <c r="AD259" s="26"/>
      <c r="AE259" s="27"/>
      <c r="AF259" s="26"/>
      <c r="AG259" s="27"/>
      <c r="AH259" s="26"/>
    </row>
    <row r="260" spans="1:34">
      <c r="A260" s="1"/>
      <c r="B260" s="2"/>
      <c r="C260" s="2"/>
      <c r="D260" s="1"/>
      <c r="E260" s="1"/>
      <c r="F260" s="20"/>
      <c r="G260" s="24"/>
      <c r="H260" s="25"/>
      <c r="I260" s="24"/>
      <c r="J260" s="25"/>
      <c r="K260" s="27"/>
      <c r="L260" s="26"/>
      <c r="M260" s="27"/>
      <c r="N260" s="26"/>
      <c r="O260" s="27"/>
      <c r="P260" s="26"/>
      <c r="Q260" s="27"/>
      <c r="R260" s="26"/>
      <c r="S260" s="27"/>
      <c r="T260" s="26"/>
      <c r="U260" s="27"/>
      <c r="V260" s="26"/>
      <c r="W260" s="27"/>
      <c r="X260" s="26"/>
      <c r="Y260" s="27"/>
      <c r="Z260" s="26"/>
      <c r="AA260" s="27"/>
      <c r="AB260" s="26"/>
      <c r="AC260" s="27"/>
      <c r="AD260" s="26"/>
      <c r="AE260" s="27"/>
      <c r="AF260" s="26"/>
      <c r="AG260" s="27"/>
      <c r="AH260" s="26"/>
    </row>
    <row r="261" spans="1:34">
      <c r="A261" s="1"/>
      <c r="B261" s="2"/>
      <c r="C261" s="2"/>
      <c r="D261" s="1"/>
      <c r="E261" s="1"/>
      <c r="F261" s="20"/>
      <c r="G261" s="24"/>
      <c r="H261" s="25"/>
      <c r="I261" s="24"/>
      <c r="J261" s="25"/>
      <c r="K261" s="27"/>
      <c r="L261" s="26"/>
      <c r="M261" s="27"/>
      <c r="N261" s="26"/>
      <c r="O261" s="27"/>
      <c r="P261" s="26"/>
      <c r="Q261" s="27"/>
      <c r="R261" s="26"/>
      <c r="S261" s="27"/>
      <c r="T261" s="26"/>
      <c r="U261" s="27"/>
      <c r="V261" s="26"/>
      <c r="W261" s="27"/>
      <c r="X261" s="26"/>
      <c r="Y261" s="27"/>
      <c r="Z261" s="26"/>
      <c r="AA261" s="27"/>
      <c r="AB261" s="26"/>
      <c r="AC261" s="27"/>
      <c r="AD261" s="26"/>
      <c r="AE261" s="27"/>
      <c r="AF261" s="26"/>
      <c r="AG261" s="27"/>
      <c r="AH261" s="26"/>
    </row>
    <row r="262" spans="1:34">
      <c r="A262" s="1"/>
      <c r="B262" s="2"/>
      <c r="C262" s="2"/>
      <c r="D262" s="1"/>
      <c r="E262" s="1"/>
      <c r="F262" s="20"/>
      <c r="G262" s="24"/>
      <c r="H262" s="25"/>
      <c r="I262" s="24"/>
      <c r="J262" s="25"/>
      <c r="K262" s="27"/>
      <c r="L262" s="26"/>
      <c r="M262" s="27"/>
      <c r="N262" s="26"/>
      <c r="O262" s="27"/>
      <c r="P262" s="26"/>
      <c r="Q262" s="27"/>
      <c r="R262" s="26"/>
      <c r="S262" s="27"/>
      <c r="T262" s="26"/>
      <c r="U262" s="27"/>
      <c r="V262" s="26"/>
      <c r="W262" s="27"/>
      <c r="X262" s="26"/>
      <c r="Y262" s="27"/>
      <c r="Z262" s="26"/>
      <c r="AA262" s="27"/>
      <c r="AB262" s="26"/>
      <c r="AC262" s="27"/>
      <c r="AD262" s="26"/>
      <c r="AE262" s="27"/>
      <c r="AF262" s="26"/>
      <c r="AG262" s="27"/>
      <c r="AH262" s="26"/>
    </row>
    <row r="263" spans="1:34">
      <c r="A263" s="1"/>
      <c r="B263" s="2"/>
      <c r="C263" s="2"/>
      <c r="D263" s="1"/>
      <c r="E263" s="1"/>
      <c r="F263" s="20"/>
      <c r="G263" s="24"/>
      <c r="H263" s="25"/>
      <c r="I263" s="24"/>
      <c r="J263" s="25"/>
      <c r="K263" s="27"/>
      <c r="L263" s="26"/>
      <c r="M263" s="27"/>
      <c r="N263" s="26"/>
      <c r="O263" s="27"/>
      <c r="P263" s="26"/>
      <c r="Q263" s="27"/>
      <c r="R263" s="26"/>
      <c r="S263" s="27"/>
      <c r="T263" s="26"/>
      <c r="U263" s="27"/>
      <c r="V263" s="26"/>
      <c r="W263" s="27"/>
      <c r="X263" s="26"/>
      <c r="Y263" s="27"/>
      <c r="Z263" s="26"/>
      <c r="AA263" s="27"/>
      <c r="AB263" s="26"/>
      <c r="AC263" s="27"/>
      <c r="AD263" s="26"/>
      <c r="AE263" s="27"/>
      <c r="AF263" s="26"/>
      <c r="AG263" s="27"/>
      <c r="AH263" s="26"/>
    </row>
    <row r="264" spans="1:34">
      <c r="A264" s="1"/>
      <c r="B264" s="2"/>
      <c r="C264" s="2"/>
      <c r="D264" s="1"/>
      <c r="E264" s="1"/>
      <c r="F264" s="20"/>
      <c r="G264" s="24"/>
      <c r="H264" s="25"/>
      <c r="I264" s="24"/>
      <c r="J264" s="25"/>
      <c r="K264" s="27"/>
      <c r="L264" s="26"/>
      <c r="M264" s="27"/>
      <c r="N264" s="26"/>
      <c r="O264" s="27"/>
      <c r="P264" s="26"/>
      <c r="Q264" s="27"/>
      <c r="R264" s="26"/>
      <c r="S264" s="27"/>
      <c r="T264" s="26"/>
      <c r="U264" s="27"/>
      <c r="V264" s="26"/>
      <c r="W264" s="27"/>
      <c r="X264" s="26"/>
      <c r="Y264" s="27"/>
      <c r="Z264" s="26"/>
      <c r="AA264" s="27"/>
      <c r="AB264" s="26"/>
      <c r="AC264" s="27"/>
      <c r="AD264" s="26"/>
      <c r="AE264" s="27"/>
      <c r="AF264" s="26"/>
      <c r="AG264" s="27"/>
      <c r="AH264" s="26"/>
    </row>
    <row r="265" spans="1:34">
      <c r="A265" s="1"/>
      <c r="B265" s="2"/>
      <c r="C265" s="2"/>
      <c r="D265" s="1"/>
      <c r="E265" s="1"/>
      <c r="F265" s="20"/>
      <c r="G265" s="24"/>
      <c r="H265" s="25"/>
      <c r="I265" s="24"/>
      <c r="J265" s="25"/>
      <c r="K265" s="27"/>
      <c r="L265" s="26"/>
      <c r="M265" s="27"/>
      <c r="N265" s="26"/>
      <c r="O265" s="27"/>
      <c r="P265" s="26"/>
      <c r="Q265" s="27"/>
      <c r="R265" s="26"/>
      <c r="S265" s="27"/>
      <c r="T265" s="26"/>
      <c r="U265" s="27"/>
      <c r="V265" s="26"/>
      <c r="W265" s="27"/>
      <c r="X265" s="26"/>
      <c r="Y265" s="27"/>
      <c r="Z265" s="26"/>
      <c r="AA265" s="27"/>
      <c r="AB265" s="26"/>
      <c r="AC265" s="27"/>
      <c r="AD265" s="26"/>
      <c r="AE265" s="27"/>
      <c r="AF265" s="26"/>
      <c r="AG265" s="27"/>
      <c r="AH265" s="26"/>
    </row>
    <row r="266" spans="1:34">
      <c r="A266" s="1"/>
      <c r="B266" s="2"/>
      <c r="C266" s="2"/>
      <c r="D266" s="1"/>
      <c r="E266" s="1"/>
      <c r="F266" s="20"/>
      <c r="G266" s="24"/>
      <c r="H266" s="25"/>
      <c r="I266" s="24"/>
      <c r="J266" s="25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26"/>
      <c r="W266" s="27"/>
      <c r="X266" s="26"/>
      <c r="Y266" s="27"/>
      <c r="Z266" s="26"/>
      <c r="AA266" s="27"/>
      <c r="AB266" s="26"/>
      <c r="AC266" s="27"/>
      <c r="AD266" s="26"/>
      <c r="AE266" s="27"/>
      <c r="AF266" s="26"/>
      <c r="AG266" s="27"/>
      <c r="AH266" s="26"/>
    </row>
    <row r="267" spans="1:34">
      <c r="A267" s="1"/>
      <c r="B267" s="2"/>
      <c r="C267" s="2"/>
      <c r="D267" s="1"/>
      <c r="E267" s="1"/>
      <c r="F267" s="20"/>
      <c r="G267" s="24"/>
      <c r="H267" s="25"/>
      <c r="I267" s="24"/>
      <c r="J267" s="25"/>
      <c r="K267" s="27"/>
      <c r="L267" s="26"/>
      <c r="M267" s="27"/>
      <c r="N267" s="26"/>
      <c r="O267" s="27"/>
      <c r="P267" s="26"/>
      <c r="Q267" s="27"/>
      <c r="R267" s="26"/>
      <c r="S267" s="27"/>
      <c r="T267" s="26"/>
      <c r="U267" s="27"/>
      <c r="V267" s="26"/>
      <c r="W267" s="27"/>
      <c r="X267" s="26"/>
      <c r="Y267" s="27"/>
      <c r="Z267" s="26"/>
      <c r="AA267" s="27"/>
      <c r="AB267" s="26"/>
      <c r="AC267" s="27"/>
      <c r="AD267" s="26"/>
      <c r="AE267" s="27"/>
      <c r="AF267" s="26"/>
      <c r="AG267" s="27"/>
      <c r="AH267" s="26"/>
    </row>
    <row r="268" spans="1:34">
      <c r="A268" s="1"/>
      <c r="B268" s="2"/>
      <c r="C268" s="2"/>
      <c r="D268" s="1"/>
      <c r="E268" s="1"/>
      <c r="F268" s="20"/>
      <c r="G268" s="24"/>
      <c r="H268" s="25"/>
      <c r="I268" s="24"/>
      <c r="J268" s="25"/>
      <c r="K268" s="27"/>
      <c r="L268" s="26"/>
      <c r="M268" s="27"/>
      <c r="N268" s="26"/>
      <c r="O268" s="27"/>
      <c r="P268" s="26"/>
      <c r="Q268" s="27"/>
      <c r="R268" s="26"/>
      <c r="S268" s="27"/>
      <c r="T268" s="26"/>
      <c r="U268" s="27"/>
      <c r="V268" s="26"/>
      <c r="W268" s="27"/>
      <c r="X268" s="26"/>
      <c r="Y268" s="27"/>
      <c r="Z268" s="26"/>
      <c r="AA268" s="27"/>
      <c r="AB268" s="26"/>
      <c r="AC268" s="27"/>
      <c r="AD268" s="26"/>
      <c r="AE268" s="27"/>
      <c r="AF268" s="26"/>
      <c r="AG268" s="27"/>
      <c r="AH268" s="26"/>
    </row>
    <row r="269" spans="1:34">
      <c r="A269" s="1"/>
      <c r="B269" s="2"/>
      <c r="C269" s="2"/>
      <c r="D269" s="1"/>
      <c r="E269" s="1"/>
      <c r="F269" s="20"/>
      <c r="G269" s="24"/>
      <c r="H269" s="25"/>
      <c r="I269" s="24"/>
      <c r="J269" s="25"/>
      <c r="K269" s="27"/>
      <c r="L269" s="26"/>
      <c r="M269" s="27"/>
      <c r="N269" s="26"/>
      <c r="O269" s="27"/>
      <c r="P269" s="26"/>
      <c r="Q269" s="27"/>
      <c r="R269" s="26"/>
      <c r="S269" s="27"/>
      <c r="T269" s="26"/>
      <c r="U269" s="27"/>
      <c r="V269" s="26"/>
      <c r="W269" s="27"/>
      <c r="X269" s="26"/>
      <c r="Y269" s="27"/>
      <c r="Z269" s="26"/>
      <c r="AA269" s="27"/>
      <c r="AB269" s="26"/>
      <c r="AC269" s="27"/>
      <c r="AD269" s="26"/>
      <c r="AE269" s="27"/>
      <c r="AF269" s="26"/>
      <c r="AG269" s="27"/>
      <c r="AH269" s="26"/>
    </row>
    <row r="270" spans="1:34">
      <c r="A270" s="1"/>
      <c r="B270" s="2"/>
      <c r="C270" s="2"/>
      <c r="D270" s="1"/>
      <c r="E270" s="1"/>
      <c r="F270" s="20"/>
      <c r="G270" s="24"/>
      <c r="H270" s="25"/>
      <c r="I270" s="24"/>
      <c r="J270" s="25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26"/>
      <c r="W270" s="27"/>
      <c r="X270" s="26"/>
      <c r="Y270" s="27"/>
      <c r="Z270" s="26"/>
      <c r="AA270" s="27"/>
      <c r="AB270" s="26"/>
      <c r="AC270" s="27"/>
      <c r="AD270" s="26"/>
      <c r="AE270" s="27"/>
      <c r="AF270" s="26"/>
      <c r="AG270" s="27"/>
      <c r="AH270" s="26"/>
    </row>
    <row r="271" spans="1:34">
      <c r="A271" s="1"/>
      <c r="B271" s="2"/>
      <c r="C271" s="2"/>
      <c r="D271" s="1"/>
      <c r="E271" s="1"/>
      <c r="F271" s="20"/>
      <c r="G271" s="24"/>
      <c r="H271" s="25"/>
      <c r="I271" s="24"/>
      <c r="J271" s="25"/>
      <c r="K271" s="27"/>
      <c r="L271" s="26"/>
      <c r="M271" s="27"/>
      <c r="N271" s="26"/>
      <c r="O271" s="27"/>
      <c r="P271" s="26"/>
      <c r="Q271" s="27"/>
      <c r="R271" s="26"/>
      <c r="S271" s="27"/>
      <c r="T271" s="26"/>
      <c r="U271" s="27"/>
      <c r="V271" s="26"/>
      <c r="W271" s="27"/>
      <c r="X271" s="26"/>
      <c r="Y271" s="27"/>
      <c r="Z271" s="26"/>
      <c r="AA271" s="27"/>
      <c r="AB271" s="26"/>
      <c r="AC271" s="27"/>
      <c r="AD271" s="26"/>
      <c r="AE271" s="27"/>
      <c r="AF271" s="26"/>
      <c r="AG271" s="27"/>
      <c r="AH271" s="26"/>
    </row>
    <row r="272" spans="1:34">
      <c r="A272" s="1"/>
      <c r="B272" s="2"/>
      <c r="C272" s="2"/>
      <c r="D272" s="1"/>
      <c r="E272" s="1"/>
      <c r="F272" s="20"/>
      <c r="G272" s="24"/>
      <c r="H272" s="25"/>
      <c r="I272" s="24"/>
      <c r="J272" s="25"/>
      <c r="K272" s="27"/>
      <c r="L272" s="26"/>
      <c r="M272" s="27"/>
      <c r="N272" s="26"/>
      <c r="O272" s="27"/>
      <c r="P272" s="26"/>
      <c r="Q272" s="27"/>
      <c r="R272" s="26"/>
      <c r="S272" s="27"/>
      <c r="T272" s="26"/>
      <c r="U272" s="27"/>
      <c r="V272" s="26"/>
      <c r="W272" s="27"/>
      <c r="X272" s="26"/>
      <c r="Y272" s="27"/>
      <c r="Z272" s="26"/>
      <c r="AA272" s="27"/>
      <c r="AB272" s="26"/>
      <c r="AC272" s="27"/>
      <c r="AD272" s="26"/>
      <c r="AE272" s="27"/>
      <c r="AF272" s="26"/>
      <c r="AG272" s="27"/>
      <c r="AH272" s="26"/>
    </row>
    <row r="273" spans="1:34">
      <c r="A273" s="1"/>
      <c r="B273" s="2"/>
      <c r="C273" s="2"/>
      <c r="D273" s="1"/>
      <c r="E273" s="1"/>
      <c r="F273" s="20"/>
      <c r="G273" s="24"/>
      <c r="H273" s="25"/>
      <c r="I273" s="24"/>
      <c r="J273" s="25"/>
      <c r="K273" s="27"/>
      <c r="L273" s="26"/>
      <c r="M273" s="27"/>
      <c r="N273" s="26"/>
      <c r="O273" s="27"/>
      <c r="P273" s="26"/>
      <c r="Q273" s="27"/>
      <c r="R273" s="26"/>
      <c r="S273" s="27"/>
      <c r="T273" s="26"/>
      <c r="U273" s="27"/>
      <c r="V273" s="26"/>
      <c r="W273" s="27"/>
      <c r="X273" s="26"/>
      <c r="Y273" s="27"/>
      <c r="Z273" s="26"/>
      <c r="AA273" s="27"/>
      <c r="AB273" s="26"/>
      <c r="AC273" s="27"/>
      <c r="AD273" s="26"/>
      <c r="AE273" s="27"/>
      <c r="AF273" s="26"/>
      <c r="AG273" s="27"/>
      <c r="AH273" s="26"/>
    </row>
    <row r="274" spans="1:34">
      <c r="A274" s="1"/>
      <c r="B274" s="2"/>
      <c r="C274" s="2"/>
      <c r="D274" s="1"/>
      <c r="E274" s="1"/>
      <c r="F274" s="20"/>
      <c r="G274" s="24"/>
      <c r="H274" s="25"/>
      <c r="I274" s="24"/>
      <c r="J274" s="25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26"/>
      <c r="W274" s="27"/>
      <c r="X274" s="26"/>
      <c r="Y274" s="27"/>
      <c r="Z274" s="26"/>
      <c r="AA274" s="27"/>
      <c r="AB274" s="26"/>
      <c r="AC274" s="27"/>
      <c r="AD274" s="26"/>
      <c r="AE274" s="27"/>
      <c r="AF274" s="26"/>
      <c r="AG274" s="27"/>
      <c r="AH274" s="26"/>
    </row>
    <row r="275" spans="1:34">
      <c r="A275" s="1"/>
      <c r="B275" s="2"/>
      <c r="C275" s="2"/>
      <c r="D275" s="1"/>
      <c r="E275" s="1"/>
      <c r="F275" s="20"/>
      <c r="G275" s="24"/>
      <c r="H275" s="25"/>
      <c r="I275" s="24"/>
      <c r="J275" s="25"/>
      <c r="K275" s="27"/>
      <c r="L275" s="26"/>
      <c r="M275" s="27"/>
      <c r="N275" s="26"/>
      <c r="O275" s="27"/>
      <c r="P275" s="26"/>
      <c r="Q275" s="27"/>
      <c r="R275" s="26"/>
      <c r="S275" s="27"/>
      <c r="T275" s="26"/>
      <c r="U275" s="27"/>
      <c r="V275" s="26"/>
      <c r="W275" s="27"/>
      <c r="X275" s="26"/>
      <c r="Y275" s="27"/>
      <c r="Z275" s="26"/>
      <c r="AA275" s="27"/>
      <c r="AB275" s="26"/>
      <c r="AC275" s="27"/>
      <c r="AD275" s="26"/>
      <c r="AE275" s="27"/>
      <c r="AF275" s="26"/>
      <c r="AG275" s="27"/>
      <c r="AH275" s="26"/>
    </row>
    <row r="276" spans="1:34">
      <c r="A276" s="1"/>
      <c r="B276" s="2"/>
      <c r="C276" s="2"/>
      <c r="D276" s="1"/>
      <c r="E276" s="1"/>
      <c r="F276" s="20"/>
      <c r="G276" s="24"/>
      <c r="H276" s="25"/>
      <c r="I276" s="24"/>
      <c r="J276" s="25"/>
      <c r="K276" s="27"/>
      <c r="L276" s="26"/>
      <c r="M276" s="27"/>
      <c r="N276" s="26"/>
      <c r="O276" s="27"/>
      <c r="P276" s="26"/>
      <c r="Q276" s="27"/>
      <c r="R276" s="26"/>
      <c r="S276" s="27"/>
      <c r="T276" s="26"/>
      <c r="U276" s="27"/>
      <c r="V276" s="26"/>
      <c r="W276" s="27"/>
      <c r="X276" s="26"/>
      <c r="Y276" s="27"/>
      <c r="Z276" s="26"/>
      <c r="AA276" s="27"/>
      <c r="AB276" s="26"/>
      <c r="AC276" s="27"/>
      <c r="AD276" s="26"/>
      <c r="AE276" s="27"/>
      <c r="AF276" s="26"/>
      <c r="AG276" s="27"/>
      <c r="AH276" s="26"/>
    </row>
    <row r="277" spans="1:34">
      <c r="A277" s="1"/>
      <c r="B277" s="2"/>
      <c r="C277" s="2"/>
      <c r="D277" s="1"/>
      <c r="E277" s="1"/>
      <c r="F277" s="20"/>
      <c r="G277" s="24"/>
      <c r="H277" s="25"/>
      <c r="I277" s="24"/>
      <c r="J277" s="25"/>
      <c r="K277" s="27"/>
      <c r="L277" s="26"/>
      <c r="M277" s="27"/>
      <c r="N277" s="26"/>
      <c r="O277" s="27"/>
      <c r="P277" s="26"/>
      <c r="Q277" s="27"/>
      <c r="R277" s="26"/>
      <c r="S277" s="27"/>
      <c r="T277" s="26"/>
      <c r="U277" s="27"/>
      <c r="V277" s="26"/>
      <c r="W277" s="27"/>
      <c r="X277" s="26"/>
      <c r="Y277" s="27"/>
      <c r="Z277" s="26"/>
      <c r="AA277" s="27"/>
      <c r="AB277" s="26"/>
      <c r="AC277" s="27"/>
      <c r="AD277" s="26"/>
      <c r="AE277" s="27"/>
      <c r="AF277" s="26"/>
      <c r="AG277" s="27"/>
      <c r="AH277" s="26"/>
    </row>
    <row r="278" spans="1:34">
      <c r="A278" s="1"/>
      <c r="B278" s="2"/>
      <c r="C278" s="2"/>
      <c r="D278" s="1"/>
      <c r="E278" s="1"/>
      <c r="F278" s="20"/>
      <c r="G278" s="24"/>
      <c r="H278" s="25"/>
      <c r="I278" s="24"/>
      <c r="J278" s="25"/>
      <c r="K278" s="27"/>
      <c r="L278" s="26"/>
      <c r="M278" s="27"/>
      <c r="N278" s="26"/>
      <c r="O278" s="27"/>
      <c r="P278" s="26"/>
      <c r="Q278" s="27"/>
      <c r="R278" s="26"/>
      <c r="S278" s="27"/>
      <c r="T278" s="26"/>
      <c r="U278" s="27"/>
      <c r="V278" s="26"/>
      <c r="W278" s="27"/>
      <c r="X278" s="26"/>
      <c r="Y278" s="27"/>
      <c r="Z278" s="26"/>
      <c r="AA278" s="27"/>
      <c r="AB278" s="26"/>
      <c r="AC278" s="27"/>
      <c r="AD278" s="26"/>
      <c r="AE278" s="27"/>
      <c r="AF278" s="26"/>
      <c r="AG278" s="27"/>
      <c r="AH278" s="26"/>
    </row>
    <row r="279" spans="1:34">
      <c r="A279" s="1"/>
      <c r="B279" s="2"/>
      <c r="C279" s="2"/>
      <c r="D279" s="1"/>
      <c r="E279" s="1"/>
      <c r="F279" s="20"/>
      <c r="G279" s="24"/>
      <c r="H279" s="25"/>
      <c r="I279" s="24"/>
      <c r="J279" s="25"/>
      <c r="K279" s="27"/>
      <c r="L279" s="26"/>
      <c r="M279" s="27"/>
      <c r="N279" s="26"/>
      <c r="O279" s="27"/>
      <c r="P279" s="26"/>
      <c r="Q279" s="27"/>
      <c r="R279" s="26"/>
      <c r="S279" s="27"/>
      <c r="T279" s="26"/>
      <c r="U279" s="27"/>
      <c r="V279" s="26"/>
      <c r="W279" s="27"/>
      <c r="X279" s="26"/>
      <c r="Y279" s="27"/>
      <c r="Z279" s="26"/>
      <c r="AA279" s="27"/>
      <c r="AB279" s="26"/>
      <c r="AC279" s="27"/>
      <c r="AD279" s="26"/>
      <c r="AE279" s="27"/>
      <c r="AF279" s="26"/>
      <c r="AG279" s="27"/>
      <c r="AH279" s="26"/>
    </row>
    <row r="280" spans="1:34">
      <c r="A280" s="1"/>
      <c r="B280" s="2"/>
      <c r="C280" s="2"/>
      <c r="D280" s="1"/>
      <c r="E280" s="1"/>
      <c r="F280" s="20"/>
      <c r="G280" s="24"/>
      <c r="H280" s="25"/>
      <c r="I280" s="24"/>
      <c r="J280" s="25"/>
      <c r="K280" s="27"/>
      <c r="L280" s="26"/>
      <c r="M280" s="27"/>
      <c r="N280" s="26"/>
      <c r="O280" s="27"/>
      <c r="P280" s="26"/>
      <c r="Q280" s="27"/>
      <c r="R280" s="26"/>
      <c r="S280" s="27"/>
      <c r="T280" s="26"/>
      <c r="U280" s="27"/>
      <c r="V280" s="26"/>
      <c r="W280" s="27"/>
      <c r="X280" s="26"/>
      <c r="Y280" s="27"/>
      <c r="Z280" s="26"/>
      <c r="AA280" s="27"/>
      <c r="AB280" s="26"/>
      <c r="AC280" s="27"/>
      <c r="AD280" s="26"/>
      <c r="AE280" s="27"/>
      <c r="AF280" s="26"/>
      <c r="AG280" s="27"/>
      <c r="AH280" s="26"/>
    </row>
    <row r="281" spans="1:34">
      <c r="A281" s="1"/>
      <c r="B281" s="2"/>
      <c r="C281" s="2"/>
      <c r="D281" s="1"/>
      <c r="E281" s="1"/>
      <c r="F281" s="20"/>
      <c r="G281" s="24"/>
      <c r="H281" s="25"/>
      <c r="I281" s="24"/>
      <c r="J281" s="25"/>
      <c r="K281" s="27"/>
      <c r="L281" s="26"/>
      <c r="M281" s="27"/>
      <c r="N281" s="26"/>
      <c r="O281" s="27"/>
      <c r="P281" s="26"/>
      <c r="Q281" s="27"/>
      <c r="R281" s="26"/>
      <c r="S281" s="27"/>
      <c r="T281" s="26"/>
      <c r="U281" s="27"/>
      <c r="V281" s="26"/>
      <c r="W281" s="27"/>
      <c r="X281" s="26"/>
      <c r="Y281" s="27"/>
      <c r="Z281" s="26"/>
      <c r="AA281" s="27"/>
      <c r="AB281" s="26"/>
      <c r="AC281" s="27"/>
      <c r="AD281" s="26"/>
      <c r="AE281" s="27"/>
      <c r="AF281" s="26"/>
      <c r="AG281" s="27"/>
      <c r="AH281" s="26"/>
    </row>
    <row r="282" spans="1:34">
      <c r="A282" s="1"/>
      <c r="B282" s="2"/>
      <c r="C282" s="2"/>
      <c r="D282" s="1"/>
      <c r="E282" s="1"/>
      <c r="F282" s="20"/>
      <c r="G282" s="24"/>
      <c r="H282" s="25"/>
      <c r="I282" s="24"/>
      <c r="J282" s="25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26"/>
      <c r="W282" s="27"/>
      <c r="X282" s="26"/>
      <c r="Y282" s="27"/>
      <c r="Z282" s="26"/>
      <c r="AA282" s="27"/>
      <c r="AB282" s="26"/>
      <c r="AC282" s="27"/>
      <c r="AD282" s="26"/>
      <c r="AE282" s="27"/>
      <c r="AF282" s="26"/>
      <c r="AG282" s="27"/>
      <c r="AH282" s="26"/>
    </row>
    <row r="283" spans="1:34">
      <c r="A283" s="1"/>
      <c r="B283" s="2"/>
      <c r="C283" s="2"/>
      <c r="D283" s="1"/>
      <c r="E283" s="1"/>
      <c r="F283" s="20"/>
      <c r="G283" s="24"/>
      <c r="H283" s="25"/>
      <c r="I283" s="24"/>
      <c r="J283" s="25"/>
      <c r="K283" s="27"/>
      <c r="L283" s="26"/>
      <c r="M283" s="27"/>
      <c r="N283" s="26"/>
      <c r="O283" s="27"/>
      <c r="P283" s="26"/>
      <c r="Q283" s="27"/>
      <c r="R283" s="26"/>
      <c r="S283" s="27"/>
      <c r="T283" s="26"/>
      <c r="U283" s="27"/>
      <c r="V283" s="26"/>
      <c r="W283" s="27"/>
      <c r="X283" s="26"/>
      <c r="Y283" s="27"/>
      <c r="Z283" s="26"/>
      <c r="AA283" s="27"/>
      <c r="AB283" s="26"/>
      <c r="AC283" s="27"/>
      <c r="AD283" s="26"/>
      <c r="AE283" s="27"/>
      <c r="AF283" s="26"/>
      <c r="AG283" s="27"/>
      <c r="AH283" s="26"/>
    </row>
    <row r="284" spans="1:34">
      <c r="A284" s="1"/>
      <c r="B284" s="2"/>
      <c r="C284" s="2"/>
      <c r="D284" s="1"/>
      <c r="E284" s="1"/>
      <c r="F284" s="20"/>
      <c r="G284" s="24"/>
      <c r="H284" s="25"/>
      <c r="I284" s="24"/>
      <c r="J284" s="25"/>
      <c r="K284" s="27"/>
      <c r="L284" s="26"/>
      <c r="M284" s="27"/>
      <c r="N284" s="26"/>
      <c r="O284" s="27"/>
      <c r="P284" s="26"/>
      <c r="Q284" s="27"/>
      <c r="R284" s="26"/>
      <c r="S284" s="27"/>
      <c r="T284" s="26"/>
      <c r="U284" s="27"/>
      <c r="V284" s="26"/>
      <c r="W284" s="27"/>
      <c r="X284" s="26"/>
      <c r="Y284" s="27"/>
      <c r="Z284" s="26"/>
      <c r="AA284" s="27"/>
      <c r="AB284" s="26"/>
      <c r="AC284" s="27"/>
      <c r="AD284" s="26"/>
      <c r="AE284" s="27"/>
      <c r="AF284" s="26"/>
      <c r="AG284" s="27"/>
      <c r="AH284" s="26"/>
    </row>
    <row r="285" spans="1:34">
      <c r="A285" s="1"/>
      <c r="B285" s="2"/>
      <c r="C285" s="2"/>
      <c r="D285" s="1"/>
      <c r="E285" s="1"/>
      <c r="F285" s="20"/>
      <c r="G285" s="24"/>
      <c r="H285" s="25"/>
      <c r="I285" s="24"/>
      <c r="J285" s="25"/>
      <c r="K285" s="27"/>
      <c r="L285" s="26"/>
      <c r="M285" s="27"/>
      <c r="N285" s="26"/>
      <c r="O285" s="27"/>
      <c r="P285" s="26"/>
      <c r="Q285" s="27"/>
      <c r="R285" s="26"/>
      <c r="S285" s="27"/>
      <c r="T285" s="26"/>
      <c r="U285" s="27"/>
      <c r="V285" s="26"/>
      <c r="W285" s="27"/>
      <c r="X285" s="26"/>
      <c r="Y285" s="27"/>
      <c r="Z285" s="26"/>
      <c r="AA285" s="27"/>
      <c r="AB285" s="26"/>
      <c r="AC285" s="27"/>
      <c r="AD285" s="26"/>
      <c r="AE285" s="27"/>
      <c r="AF285" s="26"/>
      <c r="AG285" s="27"/>
      <c r="AH285" s="26"/>
    </row>
    <row r="286" spans="1:34">
      <c r="A286" s="1"/>
      <c r="B286" s="2"/>
      <c r="C286" s="2"/>
      <c r="D286" s="1"/>
      <c r="E286" s="1"/>
      <c r="F286" s="20"/>
      <c r="G286" s="24"/>
      <c r="H286" s="25"/>
      <c r="I286" s="24"/>
      <c r="J286" s="25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26"/>
      <c r="W286" s="27"/>
      <c r="X286" s="26"/>
      <c r="Y286" s="27"/>
      <c r="Z286" s="26"/>
      <c r="AA286" s="27"/>
      <c r="AB286" s="26"/>
      <c r="AC286" s="27"/>
      <c r="AD286" s="26"/>
      <c r="AE286" s="27"/>
      <c r="AF286" s="26"/>
      <c r="AG286" s="27"/>
      <c r="AH286" s="26"/>
    </row>
    <row r="287" spans="1:34">
      <c r="A287" s="1"/>
      <c r="B287" s="2"/>
      <c r="C287" s="2"/>
      <c r="D287" s="1"/>
      <c r="E287" s="1"/>
      <c r="F287" s="20"/>
      <c r="G287" s="24"/>
      <c r="H287" s="25"/>
      <c r="I287" s="24"/>
      <c r="J287" s="25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26"/>
      <c r="W287" s="27"/>
      <c r="X287" s="26"/>
      <c r="Y287" s="27"/>
      <c r="Z287" s="26"/>
      <c r="AA287" s="27"/>
      <c r="AB287" s="26"/>
      <c r="AC287" s="27"/>
      <c r="AD287" s="26"/>
      <c r="AE287" s="27"/>
      <c r="AF287" s="26"/>
      <c r="AG287" s="27"/>
      <c r="AH287" s="26"/>
    </row>
    <row r="288" spans="1:34">
      <c r="A288" s="1"/>
      <c r="B288" s="2"/>
      <c r="C288" s="2"/>
      <c r="D288" s="1"/>
      <c r="E288" s="1"/>
      <c r="F288" s="20"/>
      <c r="G288" s="24"/>
      <c r="H288" s="25"/>
      <c r="I288" s="24"/>
      <c r="J288" s="25"/>
      <c r="K288" s="27"/>
      <c r="L288" s="26"/>
      <c r="M288" s="27"/>
      <c r="N288" s="26"/>
      <c r="O288" s="27"/>
      <c r="P288" s="26"/>
      <c r="Q288" s="27"/>
      <c r="R288" s="26"/>
      <c r="S288" s="27"/>
      <c r="T288" s="26"/>
      <c r="U288" s="27"/>
      <c r="V288" s="26"/>
      <c r="W288" s="27"/>
      <c r="X288" s="26"/>
      <c r="Y288" s="27"/>
      <c r="Z288" s="26"/>
      <c r="AA288" s="27"/>
      <c r="AB288" s="26"/>
      <c r="AC288" s="27"/>
      <c r="AD288" s="26"/>
      <c r="AE288" s="27"/>
      <c r="AF288" s="26"/>
      <c r="AG288" s="27"/>
      <c r="AH288" s="26"/>
    </row>
    <row r="289" spans="1:34">
      <c r="A289" s="1"/>
      <c r="B289" s="2"/>
      <c r="C289" s="2"/>
      <c r="D289" s="1"/>
      <c r="E289" s="1"/>
      <c r="F289" s="20"/>
      <c r="G289" s="24"/>
      <c r="H289" s="25"/>
      <c r="I289" s="24"/>
      <c r="J289" s="25"/>
      <c r="K289" s="27"/>
      <c r="L289" s="26"/>
      <c r="M289" s="27"/>
      <c r="N289" s="26"/>
      <c r="O289" s="27"/>
      <c r="P289" s="26"/>
      <c r="Q289" s="27"/>
      <c r="R289" s="26"/>
      <c r="S289" s="27"/>
      <c r="T289" s="26"/>
      <c r="U289" s="27"/>
      <c r="V289" s="26"/>
      <c r="W289" s="27"/>
      <c r="X289" s="26"/>
      <c r="Y289" s="27"/>
      <c r="Z289" s="26"/>
      <c r="AA289" s="27"/>
      <c r="AB289" s="26"/>
      <c r="AC289" s="27"/>
      <c r="AD289" s="26"/>
      <c r="AE289" s="27"/>
      <c r="AF289" s="26"/>
      <c r="AG289" s="27"/>
      <c r="AH289" s="26"/>
    </row>
    <row r="290" spans="1:34">
      <c r="A290" s="1"/>
      <c r="B290" s="2"/>
      <c r="C290" s="2"/>
      <c r="D290" s="1"/>
      <c r="E290" s="1"/>
      <c r="F290" s="20"/>
      <c r="G290" s="24"/>
      <c r="H290" s="25"/>
      <c r="I290" s="24"/>
      <c r="J290" s="25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26"/>
      <c r="W290" s="27"/>
      <c r="X290" s="26"/>
      <c r="Y290" s="27"/>
      <c r="Z290" s="26"/>
      <c r="AA290" s="27"/>
      <c r="AB290" s="26"/>
      <c r="AC290" s="27"/>
      <c r="AD290" s="26"/>
      <c r="AE290" s="27"/>
      <c r="AF290" s="26"/>
      <c r="AG290" s="27"/>
      <c r="AH290" s="26"/>
    </row>
    <row r="291" spans="1:34">
      <c r="A291" s="1"/>
      <c r="B291" s="2"/>
      <c r="C291" s="2"/>
      <c r="D291" s="1"/>
      <c r="E291" s="1"/>
      <c r="F291" s="20"/>
      <c r="G291" s="24"/>
      <c r="H291" s="25"/>
      <c r="I291" s="24"/>
      <c r="J291" s="25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26"/>
      <c r="W291" s="27"/>
      <c r="X291" s="26"/>
      <c r="Y291" s="27"/>
      <c r="Z291" s="26"/>
      <c r="AA291" s="27"/>
      <c r="AB291" s="26"/>
      <c r="AC291" s="27"/>
      <c r="AD291" s="26"/>
      <c r="AE291" s="27"/>
      <c r="AF291" s="26"/>
      <c r="AG291" s="27"/>
      <c r="AH291" s="26"/>
    </row>
    <row r="292" spans="1:34">
      <c r="A292" s="1"/>
      <c r="B292" s="2"/>
      <c r="C292" s="2"/>
      <c r="D292" s="1"/>
      <c r="E292" s="1"/>
      <c r="F292" s="20"/>
      <c r="G292" s="24"/>
      <c r="H292" s="25"/>
      <c r="I292" s="24"/>
      <c r="J292" s="25"/>
      <c r="K292" s="27"/>
      <c r="L292" s="26"/>
      <c r="M292" s="27"/>
      <c r="N292" s="26"/>
      <c r="O292" s="27"/>
      <c r="P292" s="26"/>
      <c r="Q292" s="27"/>
      <c r="R292" s="26"/>
      <c r="S292" s="27"/>
      <c r="T292" s="26"/>
      <c r="U292" s="27"/>
      <c r="V292" s="26"/>
      <c r="W292" s="27"/>
      <c r="X292" s="26"/>
      <c r="Y292" s="27"/>
      <c r="Z292" s="26"/>
      <c r="AA292" s="27"/>
      <c r="AB292" s="26"/>
      <c r="AC292" s="27"/>
      <c r="AD292" s="26"/>
      <c r="AE292" s="27"/>
      <c r="AF292" s="26"/>
      <c r="AG292" s="27"/>
      <c r="AH292" s="26"/>
    </row>
    <row r="293" spans="1:34">
      <c r="A293" s="1"/>
      <c r="B293" s="2"/>
      <c r="C293" s="2"/>
      <c r="D293" s="1"/>
      <c r="E293" s="1"/>
      <c r="F293" s="20"/>
      <c r="G293" s="24"/>
      <c r="H293" s="25"/>
      <c r="I293" s="24"/>
      <c r="J293" s="25"/>
      <c r="K293" s="27"/>
      <c r="L293" s="26"/>
      <c r="M293" s="27"/>
      <c r="N293" s="26"/>
      <c r="O293" s="27"/>
      <c r="P293" s="26"/>
      <c r="Q293" s="27"/>
      <c r="R293" s="26"/>
      <c r="S293" s="27"/>
      <c r="T293" s="26"/>
      <c r="U293" s="27"/>
      <c r="V293" s="26"/>
      <c r="W293" s="27"/>
      <c r="X293" s="26"/>
      <c r="Y293" s="27"/>
      <c r="Z293" s="26"/>
      <c r="AA293" s="27"/>
      <c r="AB293" s="26"/>
      <c r="AC293" s="27"/>
      <c r="AD293" s="26"/>
      <c r="AE293" s="27"/>
      <c r="AF293" s="26"/>
      <c r="AG293" s="27"/>
      <c r="AH293" s="26"/>
    </row>
    <row r="294" spans="1:34">
      <c r="A294" s="1"/>
      <c r="B294" s="2"/>
      <c r="C294" s="2"/>
      <c r="D294" s="1"/>
      <c r="E294" s="1"/>
      <c r="F294" s="20"/>
      <c r="G294" s="24"/>
      <c r="H294" s="25"/>
      <c r="I294" s="24"/>
      <c r="J294" s="25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26"/>
      <c r="W294" s="27"/>
      <c r="X294" s="26"/>
      <c r="Y294" s="27"/>
      <c r="Z294" s="26"/>
      <c r="AA294" s="27"/>
      <c r="AB294" s="26"/>
      <c r="AC294" s="27"/>
      <c r="AD294" s="26"/>
      <c r="AE294" s="27"/>
      <c r="AF294" s="26"/>
      <c r="AG294" s="27"/>
      <c r="AH294" s="26"/>
    </row>
    <row r="295" spans="1:34">
      <c r="A295" s="1"/>
      <c r="B295" s="2"/>
      <c r="C295" s="2"/>
      <c r="D295" s="1"/>
      <c r="E295" s="1"/>
      <c r="F295" s="20"/>
      <c r="G295" s="24"/>
      <c r="H295" s="25"/>
      <c r="I295" s="24"/>
      <c r="J295" s="25"/>
      <c r="K295" s="27"/>
      <c r="L295" s="26"/>
      <c r="M295" s="27"/>
      <c r="N295" s="26"/>
      <c r="O295" s="27"/>
      <c r="P295" s="26"/>
      <c r="Q295" s="27"/>
      <c r="R295" s="26"/>
      <c r="S295" s="27"/>
      <c r="T295" s="26"/>
      <c r="U295" s="27"/>
      <c r="V295" s="26"/>
      <c r="W295" s="27"/>
      <c r="X295" s="26"/>
      <c r="Y295" s="27"/>
      <c r="Z295" s="26"/>
      <c r="AA295" s="27"/>
      <c r="AB295" s="26"/>
      <c r="AC295" s="27"/>
      <c r="AD295" s="26"/>
      <c r="AE295" s="27"/>
      <c r="AF295" s="26"/>
      <c r="AG295" s="27"/>
      <c r="AH295" s="26"/>
    </row>
    <row r="296" spans="1:34">
      <c r="A296" s="1"/>
      <c r="B296" s="2"/>
      <c r="C296" s="2"/>
      <c r="D296" s="1"/>
      <c r="E296" s="1"/>
      <c r="F296" s="20"/>
      <c r="G296" s="24"/>
      <c r="H296" s="25"/>
      <c r="I296" s="24"/>
      <c r="J296" s="25"/>
      <c r="K296" s="27"/>
      <c r="L296" s="26"/>
      <c r="M296" s="27"/>
      <c r="N296" s="26"/>
      <c r="O296" s="27"/>
      <c r="P296" s="26"/>
      <c r="Q296" s="27"/>
      <c r="R296" s="26"/>
      <c r="S296" s="27"/>
      <c r="T296" s="26"/>
      <c r="U296" s="27"/>
      <c r="V296" s="26"/>
      <c r="W296" s="27"/>
      <c r="X296" s="26"/>
      <c r="Y296" s="27"/>
      <c r="Z296" s="26"/>
      <c r="AA296" s="27"/>
      <c r="AB296" s="26"/>
      <c r="AC296" s="27"/>
      <c r="AD296" s="26"/>
      <c r="AE296" s="27"/>
      <c r="AF296" s="26"/>
      <c r="AG296" s="27"/>
      <c r="AH296" s="26"/>
    </row>
    <row r="297" spans="1:34">
      <c r="A297" s="1"/>
      <c r="B297" s="2"/>
      <c r="C297" s="2"/>
      <c r="D297" s="1"/>
      <c r="E297" s="1"/>
      <c r="F297" s="20"/>
      <c r="G297" s="24"/>
      <c r="H297" s="25"/>
      <c r="I297" s="24"/>
      <c r="J297" s="25"/>
      <c r="K297" s="27"/>
      <c r="L297" s="26"/>
      <c r="M297" s="27"/>
      <c r="N297" s="26"/>
      <c r="O297" s="27"/>
      <c r="P297" s="26"/>
      <c r="Q297" s="27"/>
      <c r="R297" s="26"/>
      <c r="S297" s="27"/>
      <c r="T297" s="26"/>
      <c r="U297" s="27"/>
      <c r="V297" s="26"/>
      <c r="W297" s="27"/>
      <c r="X297" s="26"/>
      <c r="Y297" s="27"/>
      <c r="Z297" s="26"/>
      <c r="AA297" s="27"/>
      <c r="AB297" s="26"/>
      <c r="AC297" s="27"/>
      <c r="AD297" s="26"/>
      <c r="AE297" s="27"/>
      <c r="AF297" s="26"/>
      <c r="AG297" s="27"/>
      <c r="AH297" s="26"/>
    </row>
    <row r="298" spans="1:34">
      <c r="A298" s="1"/>
      <c r="B298" s="2"/>
      <c r="C298" s="2"/>
      <c r="D298" s="1"/>
      <c r="E298" s="1"/>
      <c r="F298" s="20"/>
      <c r="G298" s="24"/>
      <c r="H298" s="25"/>
      <c r="I298" s="24"/>
      <c r="J298" s="25"/>
      <c r="K298" s="27"/>
      <c r="L298" s="26"/>
      <c r="M298" s="27"/>
      <c r="N298" s="26"/>
      <c r="O298" s="27"/>
      <c r="P298" s="26"/>
      <c r="Q298" s="27"/>
      <c r="R298" s="26"/>
      <c r="S298" s="27"/>
      <c r="T298" s="26"/>
      <c r="U298" s="27"/>
      <c r="V298" s="26"/>
      <c r="W298" s="27"/>
      <c r="X298" s="26"/>
      <c r="Y298" s="27"/>
      <c r="Z298" s="26"/>
      <c r="AA298" s="27"/>
      <c r="AB298" s="26"/>
      <c r="AC298" s="27"/>
      <c r="AD298" s="26"/>
      <c r="AE298" s="27"/>
      <c r="AF298" s="26"/>
      <c r="AG298" s="27"/>
      <c r="AH298" s="26"/>
    </row>
    <row r="299" spans="1:34">
      <c r="A299" s="1"/>
      <c r="B299" s="2"/>
      <c r="C299" s="2"/>
      <c r="D299" s="1"/>
      <c r="E299" s="1"/>
      <c r="F299" s="20"/>
      <c r="G299" s="24"/>
      <c r="H299" s="25"/>
      <c r="I299" s="24"/>
      <c r="J299" s="25"/>
      <c r="K299" s="27"/>
      <c r="L299" s="26"/>
      <c r="M299" s="27"/>
      <c r="N299" s="26"/>
      <c r="O299" s="27"/>
      <c r="P299" s="26"/>
      <c r="Q299" s="27"/>
      <c r="R299" s="26"/>
      <c r="S299" s="27"/>
      <c r="T299" s="26"/>
      <c r="U299" s="27"/>
      <c r="V299" s="26"/>
      <c r="W299" s="27"/>
      <c r="X299" s="26"/>
      <c r="Y299" s="27"/>
      <c r="Z299" s="26"/>
      <c r="AA299" s="27"/>
      <c r="AB299" s="26"/>
      <c r="AC299" s="27"/>
      <c r="AD299" s="26"/>
      <c r="AE299" s="27"/>
      <c r="AF299" s="26"/>
      <c r="AG299" s="27"/>
      <c r="AH299" s="26"/>
    </row>
    <row r="300" spans="1:34">
      <c r="A300" s="1"/>
      <c r="B300" s="2"/>
      <c r="C300" s="2"/>
      <c r="D300" s="1"/>
      <c r="E300" s="1"/>
      <c r="F300" s="20"/>
      <c r="G300" s="24"/>
      <c r="H300" s="25"/>
      <c r="I300" s="24"/>
      <c r="J300" s="25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26"/>
      <c r="W300" s="27"/>
      <c r="X300" s="26"/>
      <c r="Y300" s="27"/>
      <c r="Z300" s="26"/>
      <c r="AA300" s="27"/>
      <c r="AB300" s="26"/>
      <c r="AC300" s="27"/>
      <c r="AD300" s="26"/>
      <c r="AE300" s="27"/>
      <c r="AF300" s="26"/>
      <c r="AG300" s="27"/>
      <c r="AH300" s="26"/>
    </row>
    <row r="301" spans="1:34">
      <c r="A301" s="1"/>
      <c r="B301" s="2"/>
      <c r="C301" s="2"/>
      <c r="D301" s="1"/>
      <c r="E301" s="1"/>
      <c r="F301" s="20"/>
      <c r="G301" s="24"/>
      <c r="H301" s="25"/>
      <c r="I301" s="24"/>
      <c r="J301" s="25"/>
      <c r="K301" s="27"/>
      <c r="L301" s="26"/>
      <c r="M301" s="27"/>
      <c r="N301" s="26"/>
      <c r="O301" s="27"/>
      <c r="P301" s="26"/>
      <c r="Q301" s="27"/>
      <c r="R301" s="26"/>
      <c r="S301" s="27"/>
      <c r="T301" s="26"/>
      <c r="U301" s="27"/>
      <c r="V301" s="26"/>
      <c r="W301" s="27"/>
      <c r="X301" s="26"/>
      <c r="Y301" s="27"/>
      <c r="Z301" s="26"/>
      <c r="AA301" s="27"/>
      <c r="AB301" s="26"/>
      <c r="AC301" s="27"/>
      <c r="AD301" s="26"/>
      <c r="AE301" s="27"/>
      <c r="AF301" s="26"/>
      <c r="AG301" s="27"/>
      <c r="AH301" s="26"/>
    </row>
    <row r="302" spans="1:34">
      <c r="A302" s="1"/>
      <c r="B302" s="2"/>
      <c r="C302" s="2"/>
      <c r="D302" s="1"/>
      <c r="E302" s="1"/>
      <c r="F302" s="20"/>
      <c r="G302" s="24"/>
      <c r="H302" s="25"/>
      <c r="I302" s="24"/>
      <c r="J302" s="25"/>
      <c r="K302" s="27"/>
      <c r="L302" s="26"/>
      <c r="M302" s="27"/>
      <c r="N302" s="26"/>
      <c r="O302" s="27"/>
      <c r="P302" s="26"/>
      <c r="Q302" s="27"/>
      <c r="R302" s="26"/>
      <c r="S302" s="27"/>
      <c r="T302" s="26"/>
      <c r="U302" s="27"/>
      <c r="V302" s="26"/>
      <c r="W302" s="27"/>
      <c r="X302" s="26"/>
      <c r="Y302" s="27"/>
      <c r="Z302" s="26"/>
      <c r="AA302" s="27"/>
      <c r="AB302" s="26"/>
      <c r="AC302" s="27"/>
      <c r="AD302" s="26"/>
      <c r="AE302" s="27"/>
      <c r="AF302" s="26"/>
      <c r="AG302" s="27"/>
      <c r="AH302" s="26"/>
    </row>
    <row r="303" spans="1:34">
      <c r="A303" s="1"/>
      <c r="B303" s="2"/>
      <c r="C303" s="2"/>
      <c r="D303" s="1"/>
      <c r="E303" s="1"/>
      <c r="F303" s="20"/>
      <c r="G303" s="24"/>
      <c r="H303" s="25"/>
      <c r="I303" s="24"/>
      <c r="J303" s="25"/>
      <c r="K303" s="27"/>
      <c r="L303" s="26"/>
      <c r="M303" s="27"/>
      <c r="N303" s="26"/>
      <c r="O303" s="27"/>
      <c r="P303" s="26"/>
      <c r="Q303" s="27"/>
      <c r="R303" s="26"/>
      <c r="S303" s="27"/>
      <c r="T303" s="26"/>
      <c r="U303" s="27"/>
      <c r="V303" s="26"/>
      <c r="W303" s="27"/>
      <c r="X303" s="26"/>
      <c r="Y303" s="27"/>
      <c r="Z303" s="26"/>
      <c r="AA303" s="27"/>
      <c r="AB303" s="26"/>
      <c r="AC303" s="27"/>
      <c r="AD303" s="26"/>
      <c r="AE303" s="27"/>
      <c r="AF303" s="26"/>
      <c r="AG303" s="27"/>
      <c r="AH303" s="26"/>
    </row>
    <row r="304" spans="1:34">
      <c r="A304" s="1"/>
      <c r="B304" s="2"/>
      <c r="C304" s="2"/>
      <c r="D304" s="1"/>
      <c r="E304" s="1"/>
      <c r="F304" s="20"/>
      <c r="G304" s="24"/>
      <c r="H304" s="25"/>
      <c r="I304" s="24"/>
      <c r="J304" s="25"/>
      <c r="K304" s="27"/>
      <c r="L304" s="26"/>
      <c r="M304" s="27"/>
      <c r="N304" s="26"/>
      <c r="O304" s="27"/>
      <c r="P304" s="26"/>
      <c r="Q304" s="27"/>
      <c r="R304" s="26"/>
      <c r="S304" s="27"/>
      <c r="T304" s="26"/>
      <c r="U304" s="27"/>
      <c r="V304" s="26"/>
      <c r="W304" s="27"/>
      <c r="X304" s="26"/>
      <c r="Y304" s="27"/>
      <c r="Z304" s="26"/>
      <c r="AA304" s="27"/>
      <c r="AB304" s="26"/>
      <c r="AC304" s="27"/>
      <c r="AD304" s="26"/>
      <c r="AE304" s="27"/>
      <c r="AF304" s="26"/>
      <c r="AG304" s="27"/>
      <c r="AH304" s="26"/>
    </row>
    <row r="305" spans="1:34">
      <c r="A305" s="1"/>
      <c r="B305" s="2"/>
      <c r="C305" s="2"/>
      <c r="D305" s="1"/>
      <c r="E305" s="1"/>
      <c r="F305" s="20"/>
      <c r="G305" s="24"/>
      <c r="H305" s="25"/>
      <c r="I305" s="24"/>
      <c r="J305" s="25"/>
      <c r="K305" s="27"/>
      <c r="L305" s="26"/>
      <c r="M305" s="27"/>
      <c r="N305" s="26"/>
      <c r="O305" s="27"/>
      <c r="P305" s="26"/>
      <c r="Q305" s="27"/>
      <c r="R305" s="26"/>
      <c r="S305" s="27"/>
      <c r="T305" s="26"/>
      <c r="U305" s="27"/>
      <c r="V305" s="26"/>
      <c r="W305" s="27"/>
      <c r="X305" s="26"/>
      <c r="Y305" s="27"/>
      <c r="Z305" s="26"/>
      <c r="AA305" s="27"/>
      <c r="AB305" s="26"/>
      <c r="AC305" s="27"/>
      <c r="AD305" s="26"/>
      <c r="AE305" s="27"/>
      <c r="AF305" s="26"/>
      <c r="AG305" s="27"/>
      <c r="AH305" s="26"/>
    </row>
    <row r="306" spans="1:34">
      <c r="A306" s="1"/>
      <c r="B306" s="2"/>
      <c r="C306" s="2"/>
      <c r="D306" s="1"/>
      <c r="E306" s="1"/>
      <c r="F306" s="20"/>
      <c r="G306" s="24"/>
      <c r="H306" s="25"/>
      <c r="I306" s="24"/>
      <c r="J306" s="25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26"/>
      <c r="W306" s="27"/>
      <c r="X306" s="26"/>
      <c r="Y306" s="27"/>
      <c r="Z306" s="26"/>
      <c r="AA306" s="27"/>
      <c r="AB306" s="26"/>
      <c r="AC306" s="27"/>
      <c r="AD306" s="26"/>
      <c r="AE306" s="27"/>
      <c r="AF306" s="26"/>
      <c r="AG306" s="27"/>
      <c r="AH306" s="26"/>
    </row>
    <row r="307" spans="1:34">
      <c r="A307" s="1"/>
      <c r="B307" s="2"/>
      <c r="C307" s="2"/>
      <c r="D307" s="1"/>
      <c r="E307" s="1"/>
      <c r="F307" s="20"/>
      <c r="G307" s="24"/>
      <c r="H307" s="25"/>
      <c r="I307" s="24"/>
      <c r="J307" s="25"/>
      <c r="K307" s="27"/>
      <c r="L307" s="26"/>
      <c r="M307" s="27"/>
      <c r="N307" s="26"/>
      <c r="O307" s="27"/>
      <c r="P307" s="26"/>
      <c r="Q307" s="27"/>
      <c r="R307" s="26"/>
      <c r="S307" s="27"/>
      <c r="T307" s="26"/>
      <c r="U307" s="27"/>
      <c r="V307" s="26"/>
      <c r="W307" s="27"/>
      <c r="X307" s="26"/>
      <c r="Y307" s="27"/>
      <c r="Z307" s="26"/>
      <c r="AA307" s="27"/>
      <c r="AB307" s="26"/>
      <c r="AC307" s="27"/>
      <c r="AD307" s="26"/>
      <c r="AE307" s="27"/>
      <c r="AF307" s="26"/>
      <c r="AG307" s="27"/>
      <c r="AH307" s="26"/>
    </row>
    <row r="308" spans="1:34">
      <c r="A308" s="1"/>
      <c r="B308" s="2"/>
      <c r="C308" s="2"/>
      <c r="D308" s="1"/>
      <c r="E308" s="1"/>
      <c r="F308" s="20"/>
      <c r="G308" s="24"/>
      <c r="H308" s="25"/>
      <c r="I308" s="24"/>
      <c r="J308" s="25"/>
      <c r="K308" s="27"/>
      <c r="L308" s="26"/>
      <c r="M308" s="27"/>
      <c r="N308" s="26"/>
      <c r="O308" s="27"/>
      <c r="P308" s="26"/>
      <c r="Q308" s="27"/>
      <c r="R308" s="26"/>
      <c r="S308" s="27"/>
      <c r="T308" s="26"/>
      <c r="U308" s="27"/>
      <c r="V308" s="26"/>
      <c r="W308" s="27"/>
      <c r="X308" s="26"/>
      <c r="Y308" s="27"/>
      <c r="Z308" s="26"/>
      <c r="AA308" s="27"/>
      <c r="AB308" s="26"/>
      <c r="AC308" s="27"/>
      <c r="AD308" s="26"/>
      <c r="AE308" s="27"/>
      <c r="AF308" s="26"/>
      <c r="AG308" s="27"/>
      <c r="AH308" s="26"/>
    </row>
    <row r="309" spans="1:34">
      <c r="A309" s="1"/>
      <c r="B309" s="2"/>
      <c r="C309" s="2"/>
      <c r="D309" s="1"/>
      <c r="E309" s="1"/>
      <c r="F309" s="20"/>
      <c r="G309" s="24"/>
      <c r="H309" s="25"/>
      <c r="I309" s="24"/>
      <c r="J309" s="25"/>
      <c r="K309" s="27"/>
      <c r="L309" s="26"/>
      <c r="M309" s="27"/>
      <c r="N309" s="26"/>
      <c r="O309" s="27"/>
      <c r="P309" s="26"/>
      <c r="Q309" s="27"/>
      <c r="R309" s="26"/>
      <c r="S309" s="27"/>
      <c r="T309" s="26"/>
      <c r="U309" s="27"/>
      <c r="V309" s="26"/>
      <c r="W309" s="27"/>
      <c r="X309" s="26"/>
      <c r="Y309" s="27"/>
      <c r="Z309" s="26"/>
      <c r="AA309" s="27"/>
      <c r="AB309" s="26"/>
      <c r="AC309" s="27"/>
      <c r="AD309" s="26"/>
      <c r="AE309" s="27"/>
      <c r="AF309" s="26"/>
      <c r="AG309" s="27"/>
      <c r="AH309" s="26"/>
    </row>
    <row r="310" spans="1:34">
      <c r="A310" s="1"/>
      <c r="B310" s="2"/>
      <c r="C310" s="2"/>
      <c r="D310" s="1"/>
      <c r="E310" s="1"/>
      <c r="F310" s="20"/>
      <c r="G310" s="24"/>
      <c r="H310" s="25"/>
      <c r="I310" s="24"/>
      <c r="J310" s="25"/>
      <c r="K310" s="27"/>
      <c r="L310" s="26"/>
      <c r="M310" s="27"/>
      <c r="N310" s="26"/>
      <c r="O310" s="27"/>
      <c r="P310" s="26"/>
      <c r="Q310" s="27"/>
      <c r="R310" s="26"/>
      <c r="S310" s="27"/>
      <c r="T310" s="26"/>
      <c r="U310" s="27"/>
      <c r="V310" s="26"/>
      <c r="W310" s="27"/>
      <c r="X310" s="26"/>
      <c r="Y310" s="27"/>
      <c r="Z310" s="26"/>
      <c r="AA310" s="27"/>
      <c r="AB310" s="26"/>
      <c r="AC310" s="27"/>
      <c r="AD310" s="26"/>
      <c r="AE310" s="27"/>
      <c r="AF310" s="26"/>
      <c r="AG310" s="27"/>
      <c r="AH310" s="26"/>
    </row>
    <row r="311" spans="1:34">
      <c r="A311" s="1"/>
      <c r="B311" s="2"/>
      <c r="C311" s="2"/>
      <c r="D311" s="1"/>
      <c r="E311" s="1"/>
      <c r="F311" s="20"/>
      <c r="G311" s="24"/>
      <c r="H311" s="25"/>
      <c r="I311" s="24"/>
      <c r="J311" s="25"/>
      <c r="K311" s="27"/>
      <c r="L311" s="26"/>
      <c r="M311" s="27"/>
      <c r="N311" s="26"/>
      <c r="O311" s="27"/>
      <c r="P311" s="26"/>
      <c r="Q311" s="27"/>
      <c r="R311" s="26"/>
      <c r="S311" s="27"/>
      <c r="T311" s="26"/>
      <c r="U311" s="27"/>
      <c r="V311" s="26"/>
      <c r="W311" s="27"/>
      <c r="X311" s="26"/>
      <c r="Y311" s="27"/>
      <c r="Z311" s="26"/>
      <c r="AA311" s="27"/>
      <c r="AB311" s="26"/>
      <c r="AC311" s="27"/>
      <c r="AD311" s="26"/>
      <c r="AE311" s="27"/>
      <c r="AF311" s="26"/>
      <c r="AG311" s="27"/>
      <c r="AH311" s="26"/>
    </row>
    <row r="312" spans="1:34">
      <c r="A312" s="1"/>
      <c r="B312" s="2"/>
      <c r="C312" s="2"/>
      <c r="D312" s="1"/>
      <c r="E312" s="1"/>
      <c r="F312" s="20"/>
      <c r="G312" s="24"/>
      <c r="H312" s="25"/>
      <c r="I312" s="24"/>
      <c r="J312" s="25"/>
      <c r="K312" s="27"/>
      <c r="L312" s="26"/>
      <c r="M312" s="27"/>
      <c r="N312" s="26"/>
      <c r="O312" s="27"/>
      <c r="P312" s="26"/>
      <c r="Q312" s="27"/>
      <c r="R312" s="26"/>
      <c r="S312" s="27"/>
      <c r="T312" s="26"/>
      <c r="U312" s="27"/>
      <c r="V312" s="26"/>
      <c r="W312" s="27"/>
      <c r="X312" s="26"/>
      <c r="Y312" s="27"/>
      <c r="Z312" s="26"/>
      <c r="AA312" s="27"/>
      <c r="AB312" s="26"/>
      <c r="AC312" s="27"/>
      <c r="AD312" s="26"/>
      <c r="AE312" s="27"/>
      <c r="AF312" s="26"/>
      <c r="AG312" s="27"/>
      <c r="AH312" s="26"/>
    </row>
    <row r="313" spans="1:34">
      <c r="A313" s="1"/>
      <c r="B313" s="2"/>
      <c r="C313" s="2"/>
      <c r="D313" s="1"/>
      <c r="E313" s="1"/>
      <c r="F313" s="21"/>
      <c r="G313" s="24"/>
      <c r="H313" s="25"/>
      <c r="I313" s="24"/>
      <c r="J313" s="25"/>
      <c r="K313" s="27"/>
      <c r="L313" s="26"/>
      <c r="M313" s="27"/>
      <c r="N313" s="26"/>
      <c r="O313" s="27"/>
      <c r="P313" s="26"/>
      <c r="Q313" s="27"/>
      <c r="R313" s="26"/>
      <c r="S313" s="27"/>
      <c r="T313" s="26"/>
      <c r="U313" s="27"/>
      <c r="V313" s="26"/>
      <c r="W313" s="27"/>
      <c r="X313" s="26"/>
      <c r="Y313" s="27"/>
      <c r="Z313" s="26"/>
      <c r="AA313" s="27"/>
      <c r="AB313" s="26"/>
      <c r="AC313" s="27"/>
      <c r="AD313" s="26"/>
      <c r="AE313" s="27"/>
      <c r="AF313" s="26"/>
      <c r="AG313" s="27"/>
      <c r="AH313" s="26"/>
    </row>
    <row r="314" spans="1:34" ht="51" hidden="1">
      <c r="A314" s="370" t="s">
        <v>90</v>
      </c>
      <c r="B314" s="371"/>
      <c r="C314" s="372"/>
      <c r="D314" s="373"/>
      <c r="E314" s="374"/>
      <c r="F314" s="373"/>
      <c r="G314" s="375">
        <f t="shared" ref="G314" si="10">SUM(G245:G313)</f>
        <v>0</v>
      </c>
      <c r="H314" s="376">
        <f t="shared" ref="H314:I314" si="11">SUM(H245:H313)</f>
        <v>0</v>
      </c>
      <c r="I314" s="375">
        <f t="shared" si="11"/>
        <v>0</v>
      </c>
      <c r="J314" s="376">
        <f t="shared" ref="J314:K314" si="12">SUM(J245:J313)</f>
        <v>0</v>
      </c>
      <c r="K314" s="377">
        <f t="shared" si="12"/>
        <v>0</v>
      </c>
      <c r="L314" s="376">
        <f t="shared" ref="L314:O314" si="13">SUM(L245:L313)</f>
        <v>0</v>
      </c>
      <c r="M314" s="375">
        <f t="shared" si="13"/>
        <v>0</v>
      </c>
      <c r="N314" s="376">
        <f t="shared" ref="N314" si="14">SUM(N245:N313)</f>
        <v>0</v>
      </c>
      <c r="O314" s="375">
        <f t="shared" si="13"/>
        <v>0</v>
      </c>
      <c r="P314" s="376">
        <f t="shared" ref="P314:U314" si="15">SUM(P245:P313)</f>
        <v>0</v>
      </c>
      <c r="Q314" s="375">
        <f t="shared" si="15"/>
        <v>0</v>
      </c>
      <c r="R314" s="376">
        <f t="shared" si="15"/>
        <v>0</v>
      </c>
      <c r="S314" s="375">
        <f t="shared" si="15"/>
        <v>0</v>
      </c>
      <c r="T314" s="376">
        <f t="shared" ref="T314" si="16">SUM(T245:T313)</f>
        <v>0</v>
      </c>
      <c r="U314" s="375">
        <f t="shared" si="15"/>
        <v>0</v>
      </c>
      <c r="V314" s="376">
        <f t="shared" ref="V314:W314" si="17">SUM(V245:V313)</f>
        <v>0</v>
      </c>
      <c r="W314" s="375">
        <f t="shared" si="17"/>
        <v>0</v>
      </c>
      <c r="X314" s="376">
        <f t="shared" ref="X314:Y314" si="18">SUM(X245:X313)</f>
        <v>0</v>
      </c>
      <c r="Y314" s="375">
        <f t="shared" si="18"/>
        <v>0</v>
      </c>
      <c r="Z314" s="376">
        <f t="shared" ref="Z314:AA314" si="19">SUM(Z245:Z313)</f>
        <v>0</v>
      </c>
      <c r="AA314" s="375">
        <f t="shared" si="19"/>
        <v>0</v>
      </c>
      <c r="AB314" s="376">
        <f t="shared" ref="AB314:AC314" si="20">SUM(AB245:AB313)</f>
        <v>0</v>
      </c>
      <c r="AC314" s="375">
        <f t="shared" si="20"/>
        <v>0</v>
      </c>
      <c r="AD314" s="378">
        <f t="shared" ref="AD314:AH314" si="21">SUM(AD245:AD313)</f>
        <v>0</v>
      </c>
      <c r="AE314" s="375">
        <f t="shared" si="21"/>
        <v>0</v>
      </c>
      <c r="AF314" s="378">
        <f t="shared" si="21"/>
        <v>0</v>
      </c>
      <c r="AG314" s="375">
        <f t="shared" si="21"/>
        <v>0</v>
      </c>
      <c r="AH314" s="378">
        <f t="shared" si="21"/>
        <v>0</v>
      </c>
    </row>
    <row r="315" spans="1:34" s="306" customFormat="1" ht="26.25" customHeight="1">
      <c r="A315" s="888" t="s">
        <v>118</v>
      </c>
      <c r="B315" s="863"/>
      <c r="C315" s="863"/>
      <c r="D315" s="863"/>
      <c r="E315" s="863"/>
      <c r="F315" s="863"/>
      <c r="G315" s="863"/>
      <c r="H315" s="863"/>
      <c r="I315" s="863"/>
      <c r="J315" s="863"/>
      <c r="K315" s="863"/>
      <c r="L315" s="863"/>
      <c r="M315" s="863"/>
      <c r="N315" s="863"/>
      <c r="O315" s="863"/>
      <c r="P315" s="863"/>
      <c r="Q315" s="863"/>
      <c r="R315" s="863"/>
      <c r="S315" s="863"/>
      <c r="T315" s="863"/>
      <c r="U315" s="863"/>
      <c r="V315" s="863"/>
      <c r="W315" s="863"/>
      <c r="X315" s="863"/>
      <c r="Y315" s="863"/>
      <c r="Z315" s="863"/>
      <c r="AA315" s="863"/>
      <c r="AB315" s="863"/>
      <c r="AC315" s="863"/>
      <c r="AD315" s="863"/>
      <c r="AE315" s="382"/>
      <c r="AF315" s="382"/>
      <c r="AG315" s="382"/>
      <c r="AH315" s="383"/>
    </row>
    <row r="316" spans="1:34">
      <c r="A316" s="1"/>
      <c r="B316" s="2"/>
      <c r="C316" s="2"/>
      <c r="D316" s="1"/>
      <c r="E316" s="1"/>
      <c r="F316" s="20"/>
      <c r="G316" s="24"/>
      <c r="H316" s="88"/>
      <c r="I316" s="24"/>
      <c r="J316" s="88"/>
      <c r="K316" s="27"/>
      <c r="L316" s="88"/>
      <c r="M316" s="27"/>
      <c r="N316" s="89"/>
      <c r="O316" s="27"/>
      <c r="P316" s="89"/>
      <c r="Q316" s="27"/>
      <c r="R316" s="89"/>
      <c r="S316" s="27"/>
      <c r="T316" s="89"/>
      <c r="U316" s="27"/>
      <c r="V316" s="89"/>
      <c r="W316" s="27"/>
      <c r="X316" s="89"/>
      <c r="Y316" s="27"/>
      <c r="Z316" s="89"/>
      <c r="AA316" s="27"/>
      <c r="AB316" s="89"/>
      <c r="AC316" s="27"/>
      <c r="AD316" s="272"/>
      <c r="AE316" s="27"/>
      <c r="AF316" s="272"/>
      <c r="AG316" s="27"/>
      <c r="AH316" s="272"/>
    </row>
    <row r="317" spans="1:34">
      <c r="A317" s="1"/>
      <c r="B317" s="2"/>
      <c r="C317" s="2"/>
      <c r="D317" s="1"/>
      <c r="E317" s="1"/>
      <c r="F317" s="20"/>
      <c r="G317" s="24"/>
      <c r="H317" s="88"/>
      <c r="I317" s="24"/>
      <c r="J317" s="88"/>
      <c r="K317" s="27"/>
      <c r="L317" s="88"/>
      <c r="M317" s="27"/>
      <c r="N317" s="89"/>
      <c r="O317" s="27"/>
      <c r="P317" s="89"/>
      <c r="Q317" s="27"/>
      <c r="R317" s="89"/>
      <c r="S317" s="27"/>
      <c r="T317" s="89"/>
      <c r="U317" s="27"/>
      <c r="V317" s="89"/>
      <c r="W317" s="27"/>
      <c r="X317" s="89"/>
      <c r="Y317" s="27"/>
      <c r="Z317" s="89"/>
      <c r="AA317" s="27"/>
      <c r="AB317" s="89"/>
      <c r="AC317" s="27"/>
      <c r="AD317" s="272"/>
      <c r="AE317" s="27"/>
      <c r="AF317" s="272"/>
      <c r="AG317" s="27"/>
      <c r="AH317" s="272"/>
    </row>
    <row r="318" spans="1:34">
      <c r="A318" s="1"/>
      <c r="B318" s="2"/>
      <c r="C318" s="2"/>
      <c r="D318" s="1"/>
      <c r="E318" s="1"/>
      <c r="F318" s="20"/>
      <c r="G318" s="24"/>
      <c r="H318" s="88"/>
      <c r="I318" s="24"/>
      <c r="J318" s="88"/>
      <c r="K318" s="27"/>
      <c r="L318" s="88"/>
      <c r="M318" s="27"/>
      <c r="N318" s="89"/>
      <c r="O318" s="27"/>
      <c r="P318" s="89"/>
      <c r="Q318" s="27"/>
      <c r="R318" s="89"/>
      <c r="S318" s="27"/>
      <c r="T318" s="89"/>
      <c r="U318" s="27"/>
      <c r="V318" s="89"/>
      <c r="W318" s="27"/>
      <c r="X318" s="89"/>
      <c r="Y318" s="27"/>
      <c r="Z318" s="89"/>
      <c r="AA318" s="27"/>
      <c r="AB318" s="89"/>
      <c r="AC318" s="27"/>
      <c r="AD318" s="272"/>
      <c r="AE318" s="27"/>
      <c r="AF318" s="272"/>
      <c r="AG318" s="27"/>
      <c r="AH318" s="272"/>
    </row>
    <row r="319" spans="1:34">
      <c r="A319" s="1"/>
      <c r="B319" s="2"/>
      <c r="C319" s="2"/>
      <c r="D319" s="1"/>
      <c r="E319" s="1"/>
      <c r="F319" s="20"/>
      <c r="G319" s="24"/>
      <c r="H319" s="88"/>
      <c r="I319" s="24"/>
      <c r="J319" s="88"/>
      <c r="K319" s="27"/>
      <c r="L319" s="88"/>
      <c r="M319" s="27"/>
      <c r="N319" s="89"/>
      <c r="O319" s="27"/>
      <c r="P319" s="89"/>
      <c r="Q319" s="27"/>
      <c r="R319" s="89"/>
      <c r="S319" s="27"/>
      <c r="T319" s="89"/>
      <c r="U319" s="27"/>
      <c r="V319" s="89"/>
      <c r="W319" s="27"/>
      <c r="X319" s="89"/>
      <c r="Y319" s="27"/>
      <c r="Z319" s="89"/>
      <c r="AA319" s="27"/>
      <c r="AB319" s="89"/>
      <c r="AC319" s="27"/>
      <c r="AD319" s="272"/>
      <c r="AE319" s="27"/>
      <c r="AF319" s="272"/>
      <c r="AG319" s="27"/>
      <c r="AH319" s="272"/>
    </row>
    <row r="320" spans="1:34">
      <c r="A320" s="1"/>
      <c r="B320" s="2"/>
      <c r="C320" s="2"/>
      <c r="D320" s="1"/>
      <c r="E320" s="1"/>
      <c r="F320" s="20"/>
      <c r="G320" s="24"/>
      <c r="H320" s="88"/>
      <c r="I320" s="24"/>
      <c r="J320" s="88"/>
      <c r="K320" s="27"/>
      <c r="L320" s="88"/>
      <c r="M320" s="27"/>
      <c r="N320" s="89"/>
      <c r="O320" s="27"/>
      <c r="P320" s="89"/>
      <c r="Q320" s="27"/>
      <c r="R320" s="89"/>
      <c r="S320" s="27"/>
      <c r="T320" s="89"/>
      <c r="U320" s="27"/>
      <c r="V320" s="89"/>
      <c r="W320" s="27"/>
      <c r="X320" s="89"/>
      <c r="Y320" s="27"/>
      <c r="Z320" s="89"/>
      <c r="AA320" s="27"/>
      <c r="AB320" s="89"/>
      <c r="AC320" s="27"/>
      <c r="AD320" s="272"/>
      <c r="AE320" s="27"/>
      <c r="AF320" s="272"/>
      <c r="AG320" s="27"/>
      <c r="AH320" s="272"/>
    </row>
    <row r="321" spans="1:34">
      <c r="A321" s="1"/>
      <c r="B321" s="2"/>
      <c r="C321" s="2"/>
      <c r="D321" s="1"/>
      <c r="E321" s="1"/>
      <c r="F321" s="20"/>
      <c r="G321" s="24"/>
      <c r="H321" s="88"/>
      <c r="I321" s="24"/>
      <c r="J321" s="88"/>
      <c r="K321" s="27"/>
      <c r="L321" s="88"/>
      <c r="M321" s="27"/>
      <c r="N321" s="89"/>
      <c r="O321" s="27"/>
      <c r="P321" s="89"/>
      <c r="Q321" s="27"/>
      <c r="R321" s="89"/>
      <c r="S321" s="27"/>
      <c r="T321" s="89"/>
      <c r="U321" s="27"/>
      <c r="V321" s="89"/>
      <c r="W321" s="27"/>
      <c r="X321" s="89"/>
      <c r="Y321" s="27"/>
      <c r="Z321" s="89"/>
      <c r="AA321" s="27"/>
      <c r="AB321" s="89"/>
      <c r="AC321" s="27"/>
      <c r="AD321" s="272"/>
      <c r="AE321" s="27"/>
      <c r="AF321" s="272"/>
      <c r="AG321" s="27"/>
      <c r="AH321" s="272"/>
    </row>
    <row r="322" spans="1:34">
      <c r="A322" s="1"/>
      <c r="B322" s="2"/>
      <c r="C322" s="2"/>
      <c r="D322" s="1"/>
      <c r="E322" s="1"/>
      <c r="F322" s="20"/>
      <c r="G322" s="24"/>
      <c r="H322" s="88"/>
      <c r="I322" s="24"/>
      <c r="J322" s="88"/>
      <c r="K322" s="27"/>
      <c r="L322" s="88"/>
      <c r="M322" s="27"/>
      <c r="N322" s="89"/>
      <c r="O322" s="27"/>
      <c r="P322" s="89"/>
      <c r="Q322" s="27"/>
      <c r="R322" s="89"/>
      <c r="S322" s="27"/>
      <c r="T322" s="89"/>
      <c r="U322" s="27"/>
      <c r="V322" s="89"/>
      <c r="W322" s="27"/>
      <c r="X322" s="89"/>
      <c r="Y322" s="27"/>
      <c r="Z322" s="89"/>
      <c r="AA322" s="27"/>
      <c r="AB322" s="89"/>
      <c r="AC322" s="27"/>
      <c r="AD322" s="272"/>
      <c r="AE322" s="27"/>
      <c r="AF322" s="272"/>
      <c r="AG322" s="27"/>
      <c r="AH322" s="272"/>
    </row>
    <row r="323" spans="1:34">
      <c r="A323" s="1"/>
      <c r="B323" s="2"/>
      <c r="C323" s="2"/>
      <c r="D323" s="1"/>
      <c r="E323" s="1"/>
      <c r="F323" s="20"/>
      <c r="G323" s="24"/>
      <c r="H323" s="88"/>
      <c r="I323" s="24"/>
      <c r="J323" s="88"/>
      <c r="K323" s="27"/>
      <c r="L323" s="88"/>
      <c r="M323" s="27"/>
      <c r="N323" s="89"/>
      <c r="O323" s="27"/>
      <c r="P323" s="89"/>
      <c r="Q323" s="27"/>
      <c r="R323" s="89"/>
      <c r="S323" s="27"/>
      <c r="T323" s="89"/>
      <c r="U323" s="27"/>
      <c r="V323" s="89"/>
      <c r="W323" s="27"/>
      <c r="X323" s="89"/>
      <c r="Y323" s="27"/>
      <c r="Z323" s="89"/>
      <c r="AA323" s="27"/>
      <c r="AB323" s="89"/>
      <c r="AC323" s="27"/>
      <c r="AD323" s="272"/>
      <c r="AE323" s="27"/>
      <c r="AF323" s="272"/>
      <c r="AG323" s="27"/>
      <c r="AH323" s="272"/>
    </row>
    <row r="324" spans="1:34">
      <c r="A324" s="1"/>
      <c r="B324" s="2"/>
      <c r="C324" s="2"/>
      <c r="D324" s="1"/>
      <c r="E324" s="1"/>
      <c r="F324" s="20"/>
      <c r="G324" s="24"/>
      <c r="H324" s="88"/>
      <c r="I324" s="24"/>
      <c r="J324" s="88"/>
      <c r="K324" s="27"/>
      <c r="L324" s="88"/>
      <c r="M324" s="27"/>
      <c r="N324" s="89"/>
      <c r="O324" s="27"/>
      <c r="P324" s="89"/>
      <c r="Q324" s="27"/>
      <c r="R324" s="89"/>
      <c r="S324" s="27"/>
      <c r="T324" s="89"/>
      <c r="U324" s="27"/>
      <c r="V324" s="89"/>
      <c r="W324" s="27"/>
      <c r="X324" s="89"/>
      <c r="Y324" s="27"/>
      <c r="Z324" s="89"/>
      <c r="AA324" s="27"/>
      <c r="AB324" s="89"/>
      <c r="AC324" s="27"/>
      <c r="AD324" s="272"/>
      <c r="AE324" s="27"/>
      <c r="AF324" s="272"/>
      <c r="AG324" s="27"/>
      <c r="AH324" s="272"/>
    </row>
    <row r="325" spans="1:34">
      <c r="A325" s="1"/>
      <c r="B325" s="2"/>
      <c r="C325" s="2"/>
      <c r="D325" s="1"/>
      <c r="E325" s="1"/>
      <c r="F325" s="20"/>
      <c r="G325" s="24"/>
      <c r="H325" s="88"/>
      <c r="I325" s="24"/>
      <c r="J325" s="88"/>
      <c r="K325" s="27"/>
      <c r="L325" s="88"/>
      <c r="M325" s="27"/>
      <c r="N325" s="89"/>
      <c r="O325" s="27"/>
      <c r="P325" s="89"/>
      <c r="Q325" s="27"/>
      <c r="R325" s="89"/>
      <c r="S325" s="27"/>
      <c r="T325" s="89"/>
      <c r="U325" s="27"/>
      <c r="V325" s="89"/>
      <c r="W325" s="27"/>
      <c r="X325" s="89"/>
      <c r="Y325" s="27"/>
      <c r="Z325" s="89"/>
      <c r="AA325" s="27"/>
      <c r="AB325" s="89"/>
      <c r="AC325" s="27"/>
      <c r="AD325" s="272"/>
      <c r="AE325" s="27"/>
      <c r="AF325" s="272"/>
      <c r="AG325" s="27"/>
      <c r="AH325" s="272"/>
    </row>
    <row r="326" spans="1:34">
      <c r="A326" s="1"/>
      <c r="B326" s="2"/>
      <c r="C326" s="2"/>
      <c r="D326" s="1"/>
      <c r="E326" s="1"/>
      <c r="F326" s="20"/>
      <c r="G326" s="24"/>
      <c r="H326" s="88"/>
      <c r="I326" s="24"/>
      <c r="J326" s="88"/>
      <c r="K326" s="27"/>
      <c r="L326" s="88"/>
      <c r="M326" s="27"/>
      <c r="N326" s="89"/>
      <c r="O326" s="27"/>
      <c r="P326" s="89"/>
      <c r="Q326" s="27"/>
      <c r="R326" s="89"/>
      <c r="S326" s="27"/>
      <c r="T326" s="89"/>
      <c r="U326" s="27"/>
      <c r="V326" s="89"/>
      <c r="W326" s="27"/>
      <c r="X326" s="89"/>
      <c r="Y326" s="27"/>
      <c r="Z326" s="89"/>
      <c r="AA326" s="27"/>
      <c r="AB326" s="89"/>
      <c r="AC326" s="27"/>
      <c r="AD326" s="272"/>
      <c r="AE326" s="27"/>
      <c r="AF326" s="272"/>
      <c r="AG326" s="27"/>
      <c r="AH326" s="272"/>
    </row>
    <row r="327" spans="1:34">
      <c r="A327" s="1"/>
      <c r="B327" s="2"/>
      <c r="C327" s="2"/>
      <c r="D327" s="1"/>
      <c r="E327" s="1"/>
      <c r="F327" s="20"/>
      <c r="G327" s="24"/>
      <c r="H327" s="88"/>
      <c r="I327" s="24"/>
      <c r="J327" s="88"/>
      <c r="K327" s="27"/>
      <c r="L327" s="88"/>
      <c r="M327" s="27"/>
      <c r="N327" s="89"/>
      <c r="O327" s="27"/>
      <c r="P327" s="89"/>
      <c r="Q327" s="27"/>
      <c r="R327" s="89"/>
      <c r="S327" s="27"/>
      <c r="T327" s="89"/>
      <c r="U327" s="27"/>
      <c r="V327" s="89"/>
      <c r="W327" s="27"/>
      <c r="X327" s="89"/>
      <c r="Y327" s="27"/>
      <c r="Z327" s="89"/>
      <c r="AA327" s="27"/>
      <c r="AB327" s="89"/>
      <c r="AC327" s="27"/>
      <c r="AD327" s="272"/>
      <c r="AE327" s="27"/>
      <c r="AF327" s="272"/>
      <c r="AG327" s="27"/>
      <c r="AH327" s="272"/>
    </row>
    <row r="328" spans="1:34">
      <c r="A328" s="1"/>
      <c r="B328" s="2"/>
      <c r="C328" s="2"/>
      <c r="D328" s="1"/>
      <c r="E328" s="1"/>
      <c r="F328" s="20"/>
      <c r="G328" s="24"/>
      <c r="H328" s="88"/>
      <c r="I328" s="24"/>
      <c r="J328" s="88"/>
      <c r="K328" s="27"/>
      <c r="L328" s="88"/>
      <c r="M328" s="27"/>
      <c r="N328" s="89"/>
      <c r="O328" s="27"/>
      <c r="P328" s="89"/>
      <c r="Q328" s="27"/>
      <c r="R328" s="89"/>
      <c r="S328" s="27"/>
      <c r="T328" s="89"/>
      <c r="U328" s="27"/>
      <c r="V328" s="89"/>
      <c r="W328" s="27"/>
      <c r="X328" s="89"/>
      <c r="Y328" s="27"/>
      <c r="Z328" s="89"/>
      <c r="AA328" s="27"/>
      <c r="AB328" s="89"/>
      <c r="AC328" s="27"/>
      <c r="AD328" s="272"/>
      <c r="AE328" s="27"/>
      <c r="AF328" s="272"/>
      <c r="AG328" s="27"/>
      <c r="AH328" s="272"/>
    </row>
    <row r="329" spans="1:34">
      <c r="A329" s="1"/>
      <c r="B329" s="2"/>
      <c r="C329" s="2"/>
      <c r="D329" s="1"/>
      <c r="E329" s="1"/>
      <c r="F329" s="20"/>
      <c r="G329" s="24"/>
      <c r="H329" s="88"/>
      <c r="I329" s="24"/>
      <c r="J329" s="88"/>
      <c r="K329" s="27"/>
      <c r="L329" s="88"/>
      <c r="M329" s="27"/>
      <c r="N329" s="89"/>
      <c r="O329" s="27"/>
      <c r="P329" s="89"/>
      <c r="Q329" s="27"/>
      <c r="R329" s="89"/>
      <c r="S329" s="27"/>
      <c r="T329" s="89"/>
      <c r="U329" s="27"/>
      <c r="V329" s="89"/>
      <c r="W329" s="27"/>
      <c r="X329" s="89"/>
      <c r="Y329" s="27"/>
      <c r="Z329" s="89"/>
      <c r="AA329" s="27"/>
      <c r="AB329" s="89"/>
      <c r="AC329" s="27"/>
      <c r="AD329" s="272"/>
      <c r="AE329" s="27"/>
      <c r="AF329" s="272"/>
      <c r="AG329" s="27"/>
      <c r="AH329" s="272"/>
    </row>
    <row r="330" spans="1:34">
      <c r="A330" s="1"/>
      <c r="B330" s="2"/>
      <c r="C330" s="2"/>
      <c r="D330" s="1"/>
      <c r="E330" s="1"/>
      <c r="F330" s="20"/>
      <c r="G330" s="24"/>
      <c r="H330" s="88"/>
      <c r="I330" s="24"/>
      <c r="J330" s="88"/>
      <c r="K330" s="27"/>
      <c r="L330" s="88"/>
      <c r="M330" s="27"/>
      <c r="N330" s="89"/>
      <c r="O330" s="27"/>
      <c r="P330" s="89"/>
      <c r="Q330" s="27"/>
      <c r="R330" s="89"/>
      <c r="S330" s="27"/>
      <c r="T330" s="89"/>
      <c r="U330" s="27"/>
      <c r="V330" s="89"/>
      <c r="W330" s="27"/>
      <c r="X330" s="89"/>
      <c r="Y330" s="27"/>
      <c r="Z330" s="89"/>
      <c r="AA330" s="27"/>
      <c r="AB330" s="89"/>
      <c r="AC330" s="27"/>
      <c r="AD330" s="272"/>
      <c r="AE330" s="27"/>
      <c r="AF330" s="272"/>
      <c r="AG330" s="27"/>
      <c r="AH330" s="272"/>
    </row>
    <row r="331" spans="1:34">
      <c r="A331" s="1"/>
      <c r="B331" s="2"/>
      <c r="C331" s="2"/>
      <c r="D331" s="1"/>
      <c r="E331" s="1"/>
      <c r="F331" s="20"/>
      <c r="G331" s="24"/>
      <c r="H331" s="88"/>
      <c r="I331" s="24"/>
      <c r="J331" s="88"/>
      <c r="K331" s="27"/>
      <c r="L331" s="88"/>
      <c r="M331" s="27"/>
      <c r="N331" s="89"/>
      <c r="O331" s="27"/>
      <c r="P331" s="89"/>
      <c r="Q331" s="27"/>
      <c r="R331" s="89"/>
      <c r="S331" s="27"/>
      <c r="T331" s="89"/>
      <c r="U331" s="27"/>
      <c r="V331" s="89"/>
      <c r="W331" s="27"/>
      <c r="X331" s="89"/>
      <c r="Y331" s="27"/>
      <c r="Z331" s="89"/>
      <c r="AA331" s="27"/>
      <c r="AB331" s="89"/>
      <c r="AC331" s="27"/>
      <c r="AD331" s="272"/>
      <c r="AE331" s="27"/>
      <c r="AF331" s="272"/>
      <c r="AG331" s="27"/>
      <c r="AH331" s="272"/>
    </row>
    <row r="332" spans="1:34">
      <c r="A332" s="1"/>
      <c r="B332" s="2"/>
      <c r="C332" s="2"/>
      <c r="D332" s="1"/>
      <c r="E332" s="1"/>
      <c r="F332" s="20"/>
      <c r="G332" s="24"/>
      <c r="H332" s="88"/>
      <c r="I332" s="24"/>
      <c r="J332" s="88"/>
      <c r="K332" s="27"/>
      <c r="L332" s="88"/>
      <c r="M332" s="27"/>
      <c r="N332" s="89"/>
      <c r="O332" s="27"/>
      <c r="P332" s="89"/>
      <c r="Q332" s="27"/>
      <c r="R332" s="89"/>
      <c r="S332" s="27"/>
      <c r="T332" s="89"/>
      <c r="U332" s="27"/>
      <c r="V332" s="89"/>
      <c r="W332" s="27"/>
      <c r="X332" s="89"/>
      <c r="Y332" s="27"/>
      <c r="Z332" s="89"/>
      <c r="AA332" s="27"/>
      <c r="AB332" s="89"/>
      <c r="AC332" s="27"/>
      <c r="AD332" s="272"/>
      <c r="AE332" s="27"/>
      <c r="AF332" s="272"/>
      <c r="AG332" s="27"/>
      <c r="AH332" s="272"/>
    </row>
    <row r="333" spans="1:34">
      <c r="A333" s="1"/>
      <c r="B333" s="2"/>
      <c r="C333" s="2"/>
      <c r="D333" s="1"/>
      <c r="E333" s="1"/>
      <c r="F333" s="20"/>
      <c r="G333" s="24"/>
      <c r="H333" s="88"/>
      <c r="I333" s="24"/>
      <c r="J333" s="88"/>
      <c r="K333" s="27"/>
      <c r="L333" s="88"/>
      <c r="M333" s="27"/>
      <c r="N333" s="89"/>
      <c r="O333" s="27"/>
      <c r="P333" s="89"/>
      <c r="Q333" s="27"/>
      <c r="R333" s="89"/>
      <c r="S333" s="27"/>
      <c r="T333" s="89"/>
      <c r="U333" s="27"/>
      <c r="V333" s="89"/>
      <c r="W333" s="27"/>
      <c r="X333" s="89"/>
      <c r="Y333" s="27"/>
      <c r="Z333" s="89"/>
      <c r="AA333" s="27"/>
      <c r="AB333" s="89"/>
      <c r="AC333" s="27"/>
      <c r="AD333" s="272"/>
      <c r="AE333" s="27"/>
      <c r="AF333" s="272"/>
      <c r="AG333" s="27"/>
      <c r="AH333" s="272"/>
    </row>
    <row r="334" spans="1:34">
      <c r="A334" s="1"/>
      <c r="B334" s="2"/>
      <c r="C334" s="2"/>
      <c r="D334" s="1"/>
      <c r="E334" s="1"/>
      <c r="F334" s="20"/>
      <c r="G334" s="24"/>
      <c r="H334" s="88"/>
      <c r="I334" s="24"/>
      <c r="J334" s="88"/>
      <c r="K334" s="27"/>
      <c r="L334" s="88"/>
      <c r="M334" s="27"/>
      <c r="N334" s="89"/>
      <c r="O334" s="27"/>
      <c r="P334" s="89"/>
      <c r="Q334" s="27"/>
      <c r="R334" s="89"/>
      <c r="S334" s="27"/>
      <c r="T334" s="89"/>
      <c r="U334" s="27"/>
      <c r="V334" s="89"/>
      <c r="W334" s="27"/>
      <c r="X334" s="89"/>
      <c r="Y334" s="27"/>
      <c r="Z334" s="89"/>
      <c r="AA334" s="27"/>
      <c r="AB334" s="89"/>
      <c r="AC334" s="27"/>
      <c r="AD334" s="272"/>
      <c r="AE334" s="27"/>
      <c r="AF334" s="272"/>
      <c r="AG334" s="27"/>
      <c r="AH334" s="272"/>
    </row>
    <row r="335" spans="1:34">
      <c r="A335" s="1"/>
      <c r="B335" s="2"/>
      <c r="C335" s="2"/>
      <c r="D335" s="1"/>
      <c r="E335" s="1"/>
      <c r="F335" s="20"/>
      <c r="G335" s="24"/>
      <c r="H335" s="88"/>
      <c r="I335" s="24"/>
      <c r="J335" s="88"/>
      <c r="K335" s="27"/>
      <c r="L335" s="88"/>
      <c r="M335" s="27"/>
      <c r="N335" s="89"/>
      <c r="O335" s="27"/>
      <c r="P335" s="89"/>
      <c r="Q335" s="27"/>
      <c r="R335" s="89"/>
      <c r="S335" s="27"/>
      <c r="T335" s="89"/>
      <c r="U335" s="27"/>
      <c r="V335" s="89"/>
      <c r="W335" s="27"/>
      <c r="X335" s="89"/>
      <c r="Y335" s="27"/>
      <c r="Z335" s="89"/>
      <c r="AA335" s="27"/>
      <c r="AB335" s="89"/>
      <c r="AC335" s="27"/>
      <c r="AD335" s="272"/>
      <c r="AE335" s="27"/>
      <c r="AF335" s="272"/>
      <c r="AG335" s="27"/>
      <c r="AH335" s="272"/>
    </row>
    <row r="336" spans="1:34">
      <c r="A336" s="1"/>
      <c r="B336" s="2"/>
      <c r="C336" s="2"/>
      <c r="D336" s="1"/>
      <c r="E336" s="1"/>
      <c r="F336" s="20"/>
      <c r="G336" s="24"/>
      <c r="H336" s="88"/>
      <c r="I336" s="24"/>
      <c r="J336" s="88"/>
      <c r="K336" s="27"/>
      <c r="L336" s="88"/>
      <c r="M336" s="27"/>
      <c r="N336" s="89"/>
      <c r="O336" s="27"/>
      <c r="P336" s="89"/>
      <c r="Q336" s="27"/>
      <c r="R336" s="89"/>
      <c r="S336" s="27"/>
      <c r="T336" s="89"/>
      <c r="U336" s="27"/>
      <c r="V336" s="89"/>
      <c r="W336" s="27"/>
      <c r="X336" s="89"/>
      <c r="Y336" s="27"/>
      <c r="Z336" s="89"/>
      <c r="AA336" s="27"/>
      <c r="AB336" s="89"/>
      <c r="AC336" s="27"/>
      <c r="AD336" s="272"/>
      <c r="AE336" s="27"/>
      <c r="AF336" s="272"/>
      <c r="AG336" s="27"/>
      <c r="AH336" s="272"/>
    </row>
    <row r="337" spans="1:34">
      <c r="A337" s="1"/>
      <c r="B337" s="2"/>
      <c r="C337" s="2"/>
      <c r="D337" s="1"/>
      <c r="E337" s="1"/>
      <c r="F337" s="20"/>
      <c r="G337" s="24"/>
      <c r="H337" s="88"/>
      <c r="I337" s="24"/>
      <c r="J337" s="88"/>
      <c r="K337" s="27"/>
      <c r="L337" s="88"/>
      <c r="M337" s="27"/>
      <c r="N337" s="89"/>
      <c r="O337" s="27"/>
      <c r="P337" s="89"/>
      <c r="Q337" s="27"/>
      <c r="R337" s="89"/>
      <c r="S337" s="27"/>
      <c r="T337" s="89"/>
      <c r="U337" s="27"/>
      <c r="V337" s="89"/>
      <c r="W337" s="27"/>
      <c r="X337" s="89"/>
      <c r="Y337" s="27"/>
      <c r="Z337" s="89"/>
      <c r="AA337" s="27"/>
      <c r="AB337" s="89"/>
      <c r="AC337" s="27"/>
      <c r="AD337" s="272"/>
      <c r="AE337" s="27"/>
      <c r="AF337" s="272"/>
      <c r="AG337" s="27"/>
      <c r="AH337" s="272"/>
    </row>
    <row r="338" spans="1:34">
      <c r="A338" s="1"/>
      <c r="B338" s="2"/>
      <c r="C338" s="2"/>
      <c r="D338" s="1"/>
      <c r="E338" s="1"/>
      <c r="F338" s="20"/>
      <c r="G338" s="24"/>
      <c r="H338" s="88"/>
      <c r="I338" s="24"/>
      <c r="J338" s="88"/>
      <c r="K338" s="27"/>
      <c r="L338" s="88"/>
      <c r="M338" s="27"/>
      <c r="N338" s="89"/>
      <c r="O338" s="27"/>
      <c r="P338" s="89"/>
      <c r="Q338" s="27"/>
      <c r="R338" s="89"/>
      <c r="S338" s="27"/>
      <c r="T338" s="89"/>
      <c r="U338" s="27"/>
      <c r="V338" s="89"/>
      <c r="W338" s="27"/>
      <c r="X338" s="89"/>
      <c r="Y338" s="27"/>
      <c r="Z338" s="89"/>
      <c r="AA338" s="27"/>
      <c r="AB338" s="89"/>
      <c r="AC338" s="27"/>
      <c r="AD338" s="272"/>
      <c r="AE338" s="27"/>
      <c r="AF338" s="272"/>
      <c r="AG338" s="27"/>
      <c r="AH338" s="272"/>
    </row>
    <row r="339" spans="1:34">
      <c r="A339" s="22"/>
      <c r="B339" s="23"/>
      <c r="C339" s="23"/>
      <c r="D339" s="22"/>
      <c r="E339" s="22"/>
      <c r="F339" s="21"/>
      <c r="G339" s="274"/>
      <c r="H339" s="275"/>
      <c r="I339" s="274"/>
      <c r="J339" s="275"/>
      <c r="K339" s="276"/>
      <c r="L339" s="275"/>
      <c r="M339" s="276"/>
      <c r="N339" s="277"/>
      <c r="O339" s="276"/>
      <c r="P339" s="277"/>
      <c r="Q339" s="276"/>
      <c r="R339" s="277"/>
      <c r="S339" s="276"/>
      <c r="T339" s="277"/>
      <c r="U339" s="276"/>
      <c r="V339" s="277"/>
      <c r="W339" s="276"/>
      <c r="X339" s="277"/>
      <c r="Y339" s="276"/>
      <c r="Z339" s="277"/>
      <c r="AA339" s="276"/>
      <c r="AB339" s="277"/>
      <c r="AC339" s="276"/>
      <c r="AD339" s="273"/>
      <c r="AE339" s="276"/>
      <c r="AF339" s="273"/>
      <c r="AG339" s="276"/>
      <c r="AH339" s="273"/>
    </row>
    <row r="340" spans="1:34" ht="51" hidden="1">
      <c r="A340" s="90" t="s">
        <v>119</v>
      </c>
      <c r="B340" s="91"/>
      <c r="C340" s="72"/>
      <c r="D340" s="73"/>
      <c r="E340" s="92"/>
      <c r="F340" s="93"/>
      <c r="G340" s="94">
        <f t="shared" ref="G340:AG340" si="22">SUM(G316:G339)</f>
        <v>0</v>
      </c>
      <c r="H340" s="95"/>
      <c r="I340" s="94">
        <f t="shared" si="22"/>
        <v>0</v>
      </c>
      <c r="J340" s="95"/>
      <c r="K340" s="94">
        <f t="shared" si="22"/>
        <v>0</v>
      </c>
      <c r="L340" s="95"/>
      <c r="M340" s="94">
        <f t="shared" si="22"/>
        <v>0</v>
      </c>
      <c r="N340" s="95"/>
      <c r="O340" s="94">
        <f t="shared" si="22"/>
        <v>0</v>
      </c>
      <c r="P340" s="95"/>
      <c r="Q340" s="94">
        <f t="shared" ref="Q340" si="23">SUM(Q316:Q339)</f>
        <v>0</v>
      </c>
      <c r="R340" s="95"/>
      <c r="S340" s="94">
        <f t="shared" ref="S340" si="24">SUM(S316:S339)</f>
        <v>0</v>
      </c>
      <c r="T340" s="95"/>
      <c r="U340" s="94">
        <f t="shared" si="22"/>
        <v>0</v>
      </c>
      <c r="V340" s="95"/>
      <c r="W340" s="94">
        <f t="shared" si="22"/>
        <v>0</v>
      </c>
      <c r="X340" s="95"/>
      <c r="Y340" s="94">
        <f t="shared" si="22"/>
        <v>0</v>
      </c>
      <c r="Z340" s="95"/>
      <c r="AA340" s="94">
        <f t="shared" si="22"/>
        <v>0</v>
      </c>
      <c r="AB340" s="95"/>
      <c r="AC340" s="94">
        <f t="shared" si="22"/>
        <v>0</v>
      </c>
      <c r="AD340" s="96"/>
      <c r="AE340" s="94">
        <f t="shared" si="22"/>
        <v>0</v>
      </c>
      <c r="AF340" s="96"/>
      <c r="AG340" s="94">
        <f t="shared" si="22"/>
        <v>0</v>
      </c>
      <c r="AH340" s="96"/>
    </row>
    <row r="341" spans="1:34">
      <c r="A341" s="57"/>
      <c r="B341" s="64"/>
      <c r="C341" s="64"/>
      <c r="D341" s="57"/>
      <c r="E341" s="57"/>
      <c r="F341" s="57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</row>
    <row r="342" spans="1:34" s="43" customFormat="1" ht="35.25" customHeight="1">
      <c r="A342" s="367" t="s">
        <v>127</v>
      </c>
      <c r="B342" s="44"/>
      <c r="C342" s="45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844">
        <f>P1</f>
        <v>0</v>
      </c>
      <c r="Q342" s="844"/>
      <c r="R342" s="844"/>
      <c r="S342" s="844"/>
      <c r="T342" s="844"/>
      <c r="U342" s="844"/>
      <c r="V342" s="844"/>
      <c r="W342" s="844"/>
      <c r="X342" s="844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</row>
    <row r="343" spans="1:34" s="43" customFormat="1" ht="18" customHeight="1">
      <c r="A343" s="41" t="s">
        <v>35</v>
      </c>
      <c r="B343" s="44"/>
      <c r="C343" s="45"/>
      <c r="D343" s="41"/>
      <c r="E343" s="41"/>
      <c r="F343" s="41"/>
      <c r="G343" s="41"/>
      <c r="H343" s="41"/>
      <c r="I343" s="41"/>
      <c r="J343" s="41"/>
      <c r="K343" s="858"/>
      <c r="L343" s="858"/>
      <c r="M343" s="344"/>
      <c r="N343" s="344"/>
      <c r="O343" s="41"/>
      <c r="P343" s="859"/>
      <c r="Q343" s="859"/>
      <c r="R343" s="859"/>
      <c r="S343" s="859"/>
      <c r="T343" s="859"/>
      <c r="U343" s="859"/>
      <c r="V343" s="859"/>
      <c r="W343" s="859"/>
      <c r="X343" s="859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</row>
    <row r="344" spans="1:34" s="52" customFormat="1" ht="15.75">
      <c r="A344" s="42"/>
      <c r="B344" s="44"/>
      <c r="C344" s="45"/>
      <c r="D344" s="41"/>
      <c r="E344" s="41"/>
      <c r="F344" s="41"/>
      <c r="G344" s="41"/>
      <c r="H344" s="41"/>
      <c r="I344" s="41"/>
      <c r="J344" s="41"/>
      <c r="K344" s="266"/>
      <c r="L344" s="266"/>
      <c r="M344" s="344"/>
      <c r="N344" s="344"/>
      <c r="O344" s="41"/>
      <c r="P344" s="41"/>
      <c r="Q344" s="420"/>
      <c r="R344" s="420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51"/>
      <c r="AF344" s="51"/>
      <c r="AG344" s="51"/>
      <c r="AH344" s="51"/>
    </row>
    <row r="345" spans="1:34" s="52" customFormat="1" ht="20.25">
      <c r="A345" s="48" t="s">
        <v>9</v>
      </c>
      <c r="B345" s="49"/>
      <c r="C345" s="50"/>
      <c r="D345" s="51"/>
      <c r="E345" s="51"/>
      <c r="F345" s="51"/>
      <c r="G345" s="48" t="s">
        <v>245</v>
      </c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</row>
    <row r="346" spans="1:34" ht="14.25">
      <c r="A346" s="51"/>
      <c r="B346" s="50"/>
      <c r="C346" s="50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4"/>
      <c r="AF346" s="54"/>
      <c r="AG346" s="54"/>
      <c r="AH346" s="54"/>
    </row>
    <row r="347" spans="1:34" ht="21" customHeight="1">
      <c r="A347" s="7" t="s">
        <v>36</v>
      </c>
      <c r="B347" s="844">
        <f>G6</f>
        <v>2021</v>
      </c>
      <c r="C347" s="845"/>
      <c r="D347" s="845"/>
      <c r="E347" s="52"/>
      <c r="F347" s="52"/>
      <c r="G347" s="108">
        <f>G6</f>
        <v>2021</v>
      </c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</row>
    <row r="348" spans="1:34" ht="21" customHeight="1">
      <c r="A348" s="56" t="s">
        <v>46</v>
      </c>
      <c r="B348" s="844" t="str">
        <f>G7</f>
        <v>4. Quartal</v>
      </c>
      <c r="C348" s="845"/>
      <c r="D348" s="845"/>
      <c r="E348" s="54"/>
      <c r="F348" s="54"/>
      <c r="G348" s="42" t="str">
        <f>G7</f>
        <v>4. Quartal</v>
      </c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</row>
    <row r="349" spans="1:34" ht="21" customHeight="1">
      <c r="A349" s="7"/>
      <c r="B349" s="264"/>
      <c r="C349" s="265"/>
      <c r="D349" s="265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</row>
    <row r="350" spans="1:34" ht="30.75" customHeight="1">
      <c r="A350" s="849" t="s">
        <v>0</v>
      </c>
      <c r="B350" s="850"/>
      <c r="C350" s="850"/>
      <c r="D350" s="850"/>
      <c r="E350" s="850"/>
      <c r="F350" s="851"/>
      <c r="G350" s="867" t="s">
        <v>1</v>
      </c>
      <c r="H350" s="867"/>
      <c r="I350" s="867" t="s">
        <v>2</v>
      </c>
      <c r="J350" s="867"/>
      <c r="K350" s="868" t="s">
        <v>85</v>
      </c>
      <c r="L350" s="868"/>
      <c r="M350" s="830">
        <f>M8</f>
        <v>0</v>
      </c>
      <c r="N350" s="831"/>
      <c r="O350" s="830">
        <f>O8</f>
        <v>0</v>
      </c>
      <c r="P350" s="831"/>
      <c r="Q350" s="830">
        <f>Q8</f>
        <v>0</v>
      </c>
      <c r="R350" s="831"/>
      <c r="S350" s="830">
        <f>S8</f>
        <v>0</v>
      </c>
      <c r="T350" s="831"/>
      <c r="U350" s="830">
        <f>U8</f>
        <v>0</v>
      </c>
      <c r="V350" s="831"/>
      <c r="W350" s="830">
        <f>W8</f>
        <v>0</v>
      </c>
      <c r="X350" s="831"/>
      <c r="Y350" s="830">
        <f>Y8</f>
        <v>0</v>
      </c>
      <c r="Z350" s="831"/>
      <c r="AA350" s="830">
        <f>AA8</f>
        <v>0</v>
      </c>
      <c r="AB350" s="831"/>
      <c r="AC350" s="830">
        <f>AC8</f>
        <v>0</v>
      </c>
      <c r="AD350" s="831"/>
      <c r="AE350" s="830">
        <f>AE8</f>
        <v>0</v>
      </c>
      <c r="AF350" s="831"/>
      <c r="AG350" s="830">
        <f>AG8</f>
        <v>0</v>
      </c>
      <c r="AH350" s="831"/>
    </row>
    <row r="351" spans="1:34" ht="26.25" customHeight="1">
      <c r="A351" s="852"/>
      <c r="B351" s="853"/>
      <c r="C351" s="853"/>
      <c r="D351" s="853"/>
      <c r="E351" s="853"/>
      <c r="F351" s="854"/>
      <c r="G351" s="832" t="s">
        <v>17</v>
      </c>
      <c r="H351" s="832" t="s">
        <v>12</v>
      </c>
      <c r="I351" s="832" t="s">
        <v>17</v>
      </c>
      <c r="J351" s="832" t="s">
        <v>12</v>
      </c>
      <c r="K351" s="832" t="s">
        <v>17</v>
      </c>
      <c r="L351" s="832" t="s">
        <v>12</v>
      </c>
      <c r="M351" s="832" t="s">
        <v>17</v>
      </c>
      <c r="N351" s="832" t="s">
        <v>12</v>
      </c>
      <c r="O351" s="832" t="s">
        <v>17</v>
      </c>
      <c r="P351" s="832" t="s">
        <v>12</v>
      </c>
      <c r="Q351" s="832" t="s">
        <v>17</v>
      </c>
      <c r="R351" s="832" t="s">
        <v>12</v>
      </c>
      <c r="S351" s="832" t="s">
        <v>17</v>
      </c>
      <c r="T351" s="832" t="s">
        <v>12</v>
      </c>
      <c r="U351" s="832" t="s">
        <v>17</v>
      </c>
      <c r="V351" s="832" t="s">
        <v>12</v>
      </c>
      <c r="W351" s="832" t="s">
        <v>17</v>
      </c>
      <c r="X351" s="832" t="s">
        <v>12</v>
      </c>
      <c r="Y351" s="832" t="s">
        <v>17</v>
      </c>
      <c r="Z351" s="832" t="s">
        <v>12</v>
      </c>
      <c r="AA351" s="832" t="s">
        <v>17</v>
      </c>
      <c r="AB351" s="832" t="s">
        <v>12</v>
      </c>
      <c r="AC351" s="832" t="s">
        <v>17</v>
      </c>
      <c r="AD351" s="832" t="s">
        <v>12</v>
      </c>
      <c r="AE351" s="832" t="s">
        <v>17</v>
      </c>
      <c r="AF351" s="832" t="s">
        <v>12</v>
      </c>
      <c r="AG351" s="832" t="s">
        <v>17</v>
      </c>
      <c r="AH351" s="832" t="s">
        <v>12</v>
      </c>
    </row>
    <row r="352" spans="1:34" ht="33.75" customHeight="1">
      <c r="A352" s="852"/>
      <c r="B352" s="853"/>
      <c r="C352" s="853"/>
      <c r="D352" s="853"/>
      <c r="E352" s="853"/>
      <c r="F352" s="854"/>
      <c r="G352" s="833"/>
      <c r="H352" s="833"/>
      <c r="I352" s="833"/>
      <c r="J352" s="833"/>
      <c r="K352" s="833"/>
      <c r="L352" s="833"/>
      <c r="M352" s="833"/>
      <c r="N352" s="833"/>
      <c r="O352" s="833"/>
      <c r="P352" s="833"/>
      <c r="Q352" s="833"/>
      <c r="R352" s="833"/>
      <c r="S352" s="833"/>
      <c r="T352" s="833"/>
      <c r="U352" s="833"/>
      <c r="V352" s="833"/>
      <c r="W352" s="833"/>
      <c r="X352" s="833"/>
      <c r="Y352" s="833"/>
      <c r="Z352" s="833"/>
      <c r="AA352" s="833"/>
      <c r="AB352" s="833"/>
      <c r="AC352" s="833"/>
      <c r="AD352" s="833"/>
      <c r="AE352" s="833"/>
      <c r="AF352" s="833"/>
      <c r="AG352" s="833"/>
      <c r="AH352" s="833"/>
    </row>
    <row r="353" spans="1:34" ht="35.25" customHeight="1">
      <c r="A353" s="855"/>
      <c r="B353" s="856"/>
      <c r="C353" s="856"/>
      <c r="D353" s="856"/>
      <c r="E353" s="856"/>
      <c r="F353" s="857"/>
      <c r="G353" s="68" t="s">
        <v>135</v>
      </c>
      <c r="H353" s="68" t="s">
        <v>18</v>
      </c>
      <c r="I353" s="68" t="s">
        <v>135</v>
      </c>
      <c r="J353" s="68" t="s">
        <v>18</v>
      </c>
      <c r="K353" s="68" t="s">
        <v>86</v>
      </c>
      <c r="L353" s="68" t="s">
        <v>18</v>
      </c>
      <c r="M353" s="69">
        <f>M11</f>
        <v>0</v>
      </c>
      <c r="N353" s="68" t="s">
        <v>18</v>
      </c>
      <c r="O353" s="69">
        <f>O11</f>
        <v>0</v>
      </c>
      <c r="P353" s="68" t="s">
        <v>18</v>
      </c>
      <c r="Q353" s="69">
        <f>Q11</f>
        <v>0</v>
      </c>
      <c r="R353" s="68" t="s">
        <v>18</v>
      </c>
      <c r="S353" s="69">
        <f>S11</f>
        <v>0</v>
      </c>
      <c r="T353" s="68" t="s">
        <v>18</v>
      </c>
      <c r="U353" s="69">
        <f>U11</f>
        <v>0</v>
      </c>
      <c r="V353" s="68" t="s">
        <v>18</v>
      </c>
      <c r="W353" s="69">
        <f>W11</f>
        <v>0</v>
      </c>
      <c r="X353" s="68" t="s">
        <v>18</v>
      </c>
      <c r="Y353" s="69">
        <f>Y11</f>
        <v>0</v>
      </c>
      <c r="Z353" s="68" t="s">
        <v>18</v>
      </c>
      <c r="AA353" s="69">
        <f>AA11</f>
        <v>0</v>
      </c>
      <c r="AB353" s="68" t="s">
        <v>18</v>
      </c>
      <c r="AC353" s="69">
        <f>AC11</f>
        <v>0</v>
      </c>
      <c r="AD353" s="68" t="s">
        <v>18</v>
      </c>
      <c r="AE353" s="69">
        <f>AE11</f>
        <v>0</v>
      </c>
      <c r="AF353" s="68" t="s">
        <v>18</v>
      </c>
      <c r="AG353" s="69">
        <f>AG11</f>
        <v>0</v>
      </c>
      <c r="AH353" s="68" t="s">
        <v>18</v>
      </c>
    </row>
    <row r="354" spans="1:34" s="306" customFormat="1" ht="26.25" customHeight="1">
      <c r="A354" s="888" t="s">
        <v>120</v>
      </c>
      <c r="B354" s="863"/>
      <c r="C354" s="863"/>
      <c r="D354" s="863"/>
      <c r="E354" s="863"/>
      <c r="F354" s="863"/>
      <c r="G354" s="863"/>
      <c r="H354" s="863"/>
      <c r="I354" s="863"/>
      <c r="J354" s="863"/>
      <c r="K354" s="863"/>
      <c r="L354" s="863"/>
      <c r="M354" s="863"/>
      <c r="N354" s="863"/>
      <c r="O354" s="863"/>
      <c r="P354" s="863"/>
      <c r="Q354" s="863"/>
      <c r="R354" s="863"/>
      <c r="S354" s="863"/>
      <c r="T354" s="863"/>
      <c r="U354" s="863"/>
      <c r="V354" s="863"/>
      <c r="W354" s="863"/>
      <c r="X354" s="863"/>
      <c r="Y354" s="863"/>
      <c r="Z354" s="863"/>
      <c r="AA354" s="863"/>
      <c r="AB354" s="863"/>
      <c r="AC354" s="863"/>
      <c r="AD354" s="863"/>
      <c r="AE354" s="380"/>
      <c r="AF354" s="380"/>
      <c r="AG354" s="380"/>
      <c r="AH354" s="381"/>
    </row>
    <row r="355" spans="1:34">
      <c r="A355" s="1"/>
      <c r="B355" s="2"/>
      <c r="C355" s="2"/>
      <c r="D355" s="1"/>
      <c r="E355" s="1"/>
      <c r="F355" s="20"/>
      <c r="G355" s="24"/>
      <c r="H355" s="88"/>
      <c r="I355" s="24"/>
      <c r="J355" s="88"/>
      <c r="K355" s="27"/>
      <c r="L355" s="88"/>
      <c r="M355" s="27"/>
      <c r="N355" s="89"/>
      <c r="O355" s="27"/>
      <c r="P355" s="89"/>
      <c r="Q355" s="27"/>
      <c r="R355" s="89"/>
      <c r="S355" s="27"/>
      <c r="T355" s="89"/>
      <c r="U355" s="27"/>
      <c r="V355" s="89"/>
      <c r="W355" s="27"/>
      <c r="X355" s="89"/>
      <c r="Y355" s="27"/>
      <c r="Z355" s="89"/>
      <c r="AA355" s="27"/>
      <c r="AB355" s="89"/>
      <c r="AC355" s="27"/>
      <c r="AD355" s="272"/>
      <c r="AE355" s="27"/>
      <c r="AF355" s="272"/>
      <c r="AG355" s="27"/>
      <c r="AH355" s="272"/>
    </row>
    <row r="356" spans="1:34">
      <c r="A356" s="1"/>
      <c r="B356" s="2"/>
      <c r="C356" s="2"/>
      <c r="D356" s="1"/>
      <c r="E356" s="1"/>
      <c r="F356" s="20"/>
      <c r="G356" s="24"/>
      <c r="H356" s="88"/>
      <c r="I356" s="24"/>
      <c r="J356" s="88"/>
      <c r="K356" s="27"/>
      <c r="L356" s="88"/>
      <c r="M356" s="27"/>
      <c r="N356" s="89"/>
      <c r="O356" s="27"/>
      <c r="P356" s="89"/>
      <c r="Q356" s="27"/>
      <c r="R356" s="89"/>
      <c r="S356" s="27"/>
      <c r="T356" s="89"/>
      <c r="U356" s="27"/>
      <c r="V356" s="89"/>
      <c r="W356" s="27"/>
      <c r="X356" s="89"/>
      <c r="Y356" s="27"/>
      <c r="Z356" s="89"/>
      <c r="AA356" s="27"/>
      <c r="AB356" s="89"/>
      <c r="AC356" s="27"/>
      <c r="AD356" s="272"/>
      <c r="AE356" s="27"/>
      <c r="AF356" s="272"/>
      <c r="AG356" s="27"/>
      <c r="AH356" s="272"/>
    </row>
    <row r="357" spans="1:34">
      <c r="A357" s="1"/>
      <c r="B357" s="2"/>
      <c r="C357" s="2"/>
      <c r="D357" s="1"/>
      <c r="E357" s="1"/>
      <c r="F357" s="20"/>
      <c r="G357" s="24"/>
      <c r="H357" s="88"/>
      <c r="I357" s="24"/>
      <c r="J357" s="88"/>
      <c r="K357" s="27"/>
      <c r="L357" s="88"/>
      <c r="M357" s="27"/>
      <c r="N357" s="89"/>
      <c r="O357" s="27"/>
      <c r="P357" s="89"/>
      <c r="Q357" s="27"/>
      <c r="R357" s="89"/>
      <c r="S357" s="27"/>
      <c r="T357" s="89"/>
      <c r="U357" s="27"/>
      <c r="V357" s="89"/>
      <c r="W357" s="27"/>
      <c r="X357" s="89"/>
      <c r="Y357" s="27"/>
      <c r="Z357" s="89"/>
      <c r="AA357" s="27"/>
      <c r="AB357" s="89"/>
      <c r="AC357" s="27"/>
      <c r="AD357" s="272"/>
      <c r="AE357" s="27"/>
      <c r="AF357" s="272"/>
      <c r="AG357" s="27"/>
      <c r="AH357" s="272"/>
    </row>
    <row r="358" spans="1:34">
      <c r="A358" s="1"/>
      <c r="B358" s="2"/>
      <c r="C358" s="2"/>
      <c r="D358" s="1"/>
      <c r="E358" s="1"/>
      <c r="F358" s="20"/>
      <c r="G358" s="24"/>
      <c r="H358" s="88"/>
      <c r="I358" s="24"/>
      <c r="J358" s="88"/>
      <c r="K358" s="27"/>
      <c r="L358" s="88"/>
      <c r="M358" s="27"/>
      <c r="N358" s="89"/>
      <c r="O358" s="27"/>
      <c r="P358" s="89"/>
      <c r="Q358" s="27"/>
      <c r="R358" s="89"/>
      <c r="S358" s="27"/>
      <c r="T358" s="89"/>
      <c r="U358" s="27"/>
      <c r="V358" s="89"/>
      <c r="W358" s="27"/>
      <c r="X358" s="89"/>
      <c r="Y358" s="27"/>
      <c r="Z358" s="89"/>
      <c r="AA358" s="27"/>
      <c r="AB358" s="89"/>
      <c r="AC358" s="27"/>
      <c r="AD358" s="272"/>
      <c r="AE358" s="27"/>
      <c r="AF358" s="272"/>
      <c r="AG358" s="27"/>
      <c r="AH358" s="272"/>
    </row>
    <row r="359" spans="1:34">
      <c r="A359" s="1"/>
      <c r="B359" s="2"/>
      <c r="C359" s="2"/>
      <c r="D359" s="1"/>
      <c r="E359" s="1"/>
      <c r="F359" s="20"/>
      <c r="G359" s="24"/>
      <c r="H359" s="88"/>
      <c r="I359" s="24"/>
      <c r="J359" s="88"/>
      <c r="K359" s="27"/>
      <c r="L359" s="88"/>
      <c r="M359" s="27"/>
      <c r="N359" s="89"/>
      <c r="O359" s="27"/>
      <c r="P359" s="89"/>
      <c r="Q359" s="27"/>
      <c r="R359" s="89"/>
      <c r="S359" s="27"/>
      <c r="T359" s="89"/>
      <c r="U359" s="27"/>
      <c r="V359" s="89"/>
      <c r="W359" s="27"/>
      <c r="X359" s="89"/>
      <c r="Y359" s="27"/>
      <c r="Z359" s="89"/>
      <c r="AA359" s="27"/>
      <c r="AB359" s="89"/>
      <c r="AC359" s="27"/>
      <c r="AD359" s="272"/>
      <c r="AE359" s="27"/>
      <c r="AF359" s="272"/>
      <c r="AG359" s="27"/>
      <c r="AH359" s="272"/>
    </row>
    <row r="360" spans="1:34">
      <c r="A360" s="1"/>
      <c r="B360" s="2"/>
      <c r="C360" s="2"/>
      <c r="D360" s="1"/>
      <c r="E360" s="1"/>
      <c r="F360" s="20"/>
      <c r="G360" s="24"/>
      <c r="H360" s="88"/>
      <c r="I360" s="24"/>
      <c r="J360" s="88"/>
      <c r="K360" s="27"/>
      <c r="L360" s="88"/>
      <c r="M360" s="27"/>
      <c r="N360" s="89"/>
      <c r="O360" s="27"/>
      <c r="P360" s="89"/>
      <c r="Q360" s="27"/>
      <c r="R360" s="89"/>
      <c r="S360" s="27"/>
      <c r="T360" s="89"/>
      <c r="U360" s="27"/>
      <c r="V360" s="89"/>
      <c r="W360" s="27"/>
      <c r="X360" s="89"/>
      <c r="Y360" s="27"/>
      <c r="Z360" s="89"/>
      <c r="AA360" s="27"/>
      <c r="AB360" s="89"/>
      <c r="AC360" s="27"/>
      <c r="AD360" s="272"/>
      <c r="AE360" s="27"/>
      <c r="AF360" s="272"/>
      <c r="AG360" s="27"/>
      <c r="AH360" s="272"/>
    </row>
    <row r="361" spans="1:34">
      <c r="A361" s="1"/>
      <c r="B361" s="2"/>
      <c r="C361" s="2"/>
      <c r="D361" s="1"/>
      <c r="E361" s="1"/>
      <c r="F361" s="20"/>
      <c r="G361" s="24"/>
      <c r="H361" s="88"/>
      <c r="I361" s="24"/>
      <c r="J361" s="88"/>
      <c r="K361" s="27"/>
      <c r="L361" s="88"/>
      <c r="M361" s="27"/>
      <c r="N361" s="89"/>
      <c r="O361" s="27"/>
      <c r="P361" s="89"/>
      <c r="Q361" s="27"/>
      <c r="R361" s="89"/>
      <c r="S361" s="27"/>
      <c r="T361" s="89"/>
      <c r="U361" s="27"/>
      <c r="V361" s="89"/>
      <c r="W361" s="27"/>
      <c r="X361" s="89"/>
      <c r="Y361" s="27"/>
      <c r="Z361" s="89"/>
      <c r="AA361" s="27"/>
      <c r="AB361" s="89"/>
      <c r="AC361" s="27"/>
      <c r="AD361" s="272"/>
      <c r="AE361" s="27"/>
      <c r="AF361" s="272"/>
      <c r="AG361" s="27"/>
      <c r="AH361" s="272"/>
    </row>
    <row r="362" spans="1:34">
      <c r="A362" s="1"/>
      <c r="B362" s="2"/>
      <c r="C362" s="2"/>
      <c r="D362" s="1"/>
      <c r="E362" s="1"/>
      <c r="F362" s="20"/>
      <c r="G362" s="24"/>
      <c r="H362" s="88"/>
      <c r="I362" s="24"/>
      <c r="J362" s="88"/>
      <c r="K362" s="27"/>
      <c r="L362" s="88"/>
      <c r="M362" s="27"/>
      <c r="N362" s="89"/>
      <c r="O362" s="27"/>
      <c r="P362" s="89"/>
      <c r="Q362" s="27"/>
      <c r="R362" s="89"/>
      <c r="S362" s="27"/>
      <c r="T362" s="89"/>
      <c r="U362" s="27"/>
      <c r="V362" s="89"/>
      <c r="W362" s="27"/>
      <c r="X362" s="89"/>
      <c r="Y362" s="27"/>
      <c r="Z362" s="89"/>
      <c r="AA362" s="27"/>
      <c r="AB362" s="89"/>
      <c r="AC362" s="27"/>
      <c r="AD362" s="272"/>
      <c r="AE362" s="27"/>
      <c r="AF362" s="272"/>
      <c r="AG362" s="27"/>
      <c r="AH362" s="272"/>
    </row>
    <row r="363" spans="1:34">
      <c r="A363" s="1"/>
      <c r="B363" s="2"/>
      <c r="C363" s="2"/>
      <c r="D363" s="1"/>
      <c r="E363" s="1"/>
      <c r="F363" s="20"/>
      <c r="G363" s="24"/>
      <c r="H363" s="88"/>
      <c r="I363" s="24"/>
      <c r="J363" s="88"/>
      <c r="K363" s="27"/>
      <c r="L363" s="88"/>
      <c r="M363" s="27"/>
      <c r="N363" s="89"/>
      <c r="O363" s="27"/>
      <c r="P363" s="89"/>
      <c r="Q363" s="27"/>
      <c r="R363" s="89"/>
      <c r="S363" s="27"/>
      <c r="T363" s="89"/>
      <c r="U363" s="27"/>
      <c r="V363" s="89"/>
      <c r="W363" s="27"/>
      <c r="X363" s="89"/>
      <c r="Y363" s="27"/>
      <c r="Z363" s="89"/>
      <c r="AA363" s="27"/>
      <c r="AB363" s="89"/>
      <c r="AC363" s="27"/>
      <c r="AD363" s="272"/>
      <c r="AE363" s="27"/>
      <c r="AF363" s="272"/>
      <c r="AG363" s="27"/>
      <c r="AH363" s="272"/>
    </row>
    <row r="364" spans="1:34">
      <c r="A364" s="1"/>
      <c r="B364" s="2"/>
      <c r="C364" s="2"/>
      <c r="D364" s="1"/>
      <c r="E364" s="1"/>
      <c r="F364" s="20"/>
      <c r="G364" s="24"/>
      <c r="H364" s="88"/>
      <c r="I364" s="24"/>
      <c r="J364" s="88"/>
      <c r="K364" s="27"/>
      <c r="L364" s="88"/>
      <c r="M364" s="27"/>
      <c r="N364" s="89"/>
      <c r="O364" s="27"/>
      <c r="P364" s="89"/>
      <c r="Q364" s="27"/>
      <c r="R364" s="89"/>
      <c r="S364" s="27"/>
      <c r="T364" s="89"/>
      <c r="U364" s="27"/>
      <c r="V364" s="89"/>
      <c r="W364" s="27"/>
      <c r="X364" s="89"/>
      <c r="Y364" s="27"/>
      <c r="Z364" s="89"/>
      <c r="AA364" s="27"/>
      <c r="AB364" s="89"/>
      <c r="AC364" s="27"/>
      <c r="AD364" s="272"/>
      <c r="AE364" s="27"/>
      <c r="AF364" s="272"/>
      <c r="AG364" s="27"/>
      <c r="AH364" s="272"/>
    </row>
    <row r="365" spans="1:34">
      <c r="A365" s="1"/>
      <c r="B365" s="2"/>
      <c r="C365" s="2"/>
      <c r="D365" s="1"/>
      <c r="E365" s="1"/>
      <c r="F365" s="20"/>
      <c r="G365" s="24"/>
      <c r="H365" s="88"/>
      <c r="I365" s="24"/>
      <c r="J365" s="88"/>
      <c r="K365" s="27"/>
      <c r="L365" s="88"/>
      <c r="M365" s="27"/>
      <c r="N365" s="89"/>
      <c r="O365" s="27"/>
      <c r="P365" s="89"/>
      <c r="Q365" s="27"/>
      <c r="R365" s="89"/>
      <c r="S365" s="27"/>
      <c r="T365" s="89"/>
      <c r="U365" s="27"/>
      <c r="V365" s="89"/>
      <c r="W365" s="27"/>
      <c r="X365" s="89"/>
      <c r="Y365" s="27"/>
      <c r="Z365" s="89"/>
      <c r="AA365" s="27"/>
      <c r="AB365" s="89"/>
      <c r="AC365" s="27"/>
      <c r="AD365" s="272"/>
      <c r="AE365" s="27"/>
      <c r="AF365" s="272"/>
      <c r="AG365" s="27"/>
      <c r="AH365" s="272"/>
    </row>
    <row r="366" spans="1:34">
      <c r="A366" s="1"/>
      <c r="B366" s="2"/>
      <c r="C366" s="2"/>
      <c r="D366" s="1"/>
      <c r="E366" s="1"/>
      <c r="F366" s="20"/>
      <c r="G366" s="24"/>
      <c r="H366" s="88"/>
      <c r="I366" s="24"/>
      <c r="J366" s="88"/>
      <c r="K366" s="27"/>
      <c r="L366" s="88"/>
      <c r="M366" s="27"/>
      <c r="N366" s="89"/>
      <c r="O366" s="27"/>
      <c r="P366" s="89"/>
      <c r="Q366" s="27"/>
      <c r="R366" s="89"/>
      <c r="S366" s="27"/>
      <c r="T366" s="89"/>
      <c r="U366" s="27"/>
      <c r="V366" s="89"/>
      <c r="W366" s="27"/>
      <c r="X366" s="89"/>
      <c r="Y366" s="27"/>
      <c r="Z366" s="89"/>
      <c r="AA366" s="27"/>
      <c r="AB366" s="89"/>
      <c r="AC366" s="27"/>
      <c r="AD366" s="272"/>
      <c r="AE366" s="27"/>
      <c r="AF366" s="272"/>
      <c r="AG366" s="27"/>
      <c r="AH366" s="272"/>
    </row>
    <row r="367" spans="1:34">
      <c r="A367" s="1"/>
      <c r="B367" s="2"/>
      <c r="C367" s="2"/>
      <c r="D367" s="1"/>
      <c r="E367" s="1"/>
      <c r="F367" s="20"/>
      <c r="G367" s="24"/>
      <c r="H367" s="88"/>
      <c r="I367" s="24"/>
      <c r="J367" s="88"/>
      <c r="K367" s="27"/>
      <c r="L367" s="88"/>
      <c r="M367" s="27"/>
      <c r="N367" s="89"/>
      <c r="O367" s="27"/>
      <c r="P367" s="89"/>
      <c r="Q367" s="27"/>
      <c r="R367" s="89"/>
      <c r="S367" s="27"/>
      <c r="T367" s="89"/>
      <c r="U367" s="27"/>
      <c r="V367" s="89"/>
      <c r="W367" s="27"/>
      <c r="X367" s="89"/>
      <c r="Y367" s="27"/>
      <c r="Z367" s="89"/>
      <c r="AA367" s="27"/>
      <c r="AB367" s="89"/>
      <c r="AC367" s="27"/>
      <c r="AD367" s="272"/>
      <c r="AE367" s="27"/>
      <c r="AF367" s="272"/>
      <c r="AG367" s="27"/>
      <c r="AH367" s="272"/>
    </row>
    <row r="368" spans="1:34">
      <c r="A368" s="1"/>
      <c r="B368" s="2"/>
      <c r="C368" s="2"/>
      <c r="D368" s="1"/>
      <c r="E368" s="1"/>
      <c r="F368" s="20"/>
      <c r="G368" s="24"/>
      <c r="H368" s="88"/>
      <c r="I368" s="24"/>
      <c r="J368" s="88"/>
      <c r="K368" s="27"/>
      <c r="L368" s="88"/>
      <c r="M368" s="27"/>
      <c r="N368" s="89"/>
      <c r="O368" s="27"/>
      <c r="P368" s="89"/>
      <c r="Q368" s="27"/>
      <c r="R368" s="89"/>
      <c r="S368" s="27"/>
      <c r="T368" s="89"/>
      <c r="U368" s="27"/>
      <c r="V368" s="89"/>
      <c r="W368" s="27"/>
      <c r="X368" s="89"/>
      <c r="Y368" s="27"/>
      <c r="Z368" s="89"/>
      <c r="AA368" s="27"/>
      <c r="AB368" s="89"/>
      <c r="AC368" s="27"/>
      <c r="AD368" s="272"/>
      <c r="AE368" s="27"/>
      <c r="AF368" s="272"/>
      <c r="AG368" s="27"/>
      <c r="AH368" s="272"/>
    </row>
    <row r="369" spans="1:34">
      <c r="A369" s="1"/>
      <c r="B369" s="2"/>
      <c r="C369" s="2"/>
      <c r="D369" s="1"/>
      <c r="E369" s="1"/>
      <c r="F369" s="20"/>
      <c r="G369" s="24"/>
      <c r="H369" s="88"/>
      <c r="I369" s="24"/>
      <c r="J369" s="88"/>
      <c r="K369" s="27"/>
      <c r="L369" s="88"/>
      <c r="M369" s="27"/>
      <c r="N369" s="89"/>
      <c r="O369" s="27"/>
      <c r="P369" s="89"/>
      <c r="Q369" s="27"/>
      <c r="R369" s="89"/>
      <c r="S369" s="27"/>
      <c r="T369" s="89"/>
      <c r="U369" s="27"/>
      <c r="V369" s="89"/>
      <c r="W369" s="27"/>
      <c r="X369" s="89"/>
      <c r="Y369" s="27"/>
      <c r="Z369" s="89"/>
      <c r="AA369" s="27"/>
      <c r="AB369" s="89"/>
      <c r="AC369" s="27"/>
      <c r="AD369" s="272"/>
      <c r="AE369" s="27"/>
      <c r="AF369" s="272"/>
      <c r="AG369" s="27"/>
      <c r="AH369" s="272"/>
    </row>
    <row r="370" spans="1:34">
      <c r="A370" s="1"/>
      <c r="B370" s="2"/>
      <c r="C370" s="2"/>
      <c r="D370" s="1"/>
      <c r="E370" s="1"/>
      <c r="F370" s="20"/>
      <c r="G370" s="24"/>
      <c r="H370" s="88"/>
      <c r="I370" s="24"/>
      <c r="J370" s="88"/>
      <c r="K370" s="27"/>
      <c r="L370" s="88"/>
      <c r="M370" s="27"/>
      <c r="N370" s="89"/>
      <c r="O370" s="27"/>
      <c r="P370" s="89"/>
      <c r="Q370" s="27"/>
      <c r="R370" s="89"/>
      <c r="S370" s="27"/>
      <c r="T370" s="89"/>
      <c r="U370" s="27"/>
      <c r="V370" s="89"/>
      <c r="W370" s="27"/>
      <c r="X370" s="89"/>
      <c r="Y370" s="27"/>
      <c r="Z370" s="89"/>
      <c r="AA370" s="27"/>
      <c r="AB370" s="89"/>
      <c r="AC370" s="27"/>
      <c r="AD370" s="272"/>
      <c r="AE370" s="27"/>
      <c r="AF370" s="272"/>
      <c r="AG370" s="27"/>
      <c r="AH370" s="272"/>
    </row>
    <row r="371" spans="1:34">
      <c r="A371" s="1"/>
      <c r="B371" s="2"/>
      <c r="C371" s="2"/>
      <c r="D371" s="1"/>
      <c r="E371" s="1"/>
      <c r="F371" s="20"/>
      <c r="G371" s="24"/>
      <c r="H371" s="88"/>
      <c r="I371" s="24"/>
      <c r="J371" s="88"/>
      <c r="K371" s="27"/>
      <c r="L371" s="88"/>
      <c r="M371" s="27"/>
      <c r="N371" s="89"/>
      <c r="O371" s="27"/>
      <c r="P371" s="89"/>
      <c r="Q371" s="27"/>
      <c r="R371" s="89"/>
      <c r="S371" s="27"/>
      <c r="T371" s="89"/>
      <c r="U371" s="27"/>
      <c r="V371" s="89"/>
      <c r="W371" s="27"/>
      <c r="X371" s="89"/>
      <c r="Y371" s="27"/>
      <c r="Z371" s="89"/>
      <c r="AA371" s="27"/>
      <c r="AB371" s="89"/>
      <c r="AC371" s="27"/>
      <c r="AD371" s="272"/>
      <c r="AE371" s="27"/>
      <c r="AF371" s="272"/>
      <c r="AG371" s="27"/>
      <c r="AH371" s="272"/>
    </row>
    <row r="372" spans="1:34">
      <c r="A372" s="1"/>
      <c r="B372" s="2"/>
      <c r="C372" s="2"/>
      <c r="D372" s="1"/>
      <c r="E372" s="1"/>
      <c r="F372" s="20"/>
      <c r="G372" s="24"/>
      <c r="H372" s="88"/>
      <c r="I372" s="24"/>
      <c r="J372" s="88"/>
      <c r="K372" s="27"/>
      <c r="L372" s="88"/>
      <c r="M372" s="27"/>
      <c r="N372" s="89"/>
      <c r="O372" s="27"/>
      <c r="P372" s="89"/>
      <c r="Q372" s="27"/>
      <c r="R372" s="89"/>
      <c r="S372" s="27"/>
      <c r="T372" s="89"/>
      <c r="U372" s="27"/>
      <c r="V372" s="89"/>
      <c r="W372" s="27"/>
      <c r="X372" s="89"/>
      <c r="Y372" s="27"/>
      <c r="Z372" s="89"/>
      <c r="AA372" s="27"/>
      <c r="AB372" s="89"/>
      <c r="AC372" s="27"/>
      <c r="AD372" s="272"/>
      <c r="AE372" s="27"/>
      <c r="AF372" s="272"/>
      <c r="AG372" s="27"/>
      <c r="AH372" s="272"/>
    </row>
    <row r="373" spans="1:34">
      <c r="A373" s="1"/>
      <c r="B373" s="2"/>
      <c r="C373" s="2"/>
      <c r="D373" s="1"/>
      <c r="E373" s="1"/>
      <c r="F373" s="20"/>
      <c r="G373" s="24"/>
      <c r="H373" s="88"/>
      <c r="I373" s="24"/>
      <c r="J373" s="88"/>
      <c r="K373" s="27"/>
      <c r="L373" s="88"/>
      <c r="M373" s="27"/>
      <c r="N373" s="89"/>
      <c r="O373" s="27"/>
      <c r="P373" s="89"/>
      <c r="Q373" s="27"/>
      <c r="R373" s="89"/>
      <c r="S373" s="27"/>
      <c r="T373" s="89"/>
      <c r="U373" s="27"/>
      <c r="V373" s="89"/>
      <c r="W373" s="27"/>
      <c r="X373" s="89"/>
      <c r="Y373" s="27"/>
      <c r="Z373" s="89"/>
      <c r="AA373" s="27"/>
      <c r="AB373" s="89"/>
      <c r="AC373" s="27"/>
      <c r="AD373" s="272"/>
      <c r="AE373" s="27"/>
      <c r="AF373" s="272"/>
      <c r="AG373" s="27"/>
      <c r="AH373" s="272"/>
    </row>
    <row r="374" spans="1:34">
      <c r="A374" s="1"/>
      <c r="B374" s="2"/>
      <c r="C374" s="2"/>
      <c r="D374" s="1"/>
      <c r="E374" s="1"/>
      <c r="F374" s="20"/>
      <c r="G374" s="24"/>
      <c r="H374" s="88"/>
      <c r="I374" s="24"/>
      <c r="J374" s="88"/>
      <c r="K374" s="27"/>
      <c r="L374" s="88"/>
      <c r="M374" s="27"/>
      <c r="N374" s="89"/>
      <c r="O374" s="27"/>
      <c r="P374" s="89"/>
      <c r="Q374" s="27"/>
      <c r="R374" s="89"/>
      <c r="S374" s="27"/>
      <c r="T374" s="89"/>
      <c r="U374" s="27"/>
      <c r="V374" s="89"/>
      <c r="W374" s="27"/>
      <c r="X374" s="89"/>
      <c r="Y374" s="27"/>
      <c r="Z374" s="89"/>
      <c r="AA374" s="27"/>
      <c r="AB374" s="89"/>
      <c r="AC374" s="27"/>
      <c r="AD374" s="272"/>
      <c r="AE374" s="27"/>
      <c r="AF374" s="272"/>
      <c r="AG374" s="27"/>
      <c r="AH374" s="272"/>
    </row>
    <row r="375" spans="1:34">
      <c r="A375" s="1"/>
      <c r="B375" s="2"/>
      <c r="C375" s="2"/>
      <c r="D375" s="1"/>
      <c r="E375" s="1"/>
      <c r="F375" s="20"/>
      <c r="G375" s="24"/>
      <c r="H375" s="88"/>
      <c r="I375" s="24"/>
      <c r="J375" s="88"/>
      <c r="K375" s="27"/>
      <c r="L375" s="88"/>
      <c r="M375" s="27"/>
      <c r="N375" s="89"/>
      <c r="O375" s="27"/>
      <c r="P375" s="89"/>
      <c r="Q375" s="27"/>
      <c r="R375" s="89"/>
      <c r="S375" s="27"/>
      <c r="T375" s="89"/>
      <c r="U375" s="27"/>
      <c r="V375" s="89"/>
      <c r="W375" s="27"/>
      <c r="X375" s="89"/>
      <c r="Y375" s="27"/>
      <c r="Z375" s="89"/>
      <c r="AA375" s="27"/>
      <c r="AB375" s="89"/>
      <c r="AC375" s="27"/>
      <c r="AD375" s="272"/>
      <c r="AE375" s="27"/>
      <c r="AF375" s="272"/>
      <c r="AG375" s="27"/>
      <c r="AH375" s="272"/>
    </row>
    <row r="376" spans="1:34">
      <c r="A376" s="1"/>
      <c r="B376" s="2"/>
      <c r="C376" s="2"/>
      <c r="D376" s="1"/>
      <c r="E376" s="1"/>
      <c r="F376" s="20"/>
      <c r="G376" s="24"/>
      <c r="H376" s="88"/>
      <c r="I376" s="24"/>
      <c r="J376" s="88"/>
      <c r="K376" s="27"/>
      <c r="L376" s="88"/>
      <c r="M376" s="27"/>
      <c r="N376" s="89"/>
      <c r="O376" s="27"/>
      <c r="P376" s="89"/>
      <c r="Q376" s="27"/>
      <c r="R376" s="89"/>
      <c r="S376" s="27"/>
      <c r="T376" s="89"/>
      <c r="U376" s="27"/>
      <c r="V376" s="89"/>
      <c r="W376" s="27"/>
      <c r="X376" s="89"/>
      <c r="Y376" s="27"/>
      <c r="Z376" s="89"/>
      <c r="AA376" s="27"/>
      <c r="AB376" s="89"/>
      <c r="AC376" s="27"/>
      <c r="AD376" s="272"/>
      <c r="AE376" s="27"/>
      <c r="AF376" s="272"/>
      <c r="AG376" s="27"/>
      <c r="AH376" s="272"/>
    </row>
    <row r="377" spans="1:34">
      <c r="A377" s="1"/>
      <c r="B377" s="2"/>
      <c r="C377" s="2"/>
      <c r="D377" s="1"/>
      <c r="E377" s="1"/>
      <c r="F377" s="20"/>
      <c r="G377" s="24"/>
      <c r="H377" s="88"/>
      <c r="I377" s="24"/>
      <c r="J377" s="88"/>
      <c r="K377" s="27"/>
      <c r="L377" s="88"/>
      <c r="M377" s="27"/>
      <c r="N377" s="89"/>
      <c r="O377" s="27"/>
      <c r="P377" s="89"/>
      <c r="Q377" s="27"/>
      <c r="R377" s="89"/>
      <c r="S377" s="27"/>
      <c r="T377" s="89"/>
      <c r="U377" s="27"/>
      <c r="V377" s="89"/>
      <c r="W377" s="27"/>
      <c r="X377" s="89"/>
      <c r="Y377" s="27"/>
      <c r="Z377" s="89"/>
      <c r="AA377" s="27"/>
      <c r="AB377" s="89"/>
      <c r="AC377" s="27"/>
      <c r="AD377" s="272"/>
      <c r="AE377" s="27"/>
      <c r="AF377" s="272"/>
      <c r="AG377" s="27"/>
      <c r="AH377" s="272"/>
    </row>
    <row r="378" spans="1:34">
      <c r="A378" s="22"/>
      <c r="B378" s="23"/>
      <c r="C378" s="23"/>
      <c r="D378" s="22"/>
      <c r="E378" s="22"/>
      <c r="F378" s="21"/>
      <c r="G378" s="274"/>
      <c r="H378" s="275"/>
      <c r="I378" s="274"/>
      <c r="J378" s="275"/>
      <c r="K378" s="276"/>
      <c r="L378" s="275"/>
      <c r="M378" s="276"/>
      <c r="N378" s="277"/>
      <c r="O378" s="276"/>
      <c r="P378" s="277"/>
      <c r="Q378" s="276"/>
      <c r="R378" s="277"/>
      <c r="S378" s="276"/>
      <c r="T378" s="277"/>
      <c r="U378" s="276"/>
      <c r="V378" s="277"/>
      <c r="W378" s="276"/>
      <c r="X378" s="277"/>
      <c r="Y378" s="276"/>
      <c r="Z378" s="277"/>
      <c r="AA378" s="276"/>
      <c r="AB378" s="277"/>
      <c r="AC378" s="276"/>
      <c r="AD378" s="273"/>
      <c r="AE378" s="276"/>
      <c r="AF378" s="273"/>
      <c r="AG378" s="276"/>
      <c r="AH378" s="273"/>
    </row>
    <row r="379" spans="1:34" ht="51" hidden="1">
      <c r="A379" s="370" t="s">
        <v>121</v>
      </c>
      <c r="B379" s="371"/>
      <c r="C379" s="372"/>
      <c r="D379" s="373"/>
      <c r="E379" s="374"/>
      <c r="F379" s="373"/>
      <c r="G379" s="375">
        <f t="shared" ref="G379:AG379" si="25">SUM(G355:G378)</f>
        <v>0</v>
      </c>
      <c r="H379" s="376"/>
      <c r="I379" s="375">
        <f t="shared" si="25"/>
        <v>0</v>
      </c>
      <c r="J379" s="376"/>
      <c r="K379" s="375">
        <f t="shared" si="25"/>
        <v>0</v>
      </c>
      <c r="L379" s="376"/>
      <c r="M379" s="375">
        <f t="shared" si="25"/>
        <v>0</v>
      </c>
      <c r="N379" s="376"/>
      <c r="O379" s="375">
        <f t="shared" si="25"/>
        <v>0</v>
      </c>
      <c r="P379" s="376"/>
      <c r="Q379" s="375">
        <f t="shared" ref="Q379" si="26">SUM(Q355:Q378)</f>
        <v>0</v>
      </c>
      <c r="R379" s="376"/>
      <c r="S379" s="375">
        <f t="shared" ref="S379" si="27">SUM(S355:S378)</f>
        <v>0</v>
      </c>
      <c r="T379" s="376"/>
      <c r="U379" s="375">
        <f t="shared" si="25"/>
        <v>0</v>
      </c>
      <c r="V379" s="376"/>
      <c r="W379" s="375">
        <f t="shared" si="25"/>
        <v>0</v>
      </c>
      <c r="X379" s="376"/>
      <c r="Y379" s="375">
        <f t="shared" si="25"/>
        <v>0</v>
      </c>
      <c r="Z379" s="376"/>
      <c r="AA379" s="375">
        <f t="shared" si="25"/>
        <v>0</v>
      </c>
      <c r="AB379" s="376"/>
      <c r="AC379" s="375">
        <f t="shared" si="25"/>
        <v>0</v>
      </c>
      <c r="AD379" s="378"/>
      <c r="AE379" s="375">
        <f t="shared" si="25"/>
        <v>0</v>
      </c>
      <c r="AF379" s="378"/>
      <c r="AG379" s="375">
        <f t="shared" si="25"/>
        <v>0</v>
      </c>
      <c r="AH379" s="378"/>
    </row>
    <row r="380" spans="1:34" s="306" customFormat="1" ht="25.5" customHeight="1">
      <c r="A380" s="862" t="s">
        <v>134</v>
      </c>
      <c r="B380" s="863"/>
      <c r="C380" s="863"/>
      <c r="D380" s="863"/>
      <c r="E380" s="863"/>
      <c r="F380" s="863"/>
      <c r="G380" s="863"/>
      <c r="H380" s="863"/>
      <c r="I380" s="863"/>
      <c r="J380" s="863"/>
      <c r="K380" s="863"/>
      <c r="L380" s="863"/>
      <c r="M380" s="863"/>
      <c r="N380" s="863"/>
      <c r="O380" s="863"/>
      <c r="P380" s="863"/>
      <c r="Q380" s="863"/>
      <c r="R380" s="863"/>
      <c r="S380" s="863"/>
      <c r="T380" s="863"/>
      <c r="U380" s="863"/>
      <c r="V380" s="863"/>
      <c r="W380" s="863"/>
      <c r="X380" s="863"/>
      <c r="Y380" s="863"/>
      <c r="Z380" s="863"/>
      <c r="AA380" s="863"/>
      <c r="AB380" s="863"/>
      <c r="AC380" s="863"/>
      <c r="AD380" s="863"/>
      <c r="AE380" s="864"/>
      <c r="AF380" s="864"/>
      <c r="AG380" s="864"/>
      <c r="AH380" s="865"/>
    </row>
    <row r="381" spans="1:34">
      <c r="A381" s="838"/>
      <c r="B381" s="846"/>
      <c r="C381" s="846"/>
      <c r="D381" s="846"/>
      <c r="E381" s="846"/>
      <c r="F381" s="840"/>
      <c r="G381" s="24"/>
      <c r="H381" s="88"/>
      <c r="I381" s="24"/>
      <c r="J381" s="88"/>
      <c r="K381" s="24"/>
      <c r="L381" s="88"/>
      <c r="M381" s="24"/>
      <c r="N381" s="88"/>
      <c r="O381" s="24"/>
      <c r="P381" s="88"/>
      <c r="Q381" s="24"/>
      <c r="R381" s="88"/>
      <c r="S381" s="24"/>
      <c r="T381" s="88"/>
      <c r="U381" s="24"/>
      <c r="V381" s="88"/>
      <c r="W381" s="24"/>
      <c r="X381" s="88"/>
      <c r="Y381" s="24"/>
      <c r="Z381" s="88"/>
      <c r="AA381" s="24"/>
      <c r="AB381" s="88"/>
      <c r="AC381" s="24"/>
      <c r="AD381" s="97"/>
      <c r="AE381" s="24"/>
      <c r="AF381" s="97"/>
      <c r="AG381" s="24"/>
      <c r="AH381" s="97"/>
    </row>
    <row r="382" spans="1:34">
      <c r="A382" s="838"/>
      <c r="B382" s="846"/>
      <c r="C382" s="846"/>
      <c r="D382" s="846"/>
      <c r="E382" s="846"/>
      <c r="F382" s="840"/>
      <c r="G382" s="24"/>
      <c r="H382" s="88"/>
      <c r="I382" s="24"/>
      <c r="J382" s="88"/>
      <c r="K382" s="24"/>
      <c r="L382" s="88"/>
      <c r="M382" s="24"/>
      <c r="N382" s="88"/>
      <c r="O382" s="24"/>
      <c r="P382" s="88"/>
      <c r="Q382" s="24"/>
      <c r="R382" s="88"/>
      <c r="S382" s="24"/>
      <c r="T382" s="88"/>
      <c r="U382" s="24"/>
      <c r="V382" s="88"/>
      <c r="W382" s="24"/>
      <c r="X382" s="88"/>
      <c r="Y382" s="24"/>
      <c r="Z382" s="88"/>
      <c r="AA382" s="24"/>
      <c r="AB382" s="88"/>
      <c r="AC382" s="24"/>
      <c r="AD382" s="97"/>
      <c r="AE382" s="24"/>
      <c r="AF382" s="97"/>
      <c r="AG382" s="24"/>
      <c r="AH382" s="97"/>
    </row>
    <row r="383" spans="1:34">
      <c r="A383" s="838"/>
      <c r="B383" s="846"/>
      <c r="C383" s="846"/>
      <c r="D383" s="846"/>
      <c r="E383" s="846"/>
      <c r="F383" s="840"/>
      <c r="G383" s="24"/>
      <c r="H383" s="88"/>
      <c r="I383" s="24"/>
      <c r="J383" s="88"/>
      <c r="K383" s="24"/>
      <c r="L383" s="88"/>
      <c r="M383" s="24"/>
      <c r="N383" s="88"/>
      <c r="O383" s="24"/>
      <c r="P383" s="88"/>
      <c r="Q383" s="24"/>
      <c r="R383" s="88"/>
      <c r="S383" s="24"/>
      <c r="T383" s="88"/>
      <c r="U383" s="24"/>
      <c r="V383" s="88"/>
      <c r="W383" s="24"/>
      <c r="X383" s="88"/>
      <c r="Y383" s="24"/>
      <c r="Z383" s="88"/>
      <c r="AA383" s="24"/>
      <c r="AB383" s="88"/>
      <c r="AC383" s="24"/>
      <c r="AD383" s="97"/>
      <c r="AE383" s="24"/>
      <c r="AF383" s="97"/>
      <c r="AG383" s="24"/>
      <c r="AH383" s="97"/>
    </row>
    <row r="384" spans="1:34">
      <c r="A384" s="838"/>
      <c r="B384" s="846"/>
      <c r="C384" s="846"/>
      <c r="D384" s="846"/>
      <c r="E384" s="846"/>
      <c r="F384" s="840"/>
      <c r="G384" s="24"/>
      <c r="H384" s="88"/>
      <c r="I384" s="24"/>
      <c r="J384" s="88"/>
      <c r="K384" s="24"/>
      <c r="L384" s="88"/>
      <c r="M384" s="24"/>
      <c r="N384" s="88"/>
      <c r="O384" s="24"/>
      <c r="P384" s="88"/>
      <c r="Q384" s="24"/>
      <c r="R384" s="88"/>
      <c r="S384" s="24"/>
      <c r="T384" s="88"/>
      <c r="U384" s="24"/>
      <c r="V384" s="88"/>
      <c r="W384" s="24"/>
      <c r="X384" s="88"/>
      <c r="Y384" s="24"/>
      <c r="Z384" s="88"/>
      <c r="AA384" s="24"/>
      <c r="AB384" s="88"/>
      <c r="AC384" s="24"/>
      <c r="AD384" s="97"/>
      <c r="AE384" s="24"/>
      <c r="AF384" s="97"/>
      <c r="AG384" s="24"/>
      <c r="AH384" s="97"/>
    </row>
    <row r="385" spans="1:34">
      <c r="A385" s="838"/>
      <c r="B385" s="846"/>
      <c r="C385" s="846"/>
      <c r="D385" s="846"/>
      <c r="E385" s="846"/>
      <c r="F385" s="840"/>
      <c r="G385" s="24"/>
      <c r="H385" s="88"/>
      <c r="I385" s="24"/>
      <c r="J385" s="88"/>
      <c r="K385" s="24"/>
      <c r="L385" s="88"/>
      <c r="M385" s="24"/>
      <c r="N385" s="88"/>
      <c r="O385" s="24"/>
      <c r="P385" s="88"/>
      <c r="Q385" s="24"/>
      <c r="R385" s="88"/>
      <c r="S385" s="24"/>
      <c r="T385" s="88"/>
      <c r="U385" s="24"/>
      <c r="V385" s="88"/>
      <c r="W385" s="24"/>
      <c r="X385" s="88"/>
      <c r="Y385" s="24"/>
      <c r="Z385" s="88"/>
      <c r="AA385" s="24"/>
      <c r="AB385" s="88"/>
      <c r="AC385" s="24"/>
      <c r="AD385" s="97"/>
      <c r="AE385" s="24"/>
      <c r="AF385" s="97"/>
      <c r="AG385" s="24"/>
      <c r="AH385" s="97"/>
    </row>
    <row r="386" spans="1:34">
      <c r="A386" s="838"/>
      <c r="B386" s="846"/>
      <c r="C386" s="846"/>
      <c r="D386" s="846"/>
      <c r="E386" s="846"/>
      <c r="F386" s="840"/>
      <c r="G386" s="24"/>
      <c r="H386" s="88"/>
      <c r="I386" s="24"/>
      <c r="J386" s="88"/>
      <c r="K386" s="24"/>
      <c r="L386" s="88"/>
      <c r="M386" s="24"/>
      <c r="N386" s="88"/>
      <c r="O386" s="24"/>
      <c r="P386" s="88"/>
      <c r="Q386" s="24"/>
      <c r="R386" s="88"/>
      <c r="S386" s="24"/>
      <c r="T386" s="88"/>
      <c r="U386" s="24"/>
      <c r="V386" s="88"/>
      <c r="W386" s="24"/>
      <c r="X386" s="88"/>
      <c r="Y386" s="24"/>
      <c r="Z386" s="88"/>
      <c r="AA386" s="24"/>
      <c r="AB386" s="88"/>
      <c r="AC386" s="24"/>
      <c r="AD386" s="97"/>
      <c r="AE386" s="24"/>
      <c r="AF386" s="97"/>
      <c r="AG386" s="24"/>
      <c r="AH386" s="97"/>
    </row>
    <row r="387" spans="1:34">
      <c r="A387" s="838"/>
      <c r="B387" s="846"/>
      <c r="C387" s="846"/>
      <c r="D387" s="846"/>
      <c r="E387" s="846"/>
      <c r="F387" s="840"/>
      <c r="G387" s="24"/>
      <c r="H387" s="88"/>
      <c r="I387" s="24"/>
      <c r="J387" s="88"/>
      <c r="K387" s="24"/>
      <c r="L387" s="88"/>
      <c r="M387" s="24"/>
      <c r="N387" s="88"/>
      <c r="O387" s="24"/>
      <c r="P387" s="88"/>
      <c r="Q387" s="24"/>
      <c r="R387" s="88"/>
      <c r="S387" s="24"/>
      <c r="T387" s="88"/>
      <c r="U387" s="24"/>
      <c r="V387" s="88"/>
      <c r="W387" s="24"/>
      <c r="X387" s="88"/>
      <c r="Y387" s="24"/>
      <c r="Z387" s="88"/>
      <c r="AA387" s="24"/>
      <c r="AB387" s="88"/>
      <c r="AC387" s="24"/>
      <c r="AD387" s="97"/>
      <c r="AE387" s="24"/>
      <c r="AF387" s="97"/>
      <c r="AG387" s="24"/>
      <c r="AH387" s="97"/>
    </row>
    <row r="388" spans="1:34">
      <c r="A388" s="838"/>
      <c r="B388" s="846"/>
      <c r="C388" s="846"/>
      <c r="D388" s="846"/>
      <c r="E388" s="846"/>
      <c r="F388" s="840"/>
      <c r="G388" s="24"/>
      <c r="H388" s="88"/>
      <c r="I388" s="24"/>
      <c r="J388" s="88"/>
      <c r="K388" s="24"/>
      <c r="L388" s="88"/>
      <c r="M388" s="24"/>
      <c r="N388" s="88"/>
      <c r="O388" s="24"/>
      <c r="P388" s="88"/>
      <c r="Q388" s="24"/>
      <c r="R388" s="88"/>
      <c r="S388" s="24"/>
      <c r="T388" s="88"/>
      <c r="U388" s="24"/>
      <c r="V388" s="88"/>
      <c r="W388" s="24"/>
      <c r="X388" s="88"/>
      <c r="Y388" s="24"/>
      <c r="Z388" s="88"/>
      <c r="AA388" s="24"/>
      <c r="AB388" s="88"/>
      <c r="AC388" s="24"/>
      <c r="AD388" s="97"/>
      <c r="AE388" s="24"/>
      <c r="AF388" s="97"/>
      <c r="AG388" s="24"/>
      <c r="AH388" s="97"/>
    </row>
    <row r="389" spans="1:34">
      <c r="A389" s="838"/>
      <c r="B389" s="846"/>
      <c r="C389" s="846"/>
      <c r="D389" s="846"/>
      <c r="E389" s="846"/>
      <c r="F389" s="840"/>
      <c r="G389" s="24"/>
      <c r="H389" s="88"/>
      <c r="I389" s="24"/>
      <c r="J389" s="88"/>
      <c r="K389" s="24"/>
      <c r="L389" s="88"/>
      <c r="M389" s="24"/>
      <c r="N389" s="88"/>
      <c r="O389" s="24"/>
      <c r="P389" s="88"/>
      <c r="Q389" s="24"/>
      <c r="R389" s="88"/>
      <c r="S389" s="24"/>
      <c r="T389" s="88"/>
      <c r="U389" s="24"/>
      <c r="V389" s="88"/>
      <c r="W389" s="24"/>
      <c r="X389" s="88"/>
      <c r="Y389" s="24"/>
      <c r="Z389" s="88"/>
      <c r="AA389" s="24"/>
      <c r="AB389" s="88"/>
      <c r="AC389" s="24"/>
      <c r="AD389" s="97"/>
      <c r="AE389" s="24"/>
      <c r="AF389" s="97"/>
      <c r="AG389" s="24"/>
      <c r="AH389" s="97"/>
    </row>
    <row r="390" spans="1:34">
      <c r="A390" s="838"/>
      <c r="B390" s="846"/>
      <c r="C390" s="846"/>
      <c r="D390" s="846"/>
      <c r="E390" s="846"/>
      <c r="F390" s="840"/>
      <c r="G390" s="24"/>
      <c r="H390" s="88"/>
      <c r="I390" s="24"/>
      <c r="J390" s="88"/>
      <c r="K390" s="24"/>
      <c r="L390" s="88"/>
      <c r="M390" s="24"/>
      <c r="N390" s="88"/>
      <c r="O390" s="24"/>
      <c r="P390" s="88"/>
      <c r="Q390" s="24"/>
      <c r="R390" s="88"/>
      <c r="S390" s="24"/>
      <c r="T390" s="88"/>
      <c r="U390" s="24"/>
      <c r="V390" s="88"/>
      <c r="W390" s="24"/>
      <c r="X390" s="88"/>
      <c r="Y390" s="24"/>
      <c r="Z390" s="88"/>
      <c r="AA390" s="24"/>
      <c r="AB390" s="88"/>
      <c r="AC390" s="24"/>
      <c r="AD390" s="97"/>
      <c r="AE390" s="24"/>
      <c r="AF390" s="97"/>
      <c r="AG390" s="24"/>
      <c r="AH390" s="97"/>
    </row>
    <row r="391" spans="1:34">
      <c r="A391" s="838"/>
      <c r="B391" s="846"/>
      <c r="C391" s="846"/>
      <c r="D391" s="846"/>
      <c r="E391" s="846"/>
      <c r="F391" s="840"/>
      <c r="G391" s="24"/>
      <c r="H391" s="88"/>
      <c r="I391" s="24"/>
      <c r="J391" s="88"/>
      <c r="K391" s="24"/>
      <c r="L391" s="88"/>
      <c r="M391" s="24"/>
      <c r="N391" s="88"/>
      <c r="O391" s="24"/>
      <c r="P391" s="88"/>
      <c r="Q391" s="24"/>
      <c r="R391" s="88"/>
      <c r="S391" s="24"/>
      <c r="T391" s="88"/>
      <c r="U391" s="24"/>
      <c r="V391" s="88"/>
      <c r="W391" s="24"/>
      <c r="X391" s="88"/>
      <c r="Y391" s="24"/>
      <c r="Z391" s="88"/>
      <c r="AA391" s="24"/>
      <c r="AB391" s="88"/>
      <c r="AC391" s="24"/>
      <c r="AD391" s="97"/>
      <c r="AE391" s="24"/>
      <c r="AF391" s="97"/>
      <c r="AG391" s="24"/>
      <c r="AH391" s="97"/>
    </row>
    <row r="392" spans="1:34">
      <c r="A392" s="838"/>
      <c r="B392" s="846"/>
      <c r="C392" s="846"/>
      <c r="D392" s="846"/>
      <c r="E392" s="846"/>
      <c r="F392" s="840"/>
      <c r="G392" s="24"/>
      <c r="H392" s="88"/>
      <c r="I392" s="24"/>
      <c r="J392" s="88"/>
      <c r="K392" s="24"/>
      <c r="L392" s="88"/>
      <c r="M392" s="24"/>
      <c r="N392" s="88"/>
      <c r="O392" s="24"/>
      <c r="P392" s="88"/>
      <c r="Q392" s="24"/>
      <c r="R392" s="88"/>
      <c r="S392" s="24"/>
      <c r="T392" s="88"/>
      <c r="U392" s="24"/>
      <c r="V392" s="88"/>
      <c r="W392" s="24"/>
      <c r="X392" s="88"/>
      <c r="Y392" s="24"/>
      <c r="Z392" s="88"/>
      <c r="AA392" s="24"/>
      <c r="AB392" s="88"/>
      <c r="AC392" s="24"/>
      <c r="AD392" s="97"/>
      <c r="AE392" s="24"/>
      <c r="AF392" s="97"/>
      <c r="AG392" s="24"/>
      <c r="AH392" s="97"/>
    </row>
    <row r="393" spans="1:34">
      <c r="A393" s="838"/>
      <c r="B393" s="846"/>
      <c r="C393" s="846"/>
      <c r="D393" s="846"/>
      <c r="E393" s="846"/>
      <c r="F393" s="840"/>
      <c r="G393" s="24"/>
      <c r="H393" s="88"/>
      <c r="I393" s="24"/>
      <c r="J393" s="88"/>
      <c r="K393" s="24"/>
      <c r="L393" s="88"/>
      <c r="M393" s="24"/>
      <c r="N393" s="88"/>
      <c r="O393" s="24"/>
      <c r="P393" s="88"/>
      <c r="Q393" s="24"/>
      <c r="R393" s="88"/>
      <c r="S393" s="24"/>
      <c r="T393" s="88"/>
      <c r="U393" s="24"/>
      <c r="V393" s="88"/>
      <c r="W393" s="24"/>
      <c r="X393" s="88"/>
      <c r="Y393" s="24"/>
      <c r="Z393" s="88"/>
      <c r="AA393" s="24"/>
      <c r="AB393" s="88"/>
      <c r="AC393" s="24"/>
      <c r="AD393" s="97"/>
      <c r="AE393" s="24"/>
      <c r="AF393" s="97"/>
      <c r="AG393" s="24"/>
      <c r="AH393" s="97"/>
    </row>
    <row r="394" spans="1:34">
      <c r="A394" s="838"/>
      <c r="B394" s="846"/>
      <c r="C394" s="846"/>
      <c r="D394" s="846"/>
      <c r="E394" s="846"/>
      <c r="F394" s="840"/>
      <c r="G394" s="24"/>
      <c r="H394" s="88"/>
      <c r="I394" s="24"/>
      <c r="J394" s="88"/>
      <c r="K394" s="24"/>
      <c r="L394" s="88"/>
      <c r="M394" s="24"/>
      <c r="N394" s="88"/>
      <c r="O394" s="24"/>
      <c r="P394" s="88"/>
      <c r="Q394" s="24"/>
      <c r="R394" s="88"/>
      <c r="S394" s="24"/>
      <c r="T394" s="88"/>
      <c r="U394" s="24"/>
      <c r="V394" s="88"/>
      <c r="W394" s="24"/>
      <c r="X394" s="88"/>
      <c r="Y394" s="24"/>
      <c r="Z394" s="88"/>
      <c r="AA394" s="24"/>
      <c r="AB394" s="88"/>
      <c r="AC394" s="24"/>
      <c r="AD394" s="97"/>
      <c r="AE394" s="24"/>
      <c r="AF394" s="97"/>
      <c r="AG394" s="24"/>
      <c r="AH394" s="97"/>
    </row>
    <row r="395" spans="1:34">
      <c r="A395" s="838"/>
      <c r="B395" s="846"/>
      <c r="C395" s="846"/>
      <c r="D395" s="846"/>
      <c r="E395" s="846"/>
      <c r="F395" s="840"/>
      <c r="G395" s="24"/>
      <c r="H395" s="88"/>
      <c r="I395" s="24"/>
      <c r="J395" s="88"/>
      <c r="K395" s="24"/>
      <c r="L395" s="88"/>
      <c r="M395" s="24"/>
      <c r="N395" s="88"/>
      <c r="O395" s="24"/>
      <c r="P395" s="88"/>
      <c r="Q395" s="24"/>
      <c r="R395" s="88"/>
      <c r="S395" s="24"/>
      <c r="T395" s="88"/>
      <c r="U395" s="24"/>
      <c r="V395" s="88"/>
      <c r="W395" s="24"/>
      <c r="X395" s="88"/>
      <c r="Y395" s="24"/>
      <c r="Z395" s="88"/>
      <c r="AA395" s="24"/>
      <c r="AB395" s="88"/>
      <c r="AC395" s="24"/>
      <c r="AD395" s="97"/>
      <c r="AE395" s="24"/>
      <c r="AF395" s="97"/>
      <c r="AG395" s="24"/>
      <c r="AH395" s="97"/>
    </row>
    <row r="396" spans="1:34">
      <c r="A396" s="838"/>
      <c r="B396" s="846"/>
      <c r="C396" s="846"/>
      <c r="D396" s="846"/>
      <c r="E396" s="846"/>
      <c r="F396" s="840"/>
      <c r="G396" s="24"/>
      <c r="H396" s="88"/>
      <c r="I396" s="24"/>
      <c r="J396" s="88"/>
      <c r="K396" s="24"/>
      <c r="L396" s="88"/>
      <c r="M396" s="24"/>
      <c r="N396" s="88"/>
      <c r="O396" s="24"/>
      <c r="P396" s="88"/>
      <c r="Q396" s="24"/>
      <c r="R396" s="88"/>
      <c r="S396" s="24"/>
      <c r="T396" s="88"/>
      <c r="U396" s="24"/>
      <c r="V396" s="88"/>
      <c r="W396" s="24"/>
      <c r="X396" s="88"/>
      <c r="Y396" s="24"/>
      <c r="Z396" s="88"/>
      <c r="AA396" s="24"/>
      <c r="AB396" s="88"/>
      <c r="AC396" s="24"/>
      <c r="AD396" s="97"/>
      <c r="AE396" s="24"/>
      <c r="AF396" s="97"/>
      <c r="AG396" s="24"/>
      <c r="AH396" s="97"/>
    </row>
    <row r="397" spans="1:34">
      <c r="A397" s="838"/>
      <c r="B397" s="846"/>
      <c r="C397" s="846"/>
      <c r="D397" s="846"/>
      <c r="E397" s="846"/>
      <c r="F397" s="840"/>
      <c r="G397" s="24"/>
      <c r="H397" s="88"/>
      <c r="I397" s="24"/>
      <c r="J397" s="88"/>
      <c r="K397" s="24"/>
      <c r="L397" s="88"/>
      <c r="M397" s="24"/>
      <c r="N397" s="88"/>
      <c r="O397" s="24"/>
      <c r="P397" s="88"/>
      <c r="Q397" s="24"/>
      <c r="R397" s="88"/>
      <c r="S397" s="24"/>
      <c r="T397" s="88"/>
      <c r="U397" s="24"/>
      <c r="V397" s="88"/>
      <c r="W397" s="24"/>
      <c r="X397" s="88"/>
      <c r="Y397" s="24"/>
      <c r="Z397" s="88"/>
      <c r="AA397" s="24"/>
      <c r="AB397" s="88"/>
      <c r="AC397" s="24"/>
      <c r="AD397" s="97"/>
      <c r="AE397" s="24"/>
      <c r="AF397" s="97"/>
      <c r="AG397" s="24"/>
      <c r="AH397" s="97"/>
    </row>
    <row r="398" spans="1:34">
      <c r="A398" s="1"/>
      <c r="B398" s="2"/>
      <c r="C398" s="2"/>
      <c r="D398" s="1"/>
      <c r="E398" s="1"/>
      <c r="F398" s="20"/>
      <c r="G398" s="24"/>
      <c r="H398" s="88"/>
      <c r="I398" s="24"/>
      <c r="J398" s="88"/>
      <c r="K398" s="24"/>
      <c r="L398" s="88"/>
      <c r="M398" s="24"/>
      <c r="N398" s="88"/>
      <c r="O398" s="24"/>
      <c r="P398" s="88"/>
      <c r="Q398" s="24"/>
      <c r="R398" s="88"/>
      <c r="S398" s="24"/>
      <c r="T398" s="88"/>
      <c r="U398" s="24"/>
      <c r="V398" s="88"/>
      <c r="W398" s="24"/>
      <c r="X398" s="88"/>
      <c r="Y398" s="24"/>
      <c r="Z398" s="88"/>
      <c r="AA398" s="24"/>
      <c r="AB398" s="88"/>
      <c r="AC398" s="24"/>
      <c r="AD398" s="97"/>
      <c r="AE398" s="24"/>
      <c r="AF398" s="97"/>
      <c r="AG398" s="24"/>
      <c r="AH398" s="97"/>
    </row>
    <row r="399" spans="1:34" ht="51" hidden="1">
      <c r="A399" s="370" t="s">
        <v>131</v>
      </c>
      <c r="B399" s="371"/>
      <c r="C399" s="372"/>
      <c r="D399" s="373"/>
      <c r="E399" s="374"/>
      <c r="F399" s="373"/>
      <c r="G399" s="375">
        <f>SUM(G381:G398)</f>
        <v>0</v>
      </c>
      <c r="H399" s="376"/>
      <c r="I399" s="375">
        <f>SUM(I381:I398)</f>
        <v>0</v>
      </c>
      <c r="J399" s="376"/>
      <c r="K399" s="375">
        <f>SUM(K381:K398)</f>
        <v>0</v>
      </c>
      <c r="L399" s="376"/>
      <c r="M399" s="375">
        <f>SUM(M381:M398)</f>
        <v>0</v>
      </c>
      <c r="N399" s="376"/>
      <c r="O399" s="375">
        <f>SUM(O381:O398)</f>
        <v>0</v>
      </c>
      <c r="P399" s="376"/>
      <c r="Q399" s="375">
        <f>SUM(Q381:Q398)</f>
        <v>0</v>
      </c>
      <c r="R399" s="376"/>
      <c r="S399" s="375">
        <f>SUM(S381:S398)</f>
        <v>0</v>
      </c>
      <c r="T399" s="376"/>
      <c r="U399" s="375">
        <f>SUM(U381:U398)</f>
        <v>0</v>
      </c>
      <c r="V399" s="376"/>
      <c r="W399" s="375">
        <f>SUM(W381:W398)</f>
        <v>0</v>
      </c>
      <c r="X399" s="376"/>
      <c r="Y399" s="375">
        <f>SUM(Y381:Y398)</f>
        <v>0</v>
      </c>
      <c r="Z399" s="376"/>
      <c r="AA399" s="375">
        <f>SUM(AA381:AA398)</f>
        <v>0</v>
      </c>
      <c r="AB399" s="376"/>
      <c r="AC399" s="375">
        <f>SUM(AC381:AC398)</f>
        <v>0</v>
      </c>
      <c r="AD399" s="378"/>
      <c r="AE399" s="375">
        <f>SUM(AE381:AE398)</f>
        <v>0</v>
      </c>
      <c r="AF399" s="378"/>
      <c r="AG399" s="375">
        <f>SUM(AG381:AG398)</f>
        <v>0</v>
      </c>
      <c r="AH399" s="378"/>
    </row>
    <row r="400" spans="1:34" s="306" customFormat="1" ht="22.5" customHeight="1">
      <c r="A400" s="862" t="s">
        <v>103</v>
      </c>
      <c r="B400" s="863"/>
      <c r="C400" s="863"/>
      <c r="D400" s="863"/>
      <c r="E400" s="863"/>
      <c r="F400" s="863"/>
      <c r="G400" s="863"/>
      <c r="H400" s="863"/>
      <c r="I400" s="863"/>
      <c r="J400" s="863"/>
      <c r="K400" s="863"/>
      <c r="L400" s="863"/>
      <c r="M400" s="863"/>
      <c r="N400" s="863"/>
      <c r="O400" s="863"/>
      <c r="P400" s="863"/>
      <c r="Q400" s="863"/>
      <c r="R400" s="863"/>
      <c r="S400" s="863"/>
      <c r="T400" s="863"/>
      <c r="U400" s="863"/>
      <c r="V400" s="863"/>
      <c r="W400" s="863"/>
      <c r="X400" s="863"/>
      <c r="Y400" s="863"/>
      <c r="Z400" s="863"/>
      <c r="AA400" s="863"/>
      <c r="AB400" s="863"/>
      <c r="AC400" s="863"/>
      <c r="AD400" s="863"/>
      <c r="AE400" s="380"/>
      <c r="AF400" s="380"/>
      <c r="AG400" s="380"/>
      <c r="AH400" s="381"/>
    </row>
    <row r="401" spans="1:34">
      <c r="A401" s="1"/>
      <c r="B401" s="2"/>
      <c r="C401" s="2"/>
      <c r="D401" s="1"/>
      <c r="E401" s="1"/>
      <c r="F401" s="20"/>
      <c r="G401" s="24"/>
      <c r="H401" s="25"/>
      <c r="I401" s="24"/>
      <c r="J401" s="25"/>
      <c r="K401" s="27"/>
      <c r="L401" s="26"/>
      <c r="M401" s="27"/>
      <c r="N401" s="26"/>
      <c r="O401" s="27"/>
      <c r="P401" s="26"/>
      <c r="Q401" s="27"/>
      <c r="R401" s="26"/>
      <c r="S401" s="27"/>
      <c r="T401" s="26"/>
      <c r="U401" s="27"/>
      <c r="V401" s="26"/>
      <c r="W401" s="27"/>
      <c r="X401" s="26"/>
      <c r="Y401" s="27"/>
      <c r="Z401" s="26"/>
      <c r="AA401" s="27"/>
      <c r="AB401" s="26"/>
      <c r="AC401" s="27"/>
      <c r="AD401" s="26"/>
      <c r="AE401" s="27"/>
      <c r="AF401" s="26"/>
      <c r="AG401" s="27"/>
      <c r="AH401" s="26"/>
    </row>
    <row r="402" spans="1:34">
      <c r="A402" s="1"/>
      <c r="B402" s="2"/>
      <c r="C402" s="2"/>
      <c r="D402" s="1"/>
      <c r="E402" s="1"/>
      <c r="F402" s="20"/>
      <c r="G402" s="24"/>
      <c r="H402" s="25"/>
      <c r="I402" s="24"/>
      <c r="J402" s="25"/>
      <c r="K402" s="27"/>
      <c r="L402" s="26"/>
      <c r="M402" s="27"/>
      <c r="N402" s="26"/>
      <c r="O402" s="27"/>
      <c r="P402" s="26"/>
      <c r="Q402" s="27"/>
      <c r="R402" s="26"/>
      <c r="S402" s="27"/>
      <c r="T402" s="26"/>
      <c r="U402" s="27"/>
      <c r="V402" s="26"/>
      <c r="W402" s="27"/>
      <c r="X402" s="26"/>
      <c r="Y402" s="27"/>
      <c r="Z402" s="26"/>
      <c r="AA402" s="27"/>
      <c r="AB402" s="26"/>
      <c r="AC402" s="27"/>
      <c r="AD402" s="26"/>
      <c r="AE402" s="27"/>
      <c r="AF402" s="26"/>
      <c r="AG402" s="27"/>
      <c r="AH402" s="26"/>
    </row>
    <row r="403" spans="1:34">
      <c r="A403" s="1"/>
      <c r="B403" s="2"/>
      <c r="C403" s="2"/>
      <c r="D403" s="1"/>
      <c r="E403" s="1"/>
      <c r="F403" s="20"/>
      <c r="G403" s="24"/>
      <c r="H403" s="25"/>
      <c r="I403" s="24"/>
      <c r="J403" s="25"/>
      <c r="K403" s="27"/>
      <c r="L403" s="26"/>
      <c r="M403" s="27"/>
      <c r="N403" s="26"/>
      <c r="O403" s="27"/>
      <c r="P403" s="26"/>
      <c r="Q403" s="27"/>
      <c r="R403" s="26"/>
      <c r="S403" s="27"/>
      <c r="T403" s="26"/>
      <c r="U403" s="27"/>
      <c r="V403" s="26"/>
      <c r="W403" s="27"/>
      <c r="X403" s="26"/>
      <c r="Y403" s="27"/>
      <c r="Z403" s="26"/>
      <c r="AA403" s="27"/>
      <c r="AB403" s="26"/>
      <c r="AC403" s="27"/>
      <c r="AD403" s="26"/>
      <c r="AE403" s="27"/>
      <c r="AF403" s="26"/>
      <c r="AG403" s="27"/>
      <c r="AH403" s="26"/>
    </row>
    <row r="404" spans="1:34">
      <c r="A404" s="1"/>
      <c r="B404" s="2"/>
      <c r="C404" s="2"/>
      <c r="D404" s="1"/>
      <c r="E404" s="1"/>
      <c r="F404" s="20"/>
      <c r="G404" s="24"/>
      <c r="H404" s="25"/>
      <c r="I404" s="24"/>
      <c r="J404" s="25"/>
      <c r="K404" s="27"/>
      <c r="L404" s="26"/>
      <c r="M404" s="27"/>
      <c r="N404" s="26"/>
      <c r="O404" s="27"/>
      <c r="P404" s="26"/>
      <c r="Q404" s="27"/>
      <c r="R404" s="26"/>
      <c r="S404" s="27"/>
      <c r="T404" s="26"/>
      <c r="U404" s="27"/>
      <c r="V404" s="26"/>
      <c r="W404" s="27"/>
      <c r="X404" s="26"/>
      <c r="Y404" s="27"/>
      <c r="Z404" s="26"/>
      <c r="AA404" s="27"/>
      <c r="AB404" s="26"/>
      <c r="AC404" s="27"/>
      <c r="AD404" s="26"/>
      <c r="AE404" s="27"/>
      <c r="AF404" s="26"/>
      <c r="AG404" s="27"/>
      <c r="AH404" s="26"/>
    </row>
    <row r="405" spans="1:34">
      <c r="A405" s="1"/>
      <c r="B405" s="2"/>
      <c r="C405" s="2"/>
      <c r="D405" s="1"/>
      <c r="E405" s="1"/>
      <c r="F405" s="20"/>
      <c r="G405" s="24"/>
      <c r="H405" s="25"/>
      <c r="I405" s="24"/>
      <c r="J405" s="25"/>
      <c r="K405" s="27"/>
      <c r="L405" s="26"/>
      <c r="M405" s="27"/>
      <c r="N405" s="26"/>
      <c r="O405" s="27"/>
      <c r="P405" s="26"/>
      <c r="Q405" s="27"/>
      <c r="R405" s="26"/>
      <c r="S405" s="27"/>
      <c r="T405" s="26"/>
      <c r="U405" s="27"/>
      <c r="V405" s="26"/>
      <c r="W405" s="27"/>
      <c r="X405" s="26"/>
      <c r="Y405" s="27"/>
      <c r="Z405" s="26"/>
      <c r="AA405" s="27"/>
      <c r="AB405" s="26"/>
      <c r="AC405" s="27"/>
      <c r="AD405" s="26"/>
      <c r="AE405" s="27"/>
      <c r="AF405" s="26"/>
      <c r="AG405" s="27"/>
      <c r="AH405" s="26"/>
    </row>
    <row r="406" spans="1:34">
      <c r="A406" s="1"/>
      <c r="B406" s="2"/>
      <c r="C406" s="2"/>
      <c r="D406" s="1"/>
      <c r="E406" s="1"/>
      <c r="F406" s="20"/>
      <c r="G406" s="24"/>
      <c r="H406" s="25"/>
      <c r="I406" s="24"/>
      <c r="J406" s="25"/>
      <c r="K406" s="27"/>
      <c r="L406" s="26"/>
      <c r="M406" s="27"/>
      <c r="N406" s="26"/>
      <c r="O406" s="27"/>
      <c r="P406" s="26"/>
      <c r="Q406" s="27"/>
      <c r="R406" s="26"/>
      <c r="S406" s="27"/>
      <c r="T406" s="26"/>
      <c r="U406" s="27"/>
      <c r="V406" s="26"/>
      <c r="W406" s="27"/>
      <c r="X406" s="26"/>
      <c r="Y406" s="27"/>
      <c r="Z406" s="26"/>
      <c r="AA406" s="27"/>
      <c r="AB406" s="26"/>
      <c r="AC406" s="27"/>
      <c r="AD406" s="26"/>
      <c r="AE406" s="27"/>
      <c r="AF406" s="26"/>
      <c r="AG406" s="27"/>
      <c r="AH406" s="26"/>
    </row>
    <row r="407" spans="1:34">
      <c r="A407" s="1"/>
      <c r="B407" s="2"/>
      <c r="C407" s="2"/>
      <c r="D407" s="1"/>
      <c r="E407" s="1"/>
      <c r="F407" s="20"/>
      <c r="G407" s="24"/>
      <c r="H407" s="25"/>
      <c r="I407" s="24"/>
      <c r="J407" s="25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26"/>
      <c r="W407" s="27"/>
      <c r="X407" s="26"/>
      <c r="Y407" s="27"/>
      <c r="Z407" s="26"/>
      <c r="AA407" s="27"/>
      <c r="AB407" s="26"/>
      <c r="AC407" s="27"/>
      <c r="AD407" s="26"/>
      <c r="AE407" s="27"/>
      <c r="AF407" s="26"/>
      <c r="AG407" s="27"/>
      <c r="AH407" s="26"/>
    </row>
    <row r="408" spans="1:34">
      <c r="A408" s="1"/>
      <c r="B408" s="2"/>
      <c r="C408" s="2"/>
      <c r="D408" s="1"/>
      <c r="E408" s="1"/>
      <c r="F408" s="20"/>
      <c r="G408" s="24"/>
      <c r="H408" s="25"/>
      <c r="I408" s="24"/>
      <c r="J408" s="25"/>
      <c r="K408" s="27"/>
      <c r="L408" s="26"/>
      <c r="M408" s="27"/>
      <c r="N408" s="26"/>
      <c r="O408" s="27"/>
      <c r="P408" s="26"/>
      <c r="Q408" s="27"/>
      <c r="R408" s="26"/>
      <c r="S408" s="27"/>
      <c r="T408" s="26"/>
      <c r="U408" s="27"/>
      <c r="V408" s="26"/>
      <c r="W408" s="27"/>
      <c r="X408" s="26"/>
      <c r="Y408" s="27"/>
      <c r="Z408" s="26"/>
      <c r="AA408" s="27"/>
      <c r="AB408" s="26"/>
      <c r="AC408" s="27"/>
      <c r="AD408" s="26"/>
      <c r="AE408" s="27"/>
      <c r="AF408" s="26"/>
      <c r="AG408" s="27"/>
      <c r="AH408" s="26"/>
    </row>
    <row r="409" spans="1:34">
      <c r="A409" s="1"/>
      <c r="B409" s="2"/>
      <c r="C409" s="2"/>
      <c r="D409" s="1"/>
      <c r="E409" s="1"/>
      <c r="F409" s="20"/>
      <c r="G409" s="24"/>
      <c r="H409" s="25"/>
      <c r="I409" s="24"/>
      <c r="J409" s="25"/>
      <c r="K409" s="27"/>
      <c r="L409" s="26"/>
      <c r="M409" s="27"/>
      <c r="N409" s="26"/>
      <c r="O409" s="27"/>
      <c r="P409" s="26"/>
      <c r="Q409" s="27"/>
      <c r="R409" s="26"/>
      <c r="S409" s="27"/>
      <c r="T409" s="26"/>
      <c r="U409" s="27"/>
      <c r="V409" s="26"/>
      <c r="W409" s="27"/>
      <c r="X409" s="26"/>
      <c r="Y409" s="27"/>
      <c r="Z409" s="26"/>
      <c r="AA409" s="27"/>
      <c r="AB409" s="26"/>
      <c r="AC409" s="27"/>
      <c r="AD409" s="26"/>
      <c r="AE409" s="27"/>
      <c r="AF409" s="26"/>
      <c r="AG409" s="27"/>
      <c r="AH409" s="26"/>
    </row>
    <row r="410" spans="1:34">
      <c r="A410" s="1"/>
      <c r="B410" s="2"/>
      <c r="C410" s="2"/>
      <c r="D410" s="1"/>
      <c r="E410" s="1"/>
      <c r="F410" s="20"/>
      <c r="G410" s="24"/>
      <c r="H410" s="25"/>
      <c r="I410" s="24"/>
      <c r="J410" s="25"/>
      <c r="K410" s="27"/>
      <c r="L410" s="26"/>
      <c r="M410" s="27"/>
      <c r="N410" s="26"/>
      <c r="O410" s="27"/>
      <c r="P410" s="26"/>
      <c r="Q410" s="27"/>
      <c r="R410" s="26"/>
      <c r="S410" s="27"/>
      <c r="T410" s="26"/>
      <c r="U410" s="27"/>
      <c r="V410" s="26"/>
      <c r="W410" s="27"/>
      <c r="X410" s="26"/>
      <c r="Y410" s="27"/>
      <c r="Z410" s="26"/>
      <c r="AA410" s="27"/>
      <c r="AB410" s="26"/>
      <c r="AC410" s="27"/>
      <c r="AD410" s="26"/>
      <c r="AE410" s="27"/>
      <c r="AF410" s="26"/>
      <c r="AG410" s="27"/>
      <c r="AH410" s="26"/>
    </row>
    <row r="411" spans="1:34">
      <c r="A411" s="1"/>
      <c r="B411" s="2"/>
      <c r="C411" s="2"/>
      <c r="D411" s="1"/>
      <c r="E411" s="1"/>
      <c r="F411" s="20"/>
      <c r="G411" s="24"/>
      <c r="H411" s="25"/>
      <c r="I411" s="24"/>
      <c r="J411" s="25"/>
      <c r="K411" s="27"/>
      <c r="L411" s="26"/>
      <c r="M411" s="27"/>
      <c r="N411" s="26"/>
      <c r="O411" s="27"/>
      <c r="P411" s="26"/>
      <c r="Q411" s="27"/>
      <c r="R411" s="26"/>
      <c r="S411" s="27"/>
      <c r="T411" s="26"/>
      <c r="U411" s="27"/>
      <c r="V411" s="26"/>
      <c r="W411" s="27"/>
      <c r="X411" s="26"/>
      <c r="Y411" s="27"/>
      <c r="Z411" s="26"/>
      <c r="AA411" s="27"/>
      <c r="AB411" s="26"/>
      <c r="AC411" s="27"/>
      <c r="AD411" s="26"/>
      <c r="AE411" s="27"/>
      <c r="AF411" s="26"/>
      <c r="AG411" s="27"/>
      <c r="AH411" s="26"/>
    </row>
    <row r="412" spans="1:34">
      <c r="A412" s="1"/>
      <c r="B412" s="2"/>
      <c r="C412" s="2"/>
      <c r="D412" s="1"/>
      <c r="E412" s="1"/>
      <c r="F412" s="20"/>
      <c r="G412" s="24"/>
      <c r="H412" s="25"/>
      <c r="I412" s="24"/>
      <c r="J412" s="25"/>
      <c r="K412" s="27"/>
      <c r="L412" s="26"/>
      <c r="M412" s="27"/>
      <c r="N412" s="26"/>
      <c r="O412" s="27"/>
      <c r="P412" s="26"/>
      <c r="Q412" s="27"/>
      <c r="R412" s="26"/>
      <c r="S412" s="27"/>
      <c r="T412" s="26"/>
      <c r="U412" s="27"/>
      <c r="V412" s="26"/>
      <c r="W412" s="27"/>
      <c r="X412" s="26"/>
      <c r="Y412" s="27"/>
      <c r="Z412" s="26"/>
      <c r="AA412" s="27"/>
      <c r="AB412" s="26"/>
      <c r="AC412" s="27"/>
      <c r="AD412" s="26"/>
      <c r="AE412" s="27"/>
      <c r="AF412" s="26"/>
      <c r="AG412" s="27"/>
      <c r="AH412" s="26"/>
    </row>
    <row r="413" spans="1:34">
      <c r="A413" s="1"/>
      <c r="B413" s="2"/>
      <c r="C413" s="2"/>
      <c r="D413" s="1"/>
      <c r="E413" s="1"/>
      <c r="F413" s="20"/>
      <c r="G413" s="24"/>
      <c r="H413" s="25"/>
      <c r="I413" s="24"/>
      <c r="J413" s="25"/>
      <c r="K413" s="27"/>
      <c r="L413" s="26"/>
      <c r="M413" s="27"/>
      <c r="N413" s="26"/>
      <c r="O413" s="27"/>
      <c r="P413" s="26"/>
      <c r="Q413" s="27"/>
      <c r="R413" s="26"/>
      <c r="S413" s="27"/>
      <c r="T413" s="26"/>
      <c r="U413" s="27"/>
      <c r="V413" s="26"/>
      <c r="W413" s="27"/>
      <c r="X413" s="26"/>
      <c r="Y413" s="27"/>
      <c r="Z413" s="26"/>
      <c r="AA413" s="27"/>
      <c r="AB413" s="26"/>
      <c r="AC413" s="27"/>
      <c r="AD413" s="26"/>
      <c r="AE413" s="27"/>
      <c r="AF413" s="26"/>
      <c r="AG413" s="27"/>
      <c r="AH413" s="26"/>
    </row>
    <row r="414" spans="1:34">
      <c r="A414" s="1"/>
      <c r="B414" s="2"/>
      <c r="C414" s="2"/>
      <c r="D414" s="1"/>
      <c r="E414" s="1"/>
      <c r="F414" s="20"/>
      <c r="G414" s="24"/>
      <c r="H414" s="25"/>
      <c r="I414" s="24"/>
      <c r="J414" s="25"/>
      <c r="K414" s="27"/>
      <c r="L414" s="26"/>
      <c r="M414" s="27"/>
      <c r="N414" s="26"/>
      <c r="O414" s="27"/>
      <c r="P414" s="26"/>
      <c r="Q414" s="27"/>
      <c r="R414" s="26"/>
      <c r="S414" s="27"/>
      <c r="T414" s="26"/>
      <c r="U414" s="27"/>
      <c r="V414" s="26"/>
      <c r="W414" s="27"/>
      <c r="X414" s="26"/>
      <c r="Y414" s="27"/>
      <c r="Z414" s="26"/>
      <c r="AA414" s="27"/>
      <c r="AB414" s="26"/>
      <c r="AC414" s="27"/>
      <c r="AD414" s="26"/>
      <c r="AE414" s="27"/>
      <c r="AF414" s="26"/>
      <c r="AG414" s="27"/>
      <c r="AH414" s="26"/>
    </row>
    <row r="415" spans="1:34">
      <c r="A415" s="1"/>
      <c r="B415" s="2"/>
      <c r="C415" s="2"/>
      <c r="D415" s="1"/>
      <c r="E415" s="1"/>
      <c r="F415" s="20"/>
      <c r="G415" s="24"/>
      <c r="H415" s="25"/>
      <c r="I415" s="24"/>
      <c r="J415" s="25"/>
      <c r="K415" s="27"/>
      <c r="L415" s="26"/>
      <c r="M415" s="27"/>
      <c r="N415" s="26"/>
      <c r="O415" s="27"/>
      <c r="P415" s="26"/>
      <c r="Q415" s="27"/>
      <c r="R415" s="26"/>
      <c r="S415" s="27"/>
      <c r="T415" s="26"/>
      <c r="U415" s="27"/>
      <c r="V415" s="26"/>
      <c r="W415" s="27"/>
      <c r="X415" s="26"/>
      <c r="Y415" s="27"/>
      <c r="Z415" s="26"/>
      <c r="AA415" s="27"/>
      <c r="AB415" s="26"/>
      <c r="AC415" s="27"/>
      <c r="AD415" s="26"/>
      <c r="AE415" s="27"/>
      <c r="AF415" s="26"/>
      <c r="AG415" s="27"/>
      <c r="AH415" s="26"/>
    </row>
    <row r="416" spans="1:34">
      <c r="A416" s="1"/>
      <c r="B416" s="2"/>
      <c r="C416" s="2"/>
      <c r="D416" s="1"/>
      <c r="E416" s="1"/>
      <c r="F416" s="20"/>
      <c r="G416" s="24"/>
      <c r="H416" s="25"/>
      <c r="I416" s="24"/>
      <c r="J416" s="25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26"/>
      <c r="W416" s="27"/>
      <c r="X416" s="26"/>
      <c r="Y416" s="27"/>
      <c r="Z416" s="26"/>
      <c r="AA416" s="27"/>
      <c r="AB416" s="26"/>
      <c r="AC416" s="27"/>
      <c r="AD416" s="26"/>
      <c r="AE416" s="27"/>
      <c r="AF416" s="26"/>
      <c r="AG416" s="27"/>
      <c r="AH416" s="26"/>
    </row>
    <row r="417" spans="1:34">
      <c r="A417" s="1"/>
      <c r="B417" s="2"/>
      <c r="C417" s="2"/>
      <c r="D417" s="1"/>
      <c r="E417" s="1"/>
      <c r="F417" s="20"/>
      <c r="G417" s="24"/>
      <c r="H417" s="25"/>
      <c r="I417" s="24"/>
      <c r="J417" s="25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26"/>
      <c r="W417" s="27"/>
      <c r="X417" s="26"/>
      <c r="Y417" s="27"/>
      <c r="Z417" s="26"/>
      <c r="AA417" s="27"/>
      <c r="AB417" s="26"/>
      <c r="AC417" s="27"/>
      <c r="AD417" s="26"/>
      <c r="AE417" s="27"/>
      <c r="AF417" s="26"/>
      <c r="AG417" s="27"/>
      <c r="AH417" s="26"/>
    </row>
    <row r="418" spans="1:34">
      <c r="A418" s="1"/>
      <c r="B418" s="2"/>
      <c r="C418" s="2"/>
      <c r="D418" s="1"/>
      <c r="E418" s="1"/>
      <c r="F418" s="20"/>
      <c r="G418" s="24"/>
      <c r="H418" s="25"/>
      <c r="I418" s="24"/>
      <c r="J418" s="25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26"/>
      <c r="W418" s="27"/>
      <c r="X418" s="26"/>
      <c r="Y418" s="27"/>
      <c r="Z418" s="26"/>
      <c r="AA418" s="27"/>
      <c r="AB418" s="26"/>
      <c r="AC418" s="27"/>
      <c r="AD418" s="26"/>
      <c r="AE418" s="27"/>
      <c r="AF418" s="26"/>
      <c r="AG418" s="27"/>
      <c r="AH418" s="26"/>
    </row>
    <row r="419" spans="1:34">
      <c r="A419" s="1"/>
      <c r="B419" s="2"/>
      <c r="C419" s="2"/>
      <c r="D419" s="1"/>
      <c r="E419" s="1"/>
      <c r="F419" s="20"/>
      <c r="G419" s="24"/>
      <c r="H419" s="25"/>
      <c r="I419" s="24"/>
      <c r="J419" s="25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26"/>
      <c r="W419" s="27"/>
      <c r="X419" s="26"/>
      <c r="Y419" s="27"/>
      <c r="Z419" s="26"/>
      <c r="AA419" s="27"/>
      <c r="AB419" s="26"/>
      <c r="AC419" s="27"/>
      <c r="AD419" s="26"/>
      <c r="AE419" s="27"/>
      <c r="AF419" s="26"/>
      <c r="AG419" s="27"/>
      <c r="AH419" s="26"/>
    </row>
    <row r="420" spans="1:34">
      <c r="A420" s="1"/>
      <c r="B420" s="2"/>
      <c r="C420" s="2"/>
      <c r="D420" s="1"/>
      <c r="E420" s="1"/>
      <c r="F420" s="20"/>
      <c r="G420" s="24"/>
      <c r="H420" s="25"/>
      <c r="I420" s="24"/>
      <c r="J420" s="25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26"/>
      <c r="W420" s="27"/>
      <c r="X420" s="26"/>
      <c r="Y420" s="27"/>
      <c r="Z420" s="26"/>
      <c r="AA420" s="27"/>
      <c r="AB420" s="26"/>
      <c r="AC420" s="27"/>
      <c r="AD420" s="26"/>
      <c r="AE420" s="27"/>
      <c r="AF420" s="26"/>
      <c r="AG420" s="27"/>
      <c r="AH420" s="26"/>
    </row>
    <row r="421" spans="1:34">
      <c r="A421" s="1"/>
      <c r="B421" s="2"/>
      <c r="C421" s="2"/>
      <c r="D421" s="1"/>
      <c r="E421" s="1"/>
      <c r="F421" s="20"/>
      <c r="G421" s="24"/>
      <c r="H421" s="25"/>
      <c r="I421" s="24"/>
      <c r="J421" s="25"/>
      <c r="K421" s="27"/>
      <c r="L421" s="26"/>
      <c r="M421" s="27"/>
      <c r="N421" s="26"/>
      <c r="O421" s="27"/>
      <c r="P421" s="26"/>
      <c r="Q421" s="27"/>
      <c r="R421" s="26"/>
      <c r="S421" s="27"/>
      <c r="T421" s="26"/>
      <c r="U421" s="27"/>
      <c r="V421" s="26"/>
      <c r="W421" s="27"/>
      <c r="X421" s="26"/>
      <c r="Y421" s="27"/>
      <c r="Z421" s="26"/>
      <c r="AA421" s="27"/>
      <c r="AB421" s="26"/>
      <c r="AC421" s="27"/>
      <c r="AD421" s="26"/>
      <c r="AE421" s="27"/>
      <c r="AF421" s="26"/>
      <c r="AG421" s="27"/>
      <c r="AH421" s="26"/>
    </row>
    <row r="422" spans="1:34">
      <c r="A422" s="1"/>
      <c r="B422" s="2"/>
      <c r="C422" s="2"/>
      <c r="D422" s="1"/>
      <c r="E422" s="1"/>
      <c r="F422" s="20"/>
      <c r="G422" s="24"/>
      <c r="H422" s="25"/>
      <c r="I422" s="24"/>
      <c r="J422" s="25"/>
      <c r="K422" s="27"/>
      <c r="L422" s="26"/>
      <c r="M422" s="27"/>
      <c r="N422" s="26"/>
      <c r="O422" s="27"/>
      <c r="P422" s="26"/>
      <c r="Q422" s="27"/>
      <c r="R422" s="26"/>
      <c r="S422" s="27"/>
      <c r="T422" s="26"/>
      <c r="U422" s="27"/>
      <c r="V422" s="26"/>
      <c r="W422" s="27"/>
      <c r="X422" s="26"/>
      <c r="Y422" s="27"/>
      <c r="Z422" s="26"/>
      <c r="AA422" s="27"/>
      <c r="AB422" s="26"/>
      <c r="AC422" s="27"/>
      <c r="AD422" s="26"/>
      <c r="AE422" s="27"/>
      <c r="AF422" s="26"/>
      <c r="AG422" s="27"/>
      <c r="AH422" s="26"/>
    </row>
    <row r="423" spans="1:34">
      <c r="A423" s="1"/>
      <c r="B423" s="2"/>
      <c r="C423" s="2"/>
      <c r="D423" s="1"/>
      <c r="E423" s="1"/>
      <c r="F423" s="20"/>
      <c r="G423" s="24"/>
      <c r="H423" s="25"/>
      <c r="I423" s="24"/>
      <c r="J423" s="25"/>
      <c r="K423" s="27"/>
      <c r="L423" s="26"/>
      <c r="M423" s="27"/>
      <c r="N423" s="26"/>
      <c r="O423" s="27"/>
      <c r="P423" s="26"/>
      <c r="Q423" s="27"/>
      <c r="R423" s="26"/>
      <c r="S423" s="27"/>
      <c r="T423" s="26"/>
      <c r="U423" s="27"/>
      <c r="V423" s="26"/>
      <c r="W423" s="27"/>
      <c r="X423" s="26"/>
      <c r="Y423" s="27"/>
      <c r="Z423" s="26"/>
      <c r="AA423" s="27"/>
      <c r="AB423" s="26"/>
      <c r="AC423" s="27"/>
      <c r="AD423" s="26"/>
      <c r="AE423" s="27"/>
      <c r="AF423" s="26"/>
      <c r="AG423" s="27"/>
      <c r="AH423" s="26"/>
    </row>
    <row r="424" spans="1:34">
      <c r="A424" s="1"/>
      <c r="B424" s="2"/>
      <c r="C424" s="2"/>
      <c r="D424" s="1"/>
      <c r="E424" s="1"/>
      <c r="F424" s="20"/>
      <c r="G424" s="24"/>
      <c r="H424" s="25"/>
      <c r="I424" s="24"/>
      <c r="J424" s="25"/>
      <c r="K424" s="27"/>
      <c r="L424" s="26"/>
      <c r="M424" s="27"/>
      <c r="N424" s="26"/>
      <c r="O424" s="27"/>
      <c r="P424" s="26"/>
      <c r="Q424" s="27"/>
      <c r="R424" s="26"/>
      <c r="S424" s="27"/>
      <c r="T424" s="26"/>
      <c r="U424" s="27"/>
      <c r="V424" s="26"/>
      <c r="W424" s="27"/>
      <c r="X424" s="26"/>
      <c r="Y424" s="27"/>
      <c r="Z424" s="26"/>
      <c r="AA424" s="27"/>
      <c r="AB424" s="26"/>
      <c r="AC424" s="27"/>
      <c r="AD424" s="26"/>
      <c r="AE424" s="27"/>
      <c r="AF424" s="26"/>
      <c r="AG424" s="27"/>
      <c r="AH424" s="26"/>
    </row>
    <row r="425" spans="1:34">
      <c r="A425" s="1"/>
      <c r="B425" s="2"/>
      <c r="C425" s="2"/>
      <c r="D425" s="1"/>
      <c r="E425" s="1"/>
      <c r="F425" s="20"/>
      <c r="G425" s="24"/>
      <c r="H425" s="25"/>
      <c r="I425" s="24"/>
      <c r="J425" s="25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26"/>
      <c r="W425" s="27"/>
      <c r="X425" s="26"/>
      <c r="Y425" s="27"/>
      <c r="Z425" s="26"/>
      <c r="AA425" s="27"/>
      <c r="AB425" s="26"/>
      <c r="AC425" s="27"/>
      <c r="AD425" s="26"/>
      <c r="AE425" s="27"/>
      <c r="AF425" s="26"/>
      <c r="AG425" s="27"/>
      <c r="AH425" s="26"/>
    </row>
    <row r="426" spans="1:34">
      <c r="A426" s="1"/>
      <c r="B426" s="2"/>
      <c r="C426" s="2"/>
      <c r="D426" s="1"/>
      <c r="E426" s="1"/>
      <c r="F426" s="20"/>
      <c r="G426" s="24"/>
      <c r="H426" s="25"/>
      <c r="I426" s="24"/>
      <c r="J426" s="25"/>
      <c r="K426" s="27"/>
      <c r="L426" s="26"/>
      <c r="M426" s="27"/>
      <c r="N426" s="26"/>
      <c r="O426" s="27"/>
      <c r="P426" s="26"/>
      <c r="Q426" s="27"/>
      <c r="R426" s="26"/>
      <c r="S426" s="27"/>
      <c r="T426" s="26"/>
      <c r="U426" s="27"/>
      <c r="V426" s="26"/>
      <c r="W426" s="27"/>
      <c r="X426" s="26"/>
      <c r="Y426" s="27"/>
      <c r="Z426" s="26"/>
      <c r="AA426" s="27"/>
      <c r="AB426" s="26"/>
      <c r="AC426" s="27"/>
      <c r="AD426" s="26"/>
      <c r="AE426" s="27"/>
      <c r="AF426" s="26"/>
      <c r="AG426" s="27"/>
      <c r="AH426" s="26"/>
    </row>
    <row r="427" spans="1:34">
      <c r="A427" s="1"/>
      <c r="B427" s="2"/>
      <c r="C427" s="2"/>
      <c r="D427" s="1"/>
      <c r="E427" s="1"/>
      <c r="F427" s="20"/>
      <c r="G427" s="24"/>
      <c r="H427" s="25"/>
      <c r="I427" s="24"/>
      <c r="J427" s="25"/>
      <c r="K427" s="27"/>
      <c r="L427" s="26"/>
      <c r="M427" s="27"/>
      <c r="N427" s="26"/>
      <c r="O427" s="27"/>
      <c r="P427" s="26"/>
      <c r="Q427" s="27"/>
      <c r="R427" s="26"/>
      <c r="S427" s="27"/>
      <c r="T427" s="26"/>
      <c r="U427" s="27"/>
      <c r="V427" s="26"/>
      <c r="W427" s="27"/>
      <c r="X427" s="26"/>
      <c r="Y427" s="27"/>
      <c r="Z427" s="26"/>
      <c r="AA427" s="27"/>
      <c r="AB427" s="26"/>
      <c r="AC427" s="27"/>
      <c r="AD427" s="26"/>
      <c r="AE427" s="27"/>
      <c r="AF427" s="26"/>
      <c r="AG427" s="27"/>
      <c r="AH427" s="26"/>
    </row>
    <row r="428" spans="1:34">
      <c r="A428" s="1"/>
      <c r="B428" s="2"/>
      <c r="C428" s="2"/>
      <c r="D428" s="1"/>
      <c r="E428" s="1"/>
      <c r="F428" s="20"/>
      <c r="G428" s="24"/>
      <c r="H428" s="25"/>
      <c r="I428" s="24"/>
      <c r="J428" s="25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26"/>
      <c r="W428" s="27"/>
      <c r="X428" s="26"/>
      <c r="Y428" s="27"/>
      <c r="Z428" s="26"/>
      <c r="AA428" s="27"/>
      <c r="AB428" s="26"/>
      <c r="AC428" s="27"/>
      <c r="AD428" s="26"/>
      <c r="AE428" s="27"/>
      <c r="AF428" s="26"/>
      <c r="AG428" s="27"/>
      <c r="AH428" s="26"/>
    </row>
    <row r="429" spans="1:34">
      <c r="A429" s="1"/>
      <c r="B429" s="2"/>
      <c r="C429" s="2"/>
      <c r="D429" s="1"/>
      <c r="E429" s="1"/>
      <c r="F429" s="20"/>
      <c r="G429" s="24"/>
      <c r="H429" s="25"/>
      <c r="I429" s="24"/>
      <c r="J429" s="25"/>
      <c r="K429" s="27"/>
      <c r="L429" s="26"/>
      <c r="M429" s="27"/>
      <c r="N429" s="26"/>
      <c r="O429" s="27"/>
      <c r="P429" s="26"/>
      <c r="Q429" s="27"/>
      <c r="R429" s="26"/>
      <c r="S429" s="27"/>
      <c r="T429" s="26"/>
      <c r="U429" s="27"/>
      <c r="V429" s="26"/>
      <c r="W429" s="27"/>
      <c r="X429" s="26"/>
      <c r="Y429" s="27"/>
      <c r="Z429" s="26"/>
      <c r="AA429" s="27"/>
      <c r="AB429" s="26"/>
      <c r="AC429" s="27"/>
      <c r="AD429" s="26"/>
      <c r="AE429" s="27"/>
      <c r="AF429" s="26"/>
      <c r="AG429" s="27"/>
      <c r="AH429" s="26"/>
    </row>
    <row r="430" spans="1:34">
      <c r="A430" s="1"/>
      <c r="B430" s="2"/>
      <c r="C430" s="2"/>
      <c r="D430" s="1"/>
      <c r="E430" s="1"/>
      <c r="F430" s="20"/>
      <c r="G430" s="24"/>
      <c r="H430" s="25"/>
      <c r="I430" s="24"/>
      <c r="J430" s="25"/>
      <c r="K430" s="27"/>
      <c r="L430" s="26"/>
      <c r="M430" s="27"/>
      <c r="N430" s="26"/>
      <c r="O430" s="27"/>
      <c r="P430" s="26"/>
      <c r="Q430" s="27"/>
      <c r="R430" s="26"/>
      <c r="S430" s="27"/>
      <c r="T430" s="26"/>
      <c r="U430" s="27"/>
      <c r="V430" s="26"/>
      <c r="W430" s="27"/>
      <c r="X430" s="26"/>
      <c r="Y430" s="27"/>
      <c r="Z430" s="26"/>
      <c r="AA430" s="27"/>
      <c r="AB430" s="26"/>
      <c r="AC430" s="27"/>
      <c r="AD430" s="26"/>
      <c r="AE430" s="27"/>
      <c r="AF430" s="26"/>
      <c r="AG430" s="27"/>
      <c r="AH430" s="26"/>
    </row>
    <row r="431" spans="1:34">
      <c r="A431" s="1"/>
      <c r="B431" s="2"/>
      <c r="C431" s="2"/>
      <c r="D431" s="1"/>
      <c r="E431" s="1"/>
      <c r="F431" s="20"/>
      <c r="G431" s="24"/>
      <c r="H431" s="25"/>
      <c r="I431" s="24"/>
      <c r="J431" s="25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26"/>
      <c r="W431" s="27"/>
      <c r="X431" s="26"/>
      <c r="Y431" s="27"/>
      <c r="Z431" s="26"/>
      <c r="AA431" s="27"/>
      <c r="AB431" s="26"/>
      <c r="AC431" s="27"/>
      <c r="AD431" s="26"/>
      <c r="AE431" s="27"/>
      <c r="AF431" s="26"/>
      <c r="AG431" s="27"/>
      <c r="AH431" s="26"/>
    </row>
    <row r="432" spans="1:34">
      <c r="A432" s="1"/>
      <c r="B432" s="2"/>
      <c r="C432" s="2"/>
      <c r="D432" s="1"/>
      <c r="E432" s="1"/>
      <c r="F432" s="20"/>
      <c r="G432" s="24"/>
      <c r="H432" s="25"/>
      <c r="I432" s="24"/>
      <c r="J432" s="25"/>
      <c r="K432" s="27"/>
      <c r="L432" s="26"/>
      <c r="M432" s="27"/>
      <c r="N432" s="26"/>
      <c r="O432" s="27"/>
      <c r="P432" s="26"/>
      <c r="Q432" s="27"/>
      <c r="R432" s="26"/>
      <c r="S432" s="27"/>
      <c r="T432" s="26"/>
      <c r="U432" s="27"/>
      <c r="V432" s="26"/>
      <c r="W432" s="27"/>
      <c r="X432" s="26"/>
      <c r="Y432" s="27"/>
      <c r="Z432" s="26"/>
      <c r="AA432" s="27"/>
      <c r="AB432" s="26"/>
      <c r="AC432" s="27"/>
      <c r="AD432" s="26"/>
      <c r="AE432" s="27"/>
      <c r="AF432" s="26"/>
      <c r="AG432" s="27"/>
      <c r="AH432" s="26"/>
    </row>
    <row r="433" spans="1:34">
      <c r="A433" s="1"/>
      <c r="B433" s="2"/>
      <c r="C433" s="2"/>
      <c r="D433" s="1"/>
      <c r="E433" s="1"/>
      <c r="F433" s="20"/>
      <c r="G433" s="24"/>
      <c r="H433" s="25"/>
      <c r="I433" s="24"/>
      <c r="J433" s="25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26"/>
      <c r="W433" s="27"/>
      <c r="X433" s="26"/>
      <c r="Y433" s="27"/>
      <c r="Z433" s="26"/>
      <c r="AA433" s="27"/>
      <c r="AB433" s="26"/>
      <c r="AC433" s="27"/>
      <c r="AD433" s="26"/>
      <c r="AE433" s="27"/>
      <c r="AF433" s="26"/>
      <c r="AG433" s="27"/>
      <c r="AH433" s="26"/>
    </row>
    <row r="434" spans="1:34">
      <c r="A434" s="1"/>
      <c r="B434" s="2"/>
      <c r="C434" s="2"/>
      <c r="D434" s="1"/>
      <c r="E434" s="1"/>
      <c r="F434" s="20"/>
      <c r="G434" s="24"/>
      <c r="H434" s="25"/>
      <c r="I434" s="24"/>
      <c r="J434" s="25"/>
      <c r="K434" s="27"/>
      <c r="L434" s="26"/>
      <c r="M434" s="27"/>
      <c r="N434" s="26"/>
      <c r="O434" s="27"/>
      <c r="P434" s="26"/>
      <c r="Q434" s="27"/>
      <c r="R434" s="26"/>
      <c r="S434" s="27"/>
      <c r="T434" s="26"/>
      <c r="U434" s="27"/>
      <c r="V434" s="26"/>
      <c r="W434" s="27"/>
      <c r="X434" s="26"/>
      <c r="Y434" s="27"/>
      <c r="Z434" s="26"/>
      <c r="AA434" s="27"/>
      <c r="AB434" s="26"/>
      <c r="AC434" s="27"/>
      <c r="AD434" s="26"/>
      <c r="AE434" s="27"/>
      <c r="AF434" s="26"/>
      <c r="AG434" s="27"/>
      <c r="AH434" s="26"/>
    </row>
    <row r="435" spans="1:34">
      <c r="A435" s="1"/>
      <c r="B435" s="2"/>
      <c r="C435" s="2"/>
      <c r="D435" s="1"/>
      <c r="E435" s="1"/>
      <c r="F435" s="20"/>
      <c r="G435" s="24"/>
      <c r="H435" s="25"/>
      <c r="I435" s="24"/>
      <c r="J435" s="25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26"/>
      <c r="W435" s="27"/>
      <c r="X435" s="26"/>
      <c r="Y435" s="27"/>
      <c r="Z435" s="26"/>
      <c r="AA435" s="27"/>
      <c r="AB435" s="26"/>
      <c r="AC435" s="27"/>
      <c r="AD435" s="26"/>
      <c r="AE435" s="27"/>
      <c r="AF435" s="26"/>
      <c r="AG435" s="27"/>
      <c r="AH435" s="26"/>
    </row>
    <row r="436" spans="1:34">
      <c r="A436" s="1"/>
      <c r="B436" s="2"/>
      <c r="C436" s="2"/>
      <c r="D436" s="1"/>
      <c r="E436" s="1"/>
      <c r="F436" s="20"/>
      <c r="G436" s="24"/>
      <c r="H436" s="25"/>
      <c r="I436" s="24"/>
      <c r="J436" s="25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26"/>
      <c r="W436" s="27"/>
      <c r="X436" s="26"/>
      <c r="Y436" s="27"/>
      <c r="Z436" s="26"/>
      <c r="AA436" s="27"/>
      <c r="AB436" s="26"/>
      <c r="AC436" s="27"/>
      <c r="AD436" s="26"/>
      <c r="AE436" s="27"/>
      <c r="AF436" s="26"/>
      <c r="AG436" s="27"/>
      <c r="AH436" s="26"/>
    </row>
    <row r="437" spans="1:34">
      <c r="A437" s="1"/>
      <c r="B437" s="2"/>
      <c r="C437" s="2"/>
      <c r="D437" s="1"/>
      <c r="E437" s="1"/>
      <c r="F437" s="20"/>
      <c r="G437" s="24"/>
      <c r="H437" s="25"/>
      <c r="I437" s="24"/>
      <c r="J437" s="25"/>
      <c r="K437" s="27"/>
      <c r="L437" s="26"/>
      <c r="M437" s="27"/>
      <c r="N437" s="26"/>
      <c r="O437" s="27"/>
      <c r="P437" s="26"/>
      <c r="Q437" s="27"/>
      <c r="R437" s="26"/>
      <c r="S437" s="27"/>
      <c r="T437" s="26"/>
      <c r="U437" s="27"/>
      <c r="V437" s="26"/>
      <c r="W437" s="27"/>
      <c r="X437" s="26"/>
      <c r="Y437" s="27"/>
      <c r="Z437" s="26"/>
      <c r="AA437" s="27"/>
      <c r="AB437" s="26"/>
      <c r="AC437" s="27"/>
      <c r="AD437" s="26"/>
      <c r="AE437" s="27"/>
      <c r="AF437" s="26"/>
      <c r="AG437" s="27"/>
      <c r="AH437" s="26"/>
    </row>
    <row r="438" spans="1:34">
      <c r="A438" s="1"/>
      <c r="B438" s="2"/>
      <c r="C438" s="2"/>
      <c r="D438" s="1"/>
      <c r="E438" s="1"/>
      <c r="F438" s="20"/>
      <c r="G438" s="24"/>
      <c r="H438" s="25"/>
      <c r="I438" s="24"/>
      <c r="J438" s="25"/>
      <c r="K438" s="27"/>
      <c r="L438" s="26"/>
      <c r="M438" s="27"/>
      <c r="N438" s="26"/>
      <c r="O438" s="27"/>
      <c r="P438" s="26"/>
      <c r="Q438" s="27"/>
      <c r="R438" s="26"/>
      <c r="S438" s="27"/>
      <c r="T438" s="26"/>
      <c r="U438" s="27"/>
      <c r="V438" s="26"/>
      <c r="W438" s="27"/>
      <c r="X438" s="26"/>
      <c r="Y438" s="27"/>
      <c r="Z438" s="26"/>
      <c r="AA438" s="27"/>
      <c r="AB438" s="26"/>
      <c r="AC438" s="27"/>
      <c r="AD438" s="26"/>
      <c r="AE438" s="27"/>
      <c r="AF438" s="26"/>
      <c r="AG438" s="27"/>
      <c r="AH438" s="26"/>
    </row>
    <row r="439" spans="1:34">
      <c r="A439" s="1"/>
      <c r="B439" s="2"/>
      <c r="C439" s="2"/>
      <c r="D439" s="1"/>
      <c r="E439" s="1"/>
      <c r="F439" s="20"/>
      <c r="G439" s="24"/>
      <c r="H439" s="25"/>
      <c r="I439" s="24"/>
      <c r="J439" s="25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26"/>
      <c r="W439" s="27"/>
      <c r="X439" s="26"/>
      <c r="Y439" s="27"/>
      <c r="Z439" s="26"/>
      <c r="AA439" s="27"/>
      <c r="AB439" s="26"/>
      <c r="AC439" s="27"/>
      <c r="AD439" s="26"/>
      <c r="AE439" s="27"/>
      <c r="AF439" s="26"/>
      <c r="AG439" s="27"/>
      <c r="AH439" s="26"/>
    </row>
    <row r="440" spans="1:34">
      <c r="A440" s="1"/>
      <c r="B440" s="2"/>
      <c r="C440" s="2"/>
      <c r="D440" s="1"/>
      <c r="E440" s="1"/>
      <c r="F440" s="20"/>
      <c r="G440" s="24"/>
      <c r="H440" s="25"/>
      <c r="I440" s="24"/>
      <c r="J440" s="25"/>
      <c r="K440" s="27"/>
      <c r="L440" s="26"/>
      <c r="M440" s="27"/>
      <c r="N440" s="26"/>
      <c r="O440" s="27"/>
      <c r="P440" s="26"/>
      <c r="Q440" s="27"/>
      <c r="R440" s="26"/>
      <c r="S440" s="27"/>
      <c r="T440" s="26"/>
      <c r="U440" s="27"/>
      <c r="V440" s="26"/>
      <c r="W440" s="27"/>
      <c r="X440" s="26"/>
      <c r="Y440" s="27"/>
      <c r="Z440" s="26"/>
      <c r="AA440" s="27"/>
      <c r="AB440" s="26"/>
      <c r="AC440" s="27"/>
      <c r="AD440" s="26"/>
      <c r="AE440" s="27"/>
      <c r="AF440" s="26"/>
      <c r="AG440" s="27"/>
      <c r="AH440" s="26"/>
    </row>
    <row r="441" spans="1:34">
      <c r="A441" s="1"/>
      <c r="B441" s="2"/>
      <c r="C441" s="2"/>
      <c r="D441" s="1"/>
      <c r="E441" s="1"/>
      <c r="F441" s="20"/>
      <c r="G441" s="24"/>
      <c r="H441" s="25"/>
      <c r="I441" s="24"/>
      <c r="J441" s="25"/>
      <c r="K441" s="27"/>
      <c r="L441" s="26"/>
      <c r="M441" s="27"/>
      <c r="N441" s="26"/>
      <c r="O441" s="27"/>
      <c r="P441" s="26"/>
      <c r="Q441" s="27"/>
      <c r="R441" s="26"/>
      <c r="S441" s="27"/>
      <c r="T441" s="26"/>
      <c r="U441" s="27"/>
      <c r="V441" s="26"/>
      <c r="W441" s="27"/>
      <c r="X441" s="26"/>
      <c r="Y441" s="27"/>
      <c r="Z441" s="26"/>
      <c r="AA441" s="27"/>
      <c r="AB441" s="26"/>
      <c r="AC441" s="27"/>
      <c r="AD441" s="26"/>
      <c r="AE441" s="27"/>
      <c r="AF441" s="26"/>
      <c r="AG441" s="27"/>
      <c r="AH441" s="26"/>
    </row>
    <row r="442" spans="1:34">
      <c r="A442" s="1"/>
      <c r="B442" s="2"/>
      <c r="C442" s="2"/>
      <c r="D442" s="1"/>
      <c r="E442" s="1"/>
      <c r="F442" s="20"/>
      <c r="G442" s="24"/>
      <c r="H442" s="25"/>
      <c r="I442" s="24"/>
      <c r="J442" s="25"/>
      <c r="K442" s="27"/>
      <c r="L442" s="26"/>
      <c r="M442" s="27"/>
      <c r="N442" s="26"/>
      <c r="O442" s="27"/>
      <c r="P442" s="26"/>
      <c r="Q442" s="27"/>
      <c r="R442" s="26"/>
      <c r="S442" s="27"/>
      <c r="T442" s="26"/>
      <c r="U442" s="27"/>
      <c r="V442" s="26"/>
      <c r="W442" s="27"/>
      <c r="X442" s="26"/>
      <c r="Y442" s="27"/>
      <c r="Z442" s="26"/>
      <c r="AA442" s="27"/>
      <c r="AB442" s="26"/>
      <c r="AC442" s="27"/>
      <c r="AD442" s="26"/>
      <c r="AE442" s="27"/>
      <c r="AF442" s="26"/>
      <c r="AG442" s="27"/>
      <c r="AH442" s="26"/>
    </row>
    <row r="443" spans="1:34">
      <c r="A443" s="1"/>
      <c r="B443" s="2"/>
      <c r="C443" s="2"/>
      <c r="D443" s="1"/>
      <c r="E443" s="1"/>
      <c r="F443" s="20"/>
      <c r="G443" s="24"/>
      <c r="H443" s="25"/>
      <c r="I443" s="24"/>
      <c r="J443" s="25"/>
      <c r="K443" s="27"/>
      <c r="L443" s="26"/>
      <c r="M443" s="27"/>
      <c r="N443" s="26"/>
      <c r="O443" s="27"/>
      <c r="P443" s="26"/>
      <c r="Q443" s="27"/>
      <c r="R443" s="26"/>
      <c r="S443" s="27"/>
      <c r="T443" s="26"/>
      <c r="U443" s="27"/>
      <c r="V443" s="26"/>
      <c r="W443" s="27"/>
      <c r="X443" s="26"/>
      <c r="Y443" s="27"/>
      <c r="Z443" s="26"/>
      <c r="AA443" s="27"/>
      <c r="AB443" s="26"/>
      <c r="AC443" s="27"/>
      <c r="AD443" s="26"/>
      <c r="AE443" s="27"/>
      <c r="AF443" s="26"/>
      <c r="AG443" s="27"/>
      <c r="AH443" s="26"/>
    </row>
    <row r="444" spans="1:34">
      <c r="A444" s="1"/>
      <c r="B444" s="2"/>
      <c r="C444" s="2"/>
      <c r="D444" s="1"/>
      <c r="E444" s="1"/>
      <c r="F444" s="20"/>
      <c r="G444" s="24"/>
      <c r="H444" s="25"/>
      <c r="I444" s="24"/>
      <c r="J444" s="25"/>
      <c r="K444" s="27"/>
      <c r="L444" s="26"/>
      <c r="M444" s="27"/>
      <c r="N444" s="26"/>
      <c r="O444" s="27"/>
      <c r="P444" s="26"/>
      <c r="Q444" s="27"/>
      <c r="R444" s="26"/>
      <c r="S444" s="27"/>
      <c r="T444" s="26"/>
      <c r="U444" s="27"/>
      <c r="V444" s="26"/>
      <c r="W444" s="27"/>
      <c r="X444" s="26"/>
      <c r="Y444" s="27"/>
      <c r="Z444" s="26"/>
      <c r="AA444" s="27"/>
      <c r="AB444" s="26"/>
      <c r="AC444" s="27"/>
      <c r="AD444" s="26"/>
      <c r="AE444" s="27"/>
      <c r="AF444" s="26"/>
      <c r="AG444" s="27"/>
      <c r="AH444" s="26"/>
    </row>
    <row r="445" spans="1:34">
      <c r="A445" s="1"/>
      <c r="B445" s="2"/>
      <c r="C445" s="2"/>
      <c r="D445" s="1"/>
      <c r="E445" s="1"/>
      <c r="F445" s="20"/>
      <c r="G445" s="24"/>
      <c r="H445" s="25"/>
      <c r="I445" s="24"/>
      <c r="J445" s="25"/>
      <c r="K445" s="27"/>
      <c r="L445" s="26"/>
      <c r="M445" s="27"/>
      <c r="N445" s="26"/>
      <c r="O445" s="27"/>
      <c r="P445" s="26"/>
      <c r="Q445" s="27"/>
      <c r="R445" s="26"/>
      <c r="S445" s="27"/>
      <c r="T445" s="26"/>
      <c r="U445" s="27"/>
      <c r="V445" s="26"/>
      <c r="W445" s="27"/>
      <c r="X445" s="26"/>
      <c r="Y445" s="27"/>
      <c r="Z445" s="26"/>
      <c r="AA445" s="27"/>
      <c r="AB445" s="26"/>
      <c r="AC445" s="27"/>
      <c r="AD445" s="26"/>
      <c r="AE445" s="27"/>
      <c r="AF445" s="26"/>
      <c r="AG445" s="27"/>
      <c r="AH445" s="26"/>
    </row>
    <row r="446" spans="1:34">
      <c r="A446" s="1"/>
      <c r="B446" s="2"/>
      <c r="C446" s="2"/>
      <c r="D446" s="1"/>
      <c r="E446" s="1"/>
      <c r="F446" s="20"/>
      <c r="G446" s="24"/>
      <c r="H446" s="25"/>
      <c r="I446" s="24"/>
      <c r="J446" s="25"/>
      <c r="K446" s="27"/>
      <c r="L446" s="26"/>
      <c r="M446" s="27"/>
      <c r="N446" s="26"/>
      <c r="O446" s="27"/>
      <c r="P446" s="26"/>
      <c r="Q446" s="27"/>
      <c r="R446" s="26"/>
      <c r="S446" s="27"/>
      <c r="T446" s="26"/>
      <c r="U446" s="27"/>
      <c r="V446" s="26"/>
      <c r="W446" s="27"/>
      <c r="X446" s="26"/>
      <c r="Y446" s="27"/>
      <c r="Z446" s="26"/>
      <c r="AA446" s="27"/>
      <c r="AB446" s="26"/>
      <c r="AC446" s="27"/>
      <c r="AD446" s="26"/>
      <c r="AE446" s="27"/>
      <c r="AF446" s="26"/>
      <c r="AG446" s="27"/>
      <c r="AH446" s="26"/>
    </row>
    <row r="447" spans="1:34">
      <c r="A447" s="1"/>
      <c r="B447" s="2"/>
      <c r="C447" s="2"/>
      <c r="D447" s="1"/>
      <c r="E447" s="1"/>
      <c r="F447" s="20"/>
      <c r="G447" s="24"/>
      <c r="H447" s="25"/>
      <c r="I447" s="24"/>
      <c r="J447" s="25"/>
      <c r="K447" s="27"/>
      <c r="L447" s="26"/>
      <c r="M447" s="27"/>
      <c r="N447" s="26"/>
      <c r="O447" s="27"/>
      <c r="P447" s="26"/>
      <c r="Q447" s="27"/>
      <c r="R447" s="26"/>
      <c r="S447" s="27"/>
      <c r="T447" s="26"/>
      <c r="U447" s="27"/>
      <c r="V447" s="26"/>
      <c r="W447" s="27"/>
      <c r="X447" s="26"/>
      <c r="Y447" s="27"/>
      <c r="Z447" s="26"/>
      <c r="AA447" s="27"/>
      <c r="AB447" s="26"/>
      <c r="AC447" s="27"/>
      <c r="AD447" s="26"/>
      <c r="AE447" s="27"/>
      <c r="AF447" s="26"/>
      <c r="AG447" s="27"/>
      <c r="AH447" s="26"/>
    </row>
    <row r="448" spans="1:34">
      <c r="A448" s="1"/>
      <c r="B448" s="2"/>
      <c r="C448" s="2"/>
      <c r="D448" s="1"/>
      <c r="E448" s="1"/>
      <c r="F448" s="20"/>
      <c r="G448" s="24"/>
      <c r="H448" s="25"/>
      <c r="I448" s="24"/>
      <c r="J448" s="25"/>
      <c r="K448" s="27"/>
      <c r="L448" s="26"/>
      <c r="M448" s="27"/>
      <c r="N448" s="26"/>
      <c r="O448" s="27"/>
      <c r="P448" s="26"/>
      <c r="Q448" s="27"/>
      <c r="R448" s="26"/>
      <c r="S448" s="27"/>
      <c r="T448" s="26"/>
      <c r="U448" s="27"/>
      <c r="V448" s="26"/>
      <c r="W448" s="27"/>
      <c r="X448" s="26"/>
      <c r="Y448" s="27"/>
      <c r="Z448" s="26"/>
      <c r="AA448" s="27"/>
      <c r="AB448" s="26"/>
      <c r="AC448" s="27"/>
      <c r="AD448" s="26"/>
      <c r="AE448" s="27"/>
      <c r="AF448" s="26"/>
      <c r="AG448" s="27"/>
      <c r="AH448" s="26"/>
    </row>
    <row r="449" spans="1:34">
      <c r="A449" s="1"/>
      <c r="B449" s="2"/>
      <c r="C449" s="2"/>
      <c r="D449" s="1"/>
      <c r="E449" s="1"/>
      <c r="F449" s="20"/>
      <c r="G449" s="24"/>
      <c r="H449" s="25"/>
      <c r="I449" s="24"/>
      <c r="J449" s="25"/>
      <c r="K449" s="27"/>
      <c r="L449" s="26"/>
      <c r="M449" s="27"/>
      <c r="N449" s="26"/>
      <c r="O449" s="27"/>
      <c r="P449" s="26"/>
      <c r="Q449" s="27"/>
      <c r="R449" s="26"/>
      <c r="S449" s="27"/>
      <c r="T449" s="26"/>
      <c r="U449" s="27"/>
      <c r="V449" s="26"/>
      <c r="W449" s="27"/>
      <c r="X449" s="26"/>
      <c r="Y449" s="27"/>
      <c r="Z449" s="26"/>
      <c r="AA449" s="27"/>
      <c r="AB449" s="26"/>
      <c r="AC449" s="27"/>
      <c r="AD449" s="26"/>
      <c r="AE449" s="27"/>
      <c r="AF449" s="26"/>
      <c r="AG449" s="27"/>
      <c r="AH449" s="26"/>
    </row>
    <row r="450" spans="1:34">
      <c r="A450" s="1"/>
      <c r="B450" s="2"/>
      <c r="C450" s="2"/>
      <c r="D450" s="1"/>
      <c r="E450" s="1"/>
      <c r="F450" s="20"/>
      <c r="G450" s="24"/>
      <c r="H450" s="25"/>
      <c r="I450" s="24"/>
      <c r="J450" s="25"/>
      <c r="K450" s="27"/>
      <c r="L450" s="26"/>
      <c r="M450" s="27"/>
      <c r="N450" s="26"/>
      <c r="O450" s="27"/>
      <c r="P450" s="26"/>
      <c r="Q450" s="27"/>
      <c r="R450" s="26"/>
      <c r="S450" s="27"/>
      <c r="T450" s="26"/>
      <c r="U450" s="27"/>
      <c r="V450" s="26"/>
      <c r="W450" s="27"/>
      <c r="X450" s="26"/>
      <c r="Y450" s="27"/>
      <c r="Z450" s="26"/>
      <c r="AA450" s="27"/>
      <c r="AB450" s="26"/>
      <c r="AC450" s="27"/>
      <c r="AD450" s="26"/>
      <c r="AE450" s="27"/>
      <c r="AF450" s="26"/>
      <c r="AG450" s="27"/>
      <c r="AH450" s="26"/>
    </row>
    <row r="451" spans="1:34">
      <c r="A451" s="1"/>
      <c r="B451" s="2"/>
      <c r="C451" s="2"/>
      <c r="D451" s="1"/>
      <c r="E451" s="1"/>
      <c r="F451" s="20"/>
      <c r="G451" s="24"/>
      <c r="H451" s="25"/>
      <c r="I451" s="24"/>
      <c r="J451" s="25"/>
      <c r="K451" s="27"/>
      <c r="L451" s="26"/>
      <c r="M451" s="27"/>
      <c r="N451" s="26"/>
      <c r="O451" s="27"/>
      <c r="P451" s="26"/>
      <c r="Q451" s="27"/>
      <c r="R451" s="26"/>
      <c r="S451" s="27"/>
      <c r="T451" s="26"/>
      <c r="U451" s="27"/>
      <c r="V451" s="26"/>
      <c r="W451" s="27"/>
      <c r="X451" s="26"/>
      <c r="Y451" s="27"/>
      <c r="Z451" s="26"/>
      <c r="AA451" s="27"/>
      <c r="AB451" s="26"/>
      <c r="AC451" s="27"/>
      <c r="AD451" s="26"/>
      <c r="AE451" s="27"/>
      <c r="AF451" s="26"/>
      <c r="AG451" s="27"/>
      <c r="AH451" s="26"/>
    </row>
    <row r="452" spans="1:34">
      <c r="A452" s="1"/>
      <c r="B452" s="2"/>
      <c r="C452" s="2"/>
      <c r="D452" s="1"/>
      <c r="E452" s="1"/>
      <c r="F452" s="20"/>
      <c r="G452" s="24"/>
      <c r="H452" s="25"/>
      <c r="I452" s="24"/>
      <c r="J452" s="25"/>
      <c r="K452" s="27"/>
      <c r="L452" s="26"/>
      <c r="M452" s="27"/>
      <c r="N452" s="26"/>
      <c r="O452" s="27"/>
      <c r="P452" s="26"/>
      <c r="Q452" s="27"/>
      <c r="R452" s="26"/>
      <c r="S452" s="27"/>
      <c r="T452" s="26"/>
      <c r="U452" s="27"/>
      <c r="V452" s="26"/>
      <c r="W452" s="27"/>
      <c r="X452" s="26"/>
      <c r="Y452" s="27"/>
      <c r="Z452" s="26"/>
      <c r="AA452" s="27"/>
      <c r="AB452" s="26"/>
      <c r="AC452" s="27"/>
      <c r="AD452" s="26"/>
      <c r="AE452" s="27"/>
      <c r="AF452" s="26"/>
      <c r="AG452" s="27"/>
      <c r="AH452" s="26"/>
    </row>
    <row r="453" spans="1:34">
      <c r="A453" s="1"/>
      <c r="B453" s="2"/>
      <c r="C453" s="2"/>
      <c r="D453" s="1"/>
      <c r="E453" s="1"/>
      <c r="F453" s="20"/>
      <c r="G453" s="24"/>
      <c r="H453" s="25"/>
      <c r="I453" s="24"/>
      <c r="J453" s="25"/>
      <c r="K453" s="27"/>
      <c r="L453" s="26"/>
      <c r="M453" s="27"/>
      <c r="N453" s="26"/>
      <c r="O453" s="27"/>
      <c r="P453" s="26"/>
      <c r="Q453" s="27"/>
      <c r="R453" s="26"/>
      <c r="S453" s="27"/>
      <c r="T453" s="26"/>
      <c r="U453" s="27"/>
      <c r="V453" s="26"/>
      <c r="W453" s="27"/>
      <c r="X453" s="26"/>
      <c r="Y453" s="27"/>
      <c r="Z453" s="26"/>
      <c r="AA453" s="27"/>
      <c r="AB453" s="26"/>
      <c r="AC453" s="27"/>
      <c r="AD453" s="26"/>
      <c r="AE453" s="27"/>
      <c r="AF453" s="26"/>
      <c r="AG453" s="27"/>
      <c r="AH453" s="26"/>
    </row>
    <row r="454" spans="1:34">
      <c r="A454" s="1"/>
      <c r="B454" s="2"/>
      <c r="C454" s="2"/>
      <c r="D454" s="1"/>
      <c r="E454" s="1"/>
      <c r="F454" s="20"/>
      <c r="G454" s="24"/>
      <c r="H454" s="25"/>
      <c r="I454" s="24"/>
      <c r="J454" s="25"/>
      <c r="K454" s="27"/>
      <c r="L454" s="26"/>
      <c r="M454" s="27"/>
      <c r="N454" s="26"/>
      <c r="O454" s="27"/>
      <c r="P454" s="26"/>
      <c r="Q454" s="27"/>
      <c r="R454" s="26"/>
      <c r="S454" s="27"/>
      <c r="T454" s="26"/>
      <c r="U454" s="27"/>
      <c r="V454" s="26"/>
      <c r="W454" s="27"/>
      <c r="X454" s="26"/>
      <c r="Y454" s="27"/>
      <c r="Z454" s="26"/>
      <c r="AA454" s="27"/>
      <c r="AB454" s="26"/>
      <c r="AC454" s="27"/>
      <c r="AD454" s="26"/>
      <c r="AE454" s="27"/>
      <c r="AF454" s="26"/>
      <c r="AG454" s="27"/>
      <c r="AH454" s="26"/>
    </row>
    <row r="455" spans="1:34">
      <c r="A455" s="1"/>
      <c r="B455" s="2"/>
      <c r="C455" s="2"/>
      <c r="D455" s="1"/>
      <c r="E455" s="1"/>
      <c r="F455" s="20"/>
      <c r="G455" s="24"/>
      <c r="H455" s="25"/>
      <c r="I455" s="24"/>
      <c r="J455" s="25"/>
      <c r="K455" s="27"/>
      <c r="L455" s="26"/>
      <c r="M455" s="27"/>
      <c r="N455" s="26"/>
      <c r="O455" s="27"/>
      <c r="P455" s="26"/>
      <c r="Q455" s="27"/>
      <c r="R455" s="26"/>
      <c r="S455" s="27"/>
      <c r="T455" s="26"/>
      <c r="U455" s="27"/>
      <c r="V455" s="26"/>
      <c r="W455" s="27"/>
      <c r="X455" s="26"/>
      <c r="Y455" s="27"/>
      <c r="Z455" s="26"/>
      <c r="AA455" s="27"/>
      <c r="AB455" s="26"/>
      <c r="AC455" s="27"/>
      <c r="AD455" s="26"/>
      <c r="AE455" s="27"/>
      <c r="AF455" s="26"/>
      <c r="AG455" s="27"/>
      <c r="AH455" s="26"/>
    </row>
    <row r="456" spans="1:34">
      <c r="A456" s="1"/>
      <c r="B456" s="2"/>
      <c r="C456" s="2"/>
      <c r="D456" s="1"/>
      <c r="E456" s="1"/>
      <c r="F456" s="20"/>
      <c r="G456" s="24"/>
      <c r="H456" s="25"/>
      <c r="I456" s="24"/>
      <c r="J456" s="25"/>
      <c r="K456" s="27"/>
      <c r="L456" s="26"/>
      <c r="M456" s="27"/>
      <c r="N456" s="26"/>
      <c r="O456" s="27"/>
      <c r="P456" s="26"/>
      <c r="Q456" s="27"/>
      <c r="R456" s="26"/>
      <c r="S456" s="27"/>
      <c r="T456" s="26"/>
      <c r="U456" s="27"/>
      <c r="V456" s="26"/>
      <c r="W456" s="27"/>
      <c r="X456" s="26"/>
      <c r="Y456" s="27"/>
      <c r="Z456" s="26"/>
      <c r="AA456" s="27"/>
      <c r="AB456" s="26"/>
      <c r="AC456" s="27"/>
      <c r="AD456" s="26"/>
      <c r="AE456" s="27"/>
      <c r="AF456" s="26"/>
      <c r="AG456" s="27"/>
      <c r="AH456" s="26"/>
    </row>
    <row r="457" spans="1:34">
      <c r="A457" s="1"/>
      <c r="B457" s="2"/>
      <c r="C457" s="2"/>
      <c r="D457" s="1"/>
      <c r="E457" s="1"/>
      <c r="F457" s="20"/>
      <c r="G457" s="24"/>
      <c r="H457" s="25"/>
      <c r="I457" s="24"/>
      <c r="J457" s="25"/>
      <c r="K457" s="27"/>
      <c r="L457" s="26"/>
      <c r="M457" s="27"/>
      <c r="N457" s="26"/>
      <c r="O457" s="27"/>
      <c r="P457" s="26"/>
      <c r="Q457" s="27"/>
      <c r="R457" s="26"/>
      <c r="S457" s="27"/>
      <c r="T457" s="26"/>
      <c r="U457" s="27"/>
      <c r="V457" s="26"/>
      <c r="W457" s="27"/>
      <c r="X457" s="26"/>
      <c r="Y457" s="27"/>
      <c r="Z457" s="26"/>
      <c r="AA457" s="27"/>
      <c r="AB457" s="26"/>
      <c r="AC457" s="27"/>
      <c r="AD457" s="26"/>
      <c r="AE457" s="27"/>
      <c r="AF457" s="26"/>
      <c r="AG457" s="27"/>
      <c r="AH457" s="26"/>
    </row>
    <row r="458" spans="1:34">
      <c r="A458" s="1"/>
      <c r="B458" s="2"/>
      <c r="C458" s="2"/>
      <c r="D458" s="1"/>
      <c r="E458" s="1"/>
      <c r="F458" s="20"/>
      <c r="G458" s="24"/>
      <c r="H458" s="25"/>
      <c r="I458" s="24"/>
      <c r="J458" s="25"/>
      <c r="K458" s="27"/>
      <c r="L458" s="26"/>
      <c r="M458" s="27"/>
      <c r="N458" s="26"/>
      <c r="O458" s="27"/>
      <c r="P458" s="26"/>
      <c r="Q458" s="27"/>
      <c r="R458" s="26"/>
      <c r="S458" s="27"/>
      <c r="T458" s="26"/>
      <c r="U458" s="27"/>
      <c r="V458" s="26"/>
      <c r="W458" s="27"/>
      <c r="X458" s="26"/>
      <c r="Y458" s="27"/>
      <c r="Z458" s="26"/>
      <c r="AA458" s="27"/>
      <c r="AB458" s="26"/>
      <c r="AC458" s="27"/>
      <c r="AD458" s="26"/>
      <c r="AE458" s="27"/>
      <c r="AF458" s="26"/>
      <c r="AG458" s="27"/>
      <c r="AH458" s="26"/>
    </row>
    <row r="459" spans="1:34">
      <c r="A459" s="1"/>
      <c r="B459" s="2"/>
      <c r="C459" s="2"/>
      <c r="D459" s="1"/>
      <c r="E459" s="1"/>
      <c r="F459" s="20"/>
      <c r="G459" s="24"/>
      <c r="H459" s="25"/>
      <c r="I459" s="24"/>
      <c r="J459" s="25"/>
      <c r="K459" s="27"/>
      <c r="L459" s="26"/>
      <c r="M459" s="27"/>
      <c r="N459" s="26"/>
      <c r="O459" s="27"/>
      <c r="P459" s="26"/>
      <c r="Q459" s="27"/>
      <c r="R459" s="26"/>
      <c r="S459" s="27"/>
      <c r="T459" s="26"/>
      <c r="U459" s="27"/>
      <c r="V459" s="26"/>
      <c r="W459" s="27"/>
      <c r="X459" s="26"/>
      <c r="Y459" s="27"/>
      <c r="Z459" s="26"/>
      <c r="AA459" s="27"/>
      <c r="AB459" s="26"/>
      <c r="AC459" s="27"/>
      <c r="AD459" s="26"/>
      <c r="AE459" s="27"/>
      <c r="AF459" s="26"/>
      <c r="AG459" s="27"/>
      <c r="AH459" s="26"/>
    </row>
    <row r="460" spans="1:34">
      <c r="A460" s="1"/>
      <c r="B460" s="2"/>
      <c r="C460" s="2"/>
      <c r="D460" s="1"/>
      <c r="E460" s="1"/>
      <c r="F460" s="20"/>
      <c r="G460" s="24"/>
      <c r="H460" s="25"/>
      <c r="I460" s="24"/>
      <c r="J460" s="25"/>
      <c r="K460" s="27"/>
      <c r="L460" s="26"/>
      <c r="M460" s="27"/>
      <c r="N460" s="26"/>
      <c r="O460" s="27"/>
      <c r="P460" s="26"/>
      <c r="Q460" s="27"/>
      <c r="R460" s="26"/>
      <c r="S460" s="27"/>
      <c r="T460" s="26"/>
      <c r="U460" s="27"/>
      <c r="V460" s="26"/>
      <c r="W460" s="27"/>
      <c r="X460" s="26"/>
      <c r="Y460" s="27"/>
      <c r="Z460" s="26"/>
      <c r="AA460" s="27"/>
      <c r="AB460" s="26"/>
      <c r="AC460" s="27"/>
      <c r="AD460" s="26"/>
      <c r="AE460" s="27"/>
      <c r="AF460" s="26"/>
      <c r="AG460" s="27"/>
      <c r="AH460" s="26"/>
    </row>
    <row r="461" spans="1:34">
      <c r="A461" s="1"/>
      <c r="B461" s="2"/>
      <c r="C461" s="2"/>
      <c r="D461" s="1"/>
      <c r="E461" s="1"/>
      <c r="F461" s="20"/>
      <c r="G461" s="24"/>
      <c r="H461" s="25"/>
      <c r="I461" s="24"/>
      <c r="J461" s="25"/>
      <c r="K461" s="27"/>
      <c r="L461" s="26"/>
      <c r="M461" s="27"/>
      <c r="N461" s="26"/>
      <c r="O461" s="27"/>
      <c r="P461" s="26"/>
      <c r="Q461" s="27"/>
      <c r="R461" s="26"/>
      <c r="S461" s="27"/>
      <c r="T461" s="26"/>
      <c r="U461" s="27"/>
      <c r="V461" s="26"/>
      <c r="W461" s="27"/>
      <c r="X461" s="26"/>
      <c r="Y461" s="27"/>
      <c r="Z461" s="26"/>
      <c r="AA461" s="27"/>
      <c r="AB461" s="26"/>
      <c r="AC461" s="27"/>
      <c r="AD461" s="26"/>
      <c r="AE461" s="27"/>
      <c r="AF461" s="26"/>
      <c r="AG461" s="27"/>
      <c r="AH461" s="26"/>
    </row>
    <row r="462" spans="1:34">
      <c r="A462" s="1"/>
      <c r="B462" s="2"/>
      <c r="C462" s="2"/>
      <c r="D462" s="1"/>
      <c r="E462" s="1"/>
      <c r="F462" s="20"/>
      <c r="G462" s="24"/>
      <c r="H462" s="25"/>
      <c r="I462" s="24"/>
      <c r="J462" s="25"/>
      <c r="K462" s="27"/>
      <c r="L462" s="26"/>
      <c r="M462" s="27"/>
      <c r="N462" s="26"/>
      <c r="O462" s="27"/>
      <c r="P462" s="26"/>
      <c r="Q462" s="27"/>
      <c r="R462" s="26"/>
      <c r="S462" s="27"/>
      <c r="T462" s="26"/>
      <c r="U462" s="27"/>
      <c r="V462" s="26"/>
      <c r="W462" s="27"/>
      <c r="X462" s="26"/>
      <c r="Y462" s="27"/>
      <c r="Z462" s="26"/>
      <c r="AA462" s="27"/>
      <c r="AB462" s="26"/>
      <c r="AC462" s="27"/>
      <c r="AD462" s="26"/>
      <c r="AE462" s="27"/>
      <c r="AF462" s="26"/>
      <c r="AG462" s="27"/>
      <c r="AH462" s="26"/>
    </row>
    <row r="463" spans="1:34">
      <c r="A463" s="1"/>
      <c r="B463" s="2"/>
      <c r="C463" s="2"/>
      <c r="D463" s="1"/>
      <c r="E463" s="1"/>
      <c r="F463" s="20"/>
      <c r="G463" s="24"/>
      <c r="H463" s="25"/>
      <c r="I463" s="24"/>
      <c r="J463" s="25"/>
      <c r="K463" s="27"/>
      <c r="L463" s="26"/>
      <c r="M463" s="27"/>
      <c r="N463" s="26"/>
      <c r="O463" s="27"/>
      <c r="P463" s="26"/>
      <c r="Q463" s="27"/>
      <c r="R463" s="26"/>
      <c r="S463" s="27"/>
      <c r="T463" s="26"/>
      <c r="U463" s="27"/>
      <c r="V463" s="26"/>
      <c r="W463" s="27"/>
      <c r="X463" s="26"/>
      <c r="Y463" s="27"/>
      <c r="Z463" s="26"/>
      <c r="AA463" s="27"/>
      <c r="AB463" s="26"/>
      <c r="AC463" s="27"/>
      <c r="AD463" s="26"/>
      <c r="AE463" s="27"/>
      <c r="AF463" s="26"/>
      <c r="AG463" s="27"/>
      <c r="AH463" s="26"/>
    </row>
    <row r="464" spans="1:34">
      <c r="A464" s="1"/>
      <c r="B464" s="2"/>
      <c r="C464" s="2"/>
      <c r="D464" s="1"/>
      <c r="E464" s="1"/>
      <c r="F464" s="20"/>
      <c r="G464" s="24"/>
      <c r="H464" s="25"/>
      <c r="I464" s="24"/>
      <c r="J464" s="25"/>
      <c r="K464" s="27"/>
      <c r="L464" s="26"/>
      <c r="M464" s="27"/>
      <c r="N464" s="26"/>
      <c r="O464" s="27"/>
      <c r="P464" s="26"/>
      <c r="Q464" s="27"/>
      <c r="R464" s="26"/>
      <c r="S464" s="27"/>
      <c r="T464" s="26"/>
      <c r="U464" s="27"/>
      <c r="V464" s="26"/>
      <c r="W464" s="27"/>
      <c r="X464" s="26"/>
      <c r="Y464" s="27"/>
      <c r="Z464" s="26"/>
      <c r="AA464" s="27"/>
      <c r="AB464" s="26"/>
      <c r="AC464" s="27"/>
      <c r="AD464" s="26"/>
      <c r="AE464" s="27"/>
      <c r="AF464" s="26"/>
      <c r="AG464" s="27"/>
      <c r="AH464" s="26"/>
    </row>
    <row r="465" spans="1:34">
      <c r="A465" s="1"/>
      <c r="B465" s="2"/>
      <c r="C465" s="2"/>
      <c r="D465" s="1"/>
      <c r="E465" s="1"/>
      <c r="F465" s="20"/>
      <c r="G465" s="24"/>
      <c r="H465" s="25"/>
      <c r="I465" s="24"/>
      <c r="J465" s="25"/>
      <c r="K465" s="27"/>
      <c r="L465" s="26"/>
      <c r="M465" s="27"/>
      <c r="N465" s="26"/>
      <c r="O465" s="27"/>
      <c r="P465" s="26"/>
      <c r="Q465" s="27"/>
      <c r="R465" s="26"/>
      <c r="S465" s="27"/>
      <c r="T465" s="26"/>
      <c r="U465" s="27"/>
      <c r="V465" s="26"/>
      <c r="W465" s="27"/>
      <c r="X465" s="26"/>
      <c r="Y465" s="27"/>
      <c r="Z465" s="26"/>
      <c r="AA465" s="27"/>
      <c r="AB465" s="26"/>
      <c r="AC465" s="27"/>
      <c r="AD465" s="26"/>
      <c r="AE465" s="27"/>
      <c r="AF465" s="26"/>
      <c r="AG465" s="27"/>
      <c r="AH465" s="26"/>
    </row>
    <row r="466" spans="1:34">
      <c r="A466" s="1"/>
      <c r="B466" s="2"/>
      <c r="C466" s="2"/>
      <c r="D466" s="1"/>
      <c r="E466" s="1"/>
      <c r="F466" s="20"/>
      <c r="G466" s="24"/>
      <c r="H466" s="25"/>
      <c r="I466" s="24"/>
      <c r="J466" s="25"/>
      <c r="K466" s="27"/>
      <c r="L466" s="26"/>
      <c r="M466" s="27"/>
      <c r="N466" s="26"/>
      <c r="O466" s="27"/>
      <c r="P466" s="26"/>
      <c r="Q466" s="27"/>
      <c r="R466" s="26"/>
      <c r="S466" s="27"/>
      <c r="T466" s="26"/>
      <c r="U466" s="27"/>
      <c r="V466" s="26"/>
      <c r="W466" s="27"/>
      <c r="X466" s="26"/>
      <c r="Y466" s="27"/>
      <c r="Z466" s="26"/>
      <c r="AA466" s="27"/>
      <c r="AB466" s="26"/>
      <c r="AC466" s="27"/>
      <c r="AD466" s="26"/>
      <c r="AE466" s="27"/>
      <c r="AF466" s="26"/>
      <c r="AG466" s="27"/>
      <c r="AH466" s="26"/>
    </row>
    <row r="467" spans="1:34" ht="13.9" customHeight="1">
      <c r="A467" s="22"/>
      <c r="B467" s="23"/>
      <c r="C467" s="23"/>
      <c r="D467" s="22"/>
      <c r="E467" s="22"/>
      <c r="F467" s="21"/>
      <c r="G467" s="274"/>
      <c r="H467" s="278"/>
      <c r="I467" s="274"/>
      <c r="J467" s="278"/>
      <c r="K467" s="276"/>
      <c r="L467" s="279"/>
      <c r="M467" s="276"/>
      <c r="N467" s="279"/>
      <c r="O467" s="276"/>
      <c r="P467" s="279"/>
      <c r="Q467" s="276"/>
      <c r="R467" s="279"/>
      <c r="S467" s="276"/>
      <c r="T467" s="279"/>
      <c r="U467" s="276"/>
      <c r="V467" s="279"/>
      <c r="W467" s="276"/>
      <c r="X467" s="279"/>
      <c r="Y467" s="276"/>
      <c r="Z467" s="279"/>
      <c r="AA467" s="276"/>
      <c r="AB467" s="279"/>
      <c r="AC467" s="276"/>
      <c r="AD467" s="279"/>
      <c r="AE467" s="276"/>
      <c r="AF467" s="279"/>
      <c r="AG467" s="276"/>
      <c r="AH467" s="279"/>
    </row>
    <row r="468" spans="1:34" ht="51" hidden="1">
      <c r="A468" s="90" t="s">
        <v>90</v>
      </c>
      <c r="B468" s="91"/>
      <c r="C468" s="72"/>
      <c r="D468" s="73"/>
      <c r="E468" s="92"/>
      <c r="F468" s="93"/>
      <c r="G468" s="94">
        <f t="shared" ref="G468" si="28">SUM(G401:G467)</f>
        <v>0</v>
      </c>
      <c r="H468" s="280">
        <f t="shared" ref="H468:I468" si="29">SUM(H401:H467)</f>
        <v>0</v>
      </c>
      <c r="I468" s="281">
        <f t="shared" si="29"/>
        <v>0</v>
      </c>
      <c r="J468" s="280">
        <f t="shared" ref="J468:K468" si="30">SUM(J401:J467)</f>
        <v>0</v>
      </c>
      <c r="K468" s="282">
        <f t="shared" si="30"/>
        <v>0</v>
      </c>
      <c r="L468" s="280">
        <f t="shared" ref="L468:O468" si="31">SUM(L401:L467)</f>
        <v>0</v>
      </c>
      <c r="M468" s="281">
        <f t="shared" si="31"/>
        <v>0</v>
      </c>
      <c r="N468" s="280">
        <f t="shared" ref="N468" si="32">SUM(N401:N467)</f>
        <v>0</v>
      </c>
      <c r="O468" s="281">
        <f t="shared" si="31"/>
        <v>0</v>
      </c>
      <c r="P468" s="280">
        <f t="shared" ref="P468:U468" si="33">SUM(P401:P467)</f>
        <v>0</v>
      </c>
      <c r="Q468" s="281">
        <f t="shared" si="33"/>
        <v>0</v>
      </c>
      <c r="R468" s="280">
        <f t="shared" si="33"/>
        <v>0</v>
      </c>
      <c r="S468" s="281">
        <f t="shared" si="33"/>
        <v>0</v>
      </c>
      <c r="T468" s="280">
        <f t="shared" ref="T468" si="34">SUM(T401:T467)</f>
        <v>0</v>
      </c>
      <c r="U468" s="281">
        <f t="shared" si="33"/>
        <v>0</v>
      </c>
      <c r="V468" s="280">
        <f t="shared" ref="V468:W468" si="35">SUM(V401:V467)</f>
        <v>0</v>
      </c>
      <c r="W468" s="281">
        <f t="shared" si="35"/>
        <v>0</v>
      </c>
      <c r="X468" s="280">
        <f t="shared" ref="X468:Y468" si="36">SUM(X401:X467)</f>
        <v>0</v>
      </c>
      <c r="Y468" s="281">
        <f t="shared" si="36"/>
        <v>0</v>
      </c>
      <c r="Z468" s="280">
        <f t="shared" ref="Z468:AA468" si="37">SUM(Z401:Z467)</f>
        <v>0</v>
      </c>
      <c r="AA468" s="281">
        <f t="shared" si="37"/>
        <v>0</v>
      </c>
      <c r="AB468" s="280">
        <f t="shared" ref="AB468:AC468" si="38">SUM(AB401:AB467)</f>
        <v>0</v>
      </c>
      <c r="AC468" s="281">
        <f t="shared" si="38"/>
        <v>0</v>
      </c>
      <c r="AD468" s="270">
        <f t="shared" ref="AD468:AH468" si="39">SUM(AD401:AD467)</f>
        <v>0</v>
      </c>
      <c r="AE468" s="281">
        <f t="shared" si="39"/>
        <v>0</v>
      </c>
      <c r="AF468" s="270">
        <f t="shared" si="39"/>
        <v>0</v>
      </c>
      <c r="AG468" s="281">
        <f t="shared" si="39"/>
        <v>0</v>
      </c>
      <c r="AH468" s="270">
        <f t="shared" si="39"/>
        <v>0</v>
      </c>
    </row>
    <row r="469" spans="1:34" ht="7.5" customHeight="1">
      <c r="A469" s="287"/>
      <c r="B469" s="286"/>
      <c r="C469" s="286"/>
      <c r="D469" s="285"/>
      <c r="E469" s="285"/>
      <c r="F469" s="285"/>
      <c r="G469" s="283"/>
      <c r="H469" s="283"/>
      <c r="I469" s="283"/>
      <c r="J469" s="283"/>
      <c r="K469" s="283"/>
      <c r="L469" s="283"/>
      <c r="M469" s="283"/>
      <c r="N469" s="283"/>
      <c r="O469" s="283"/>
      <c r="P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  <c r="AC469" s="283"/>
      <c r="AD469" s="284"/>
    </row>
    <row r="470" spans="1:34">
      <c r="A470" s="54"/>
      <c r="B470" s="104"/>
      <c r="C470" s="10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</row>
    <row r="471" spans="1:34">
      <c r="A471" s="54"/>
      <c r="B471" s="104"/>
      <c r="C471" s="10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</row>
    <row r="472" spans="1:34">
      <c r="A472" s="54"/>
      <c r="B472" s="104"/>
      <c r="C472" s="10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</row>
    <row r="473" spans="1:34">
      <c r="A473" s="54"/>
      <c r="B473" s="104"/>
      <c r="C473" s="10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</row>
    <row r="474" spans="1:34">
      <c r="A474" s="54"/>
      <c r="B474" s="104"/>
      <c r="C474" s="10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</row>
    <row r="475" spans="1:34">
      <c r="A475" s="54"/>
      <c r="B475" s="104"/>
      <c r="C475" s="10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</row>
    <row r="476" spans="1:34">
      <c r="A476" s="54"/>
      <c r="B476" s="104"/>
      <c r="C476" s="10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</row>
    <row r="477" spans="1:34">
      <c r="A477" s="54"/>
      <c r="B477" s="104"/>
      <c r="C477" s="10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</row>
    <row r="478" spans="1:34">
      <c r="A478" s="54"/>
      <c r="B478" s="104"/>
      <c r="C478" s="10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</row>
    <row r="479" spans="1:34">
      <c r="A479" s="54"/>
      <c r="B479" s="104"/>
      <c r="C479" s="10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</row>
    <row r="480" spans="1:34">
      <c r="A480" s="54"/>
      <c r="B480" s="104"/>
      <c r="C480" s="10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</row>
    <row r="481" spans="1:30">
      <c r="A481" s="54"/>
      <c r="B481" s="104"/>
      <c r="C481" s="10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</row>
    <row r="482" spans="1:30">
      <c r="A482" s="54"/>
      <c r="B482" s="104"/>
      <c r="C482" s="10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</row>
    <row r="483" spans="1:30">
      <c r="A483" s="54"/>
      <c r="B483" s="104"/>
      <c r="C483" s="10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</row>
    <row r="484" spans="1:30">
      <c r="A484" s="54"/>
      <c r="B484" s="104"/>
      <c r="C484" s="10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</row>
    <row r="485" spans="1:30">
      <c r="A485" s="54"/>
      <c r="B485" s="104"/>
      <c r="C485" s="10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</row>
    <row r="486" spans="1:30">
      <c r="A486" s="54"/>
      <c r="B486" s="104"/>
      <c r="C486" s="10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</row>
    <row r="487" spans="1:30">
      <c r="A487" s="54"/>
      <c r="B487" s="104"/>
      <c r="C487" s="10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</row>
    <row r="488" spans="1:30">
      <c r="A488" s="54"/>
      <c r="B488" s="104"/>
      <c r="C488" s="10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</row>
    <row r="489" spans="1:30">
      <c r="A489" s="54"/>
      <c r="B489" s="104"/>
      <c r="C489" s="10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</row>
    <row r="490" spans="1:30">
      <c r="A490" s="54"/>
      <c r="B490" s="104"/>
      <c r="C490" s="10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</row>
    <row r="491" spans="1:30">
      <c r="A491" s="54"/>
      <c r="B491" s="104"/>
      <c r="C491" s="10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</row>
    <row r="492" spans="1:30">
      <c r="A492" s="54"/>
      <c r="B492" s="104"/>
      <c r="C492" s="10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</row>
    <row r="493" spans="1:30">
      <c r="A493" s="54"/>
      <c r="B493" s="104"/>
      <c r="C493" s="10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</row>
    <row r="494" spans="1:30">
      <c r="A494" s="54"/>
      <c r="B494" s="104"/>
      <c r="C494" s="10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</row>
    <row r="495" spans="1:30">
      <c r="A495" s="54"/>
      <c r="B495" s="104"/>
      <c r="C495" s="10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</row>
    <row r="496" spans="1:30">
      <c r="A496" s="54"/>
      <c r="B496" s="104"/>
      <c r="C496" s="10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</row>
    <row r="497" spans="1:30">
      <c r="A497" s="54"/>
      <c r="B497" s="104"/>
      <c r="C497" s="10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</row>
    <row r="498" spans="1:30">
      <c r="A498" s="54"/>
      <c r="B498" s="104"/>
      <c r="C498" s="10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</row>
    <row r="499" spans="1:30">
      <c r="A499" s="54"/>
      <c r="B499" s="104"/>
      <c r="C499" s="10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</row>
    <row r="500" spans="1:30">
      <c r="A500" s="54"/>
      <c r="B500" s="104"/>
      <c r="C500" s="10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</row>
    <row r="501" spans="1:30">
      <c r="A501" s="54"/>
      <c r="B501" s="104"/>
      <c r="C501" s="10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</row>
  </sheetData>
  <sheetProtection algorithmName="SHA-512" hashValue="xlDNGi1YgpBpcms6uUg61WWGDPz0RrwjzTiZgPbHmH6bhC/gsB6hzwjej02LjLmm/HTvfM7mG1v0ST32GIMbNw==" saltValue="Q9tE008VviLwwr1/zI5sCA==" spinCount="100000" sheet="1" objects="1" scenarios="1" selectLockedCells="1"/>
  <dataConsolidate/>
  <mergeCells count="284">
    <mergeCell ref="Q9:Q10"/>
    <mergeCell ref="R9:R10"/>
    <mergeCell ref="S9:S10"/>
    <mergeCell ref="T9:T10"/>
    <mergeCell ref="Q19:R19"/>
    <mergeCell ref="S19:T19"/>
    <mergeCell ref="Q20:Q21"/>
    <mergeCell ref="R20:R21"/>
    <mergeCell ref="S20:S21"/>
    <mergeCell ref="T20:T21"/>
    <mergeCell ref="AE241:AE242"/>
    <mergeCell ref="AF241:AF242"/>
    <mergeCell ref="AG240:AH240"/>
    <mergeCell ref="AG241:AG242"/>
    <mergeCell ref="AH241:AH242"/>
    <mergeCell ref="AE350:AF350"/>
    <mergeCell ref="AE351:AE352"/>
    <mergeCell ref="AF351:AF352"/>
    <mergeCell ref="AG350:AH350"/>
    <mergeCell ref="AG351:AG352"/>
    <mergeCell ref="AH351:AH352"/>
    <mergeCell ref="AE117:AF117"/>
    <mergeCell ref="AE118:AE119"/>
    <mergeCell ref="AF118:AF119"/>
    <mergeCell ref="AG117:AH117"/>
    <mergeCell ref="AG118:AG119"/>
    <mergeCell ref="AH118:AH119"/>
    <mergeCell ref="A121:AH121"/>
    <mergeCell ref="A168:AH168"/>
    <mergeCell ref="AE240:AF240"/>
    <mergeCell ref="P232:X232"/>
    <mergeCell ref="K233:L233"/>
    <mergeCell ref="P233:X233"/>
    <mergeCell ref="B237:D237"/>
    <mergeCell ref="X118:X119"/>
    <mergeCell ref="Y118:Y119"/>
    <mergeCell ref="Z118:Z119"/>
    <mergeCell ref="AA118:AA119"/>
    <mergeCell ref="AB118:AB119"/>
    <mergeCell ref="AC118:AC119"/>
    <mergeCell ref="M118:M119"/>
    <mergeCell ref="O118:O119"/>
    <mergeCell ref="P118:P119"/>
    <mergeCell ref="U118:U119"/>
    <mergeCell ref="V118:V119"/>
    <mergeCell ref="AE8:AF8"/>
    <mergeCell ref="AE9:AE10"/>
    <mergeCell ref="AF9:AF10"/>
    <mergeCell ref="AG8:AH8"/>
    <mergeCell ref="AG9:AG10"/>
    <mergeCell ref="AH9:AH10"/>
    <mergeCell ref="AE19:AF19"/>
    <mergeCell ref="AE20:AE21"/>
    <mergeCell ref="AF20:AF21"/>
    <mergeCell ref="AG19:AH19"/>
    <mergeCell ref="AG20:AG21"/>
    <mergeCell ref="AH20:AH21"/>
    <mergeCell ref="N9:N10"/>
    <mergeCell ref="M19:N19"/>
    <mergeCell ref="N20:N21"/>
    <mergeCell ref="M117:N117"/>
    <mergeCell ref="N118:N119"/>
    <mergeCell ref="M240:N240"/>
    <mergeCell ref="N241:N242"/>
    <mergeCell ref="M350:N350"/>
    <mergeCell ref="N351:N352"/>
    <mergeCell ref="A244:AD244"/>
    <mergeCell ref="A315:AD315"/>
    <mergeCell ref="U241:U242"/>
    <mergeCell ref="V241:V242"/>
    <mergeCell ref="W241:W242"/>
    <mergeCell ref="X241:X242"/>
    <mergeCell ref="Y241:Y242"/>
    <mergeCell ref="Z241:Z242"/>
    <mergeCell ref="P342:X342"/>
    <mergeCell ref="U240:V240"/>
    <mergeCell ref="W240:X240"/>
    <mergeCell ref="Y240:Z240"/>
    <mergeCell ref="AA240:AB240"/>
    <mergeCell ref="AC240:AD240"/>
    <mergeCell ref="G241:G242"/>
    <mergeCell ref="A400:AD400"/>
    <mergeCell ref="W351:W352"/>
    <mergeCell ref="X351:X352"/>
    <mergeCell ref="Y351:Y352"/>
    <mergeCell ref="Z351:Z352"/>
    <mergeCell ref="AA351:AA352"/>
    <mergeCell ref="AB351:AB352"/>
    <mergeCell ref="L351:L352"/>
    <mergeCell ref="M351:M352"/>
    <mergeCell ref="O351:O352"/>
    <mergeCell ref="P351:P352"/>
    <mergeCell ref="U351:U352"/>
    <mergeCell ref="V351:V352"/>
    <mergeCell ref="A354:AD354"/>
    <mergeCell ref="A380:AH380"/>
    <mergeCell ref="A381:F381"/>
    <mergeCell ref="A382:F382"/>
    <mergeCell ref="A383:F383"/>
    <mergeCell ref="A384:F384"/>
    <mergeCell ref="A385:F385"/>
    <mergeCell ref="A386:F386"/>
    <mergeCell ref="A387:F387"/>
    <mergeCell ref="A388:F388"/>
    <mergeCell ref="A389:F389"/>
    <mergeCell ref="Y350:Z350"/>
    <mergeCell ref="AA350:AB350"/>
    <mergeCell ref="AC350:AD350"/>
    <mergeCell ref="G351:G352"/>
    <mergeCell ref="H351:H352"/>
    <mergeCell ref="I351:I352"/>
    <mergeCell ref="J351:J352"/>
    <mergeCell ref="K351:K352"/>
    <mergeCell ref="AC351:AC352"/>
    <mergeCell ref="AD351:AD352"/>
    <mergeCell ref="Q350:R350"/>
    <mergeCell ref="S350:T350"/>
    <mergeCell ref="Q351:Q352"/>
    <mergeCell ref="R351:R352"/>
    <mergeCell ref="S351:S352"/>
    <mergeCell ref="T351:T352"/>
    <mergeCell ref="K343:L343"/>
    <mergeCell ref="P343:X343"/>
    <mergeCell ref="B347:D347"/>
    <mergeCell ref="B348:D348"/>
    <mergeCell ref="A350:F353"/>
    <mergeCell ref="G350:H350"/>
    <mergeCell ref="I350:J350"/>
    <mergeCell ref="K350:L350"/>
    <mergeCell ref="O350:P350"/>
    <mergeCell ref="U350:V350"/>
    <mergeCell ref="W350:X350"/>
    <mergeCell ref="H241:H242"/>
    <mergeCell ref="I241:I242"/>
    <mergeCell ref="J241:J242"/>
    <mergeCell ref="K241:K242"/>
    <mergeCell ref="AA241:AA242"/>
    <mergeCell ref="AB241:AB242"/>
    <mergeCell ref="AC241:AC242"/>
    <mergeCell ref="AD241:AD242"/>
    <mergeCell ref="B238:D238"/>
    <mergeCell ref="A240:F243"/>
    <mergeCell ref="G240:H240"/>
    <mergeCell ref="I240:J240"/>
    <mergeCell ref="K240:L240"/>
    <mergeCell ref="O240:P240"/>
    <mergeCell ref="L241:L242"/>
    <mergeCell ref="M241:M242"/>
    <mergeCell ref="O241:O242"/>
    <mergeCell ref="P241:P242"/>
    <mergeCell ref="Q240:R240"/>
    <mergeCell ref="S240:T240"/>
    <mergeCell ref="Q241:Q242"/>
    <mergeCell ref="R241:R242"/>
    <mergeCell ref="S241:S242"/>
    <mergeCell ref="T241:T242"/>
    <mergeCell ref="Y117:Z117"/>
    <mergeCell ref="AA117:AB117"/>
    <mergeCell ref="AC117:AD117"/>
    <mergeCell ref="G118:G119"/>
    <mergeCell ref="H118:H119"/>
    <mergeCell ref="I118:I119"/>
    <mergeCell ref="J118:J119"/>
    <mergeCell ref="K118:K119"/>
    <mergeCell ref="L118:L119"/>
    <mergeCell ref="AD118:AD119"/>
    <mergeCell ref="Q117:R117"/>
    <mergeCell ref="S117:T117"/>
    <mergeCell ref="Q118:Q119"/>
    <mergeCell ref="R118:R119"/>
    <mergeCell ref="S118:S119"/>
    <mergeCell ref="T118:T119"/>
    <mergeCell ref="K110:L110"/>
    <mergeCell ref="P110:X110"/>
    <mergeCell ref="B114:D114"/>
    <mergeCell ref="B115:D115"/>
    <mergeCell ref="A117:F120"/>
    <mergeCell ref="G117:H117"/>
    <mergeCell ref="I117:J117"/>
    <mergeCell ref="K117:L117"/>
    <mergeCell ref="O117:P117"/>
    <mergeCell ref="U117:V117"/>
    <mergeCell ref="W117:X117"/>
    <mergeCell ref="W118:W119"/>
    <mergeCell ref="AD20:AD21"/>
    <mergeCell ref="P109:X109"/>
    <mergeCell ref="V20:V21"/>
    <mergeCell ref="W20:W21"/>
    <mergeCell ref="X20:X21"/>
    <mergeCell ref="Y20:Y21"/>
    <mergeCell ref="Z20:Z21"/>
    <mergeCell ref="AA20:AA21"/>
    <mergeCell ref="A19:F22"/>
    <mergeCell ref="A23:AH23"/>
    <mergeCell ref="A84:AH84"/>
    <mergeCell ref="M9:M10"/>
    <mergeCell ref="O9:O10"/>
    <mergeCell ref="P9:P10"/>
    <mergeCell ref="W19:X19"/>
    <mergeCell ref="Y19:Z19"/>
    <mergeCell ref="AA19:AB19"/>
    <mergeCell ref="AC19:AD19"/>
    <mergeCell ref="G20:G21"/>
    <mergeCell ref="H20:H21"/>
    <mergeCell ref="I20:I21"/>
    <mergeCell ref="J20:J21"/>
    <mergeCell ref="K20:K21"/>
    <mergeCell ref="L20:L21"/>
    <mergeCell ref="G19:H19"/>
    <mergeCell ref="I19:J19"/>
    <mergeCell ref="K19:L19"/>
    <mergeCell ref="O19:P19"/>
    <mergeCell ref="U19:V19"/>
    <mergeCell ref="M20:M21"/>
    <mergeCell ref="O20:O21"/>
    <mergeCell ref="P20:P21"/>
    <mergeCell ref="U20:U21"/>
    <mergeCell ref="AB20:AB21"/>
    <mergeCell ref="AC20:AC21"/>
    <mergeCell ref="Y8:Z8"/>
    <mergeCell ref="AA8:AB8"/>
    <mergeCell ref="AC8:AD8"/>
    <mergeCell ref="B9:B11"/>
    <mergeCell ref="C9:C11"/>
    <mergeCell ref="D9:E9"/>
    <mergeCell ref="G9:G10"/>
    <mergeCell ref="H9:H10"/>
    <mergeCell ref="I9:I10"/>
    <mergeCell ref="AA9:AA10"/>
    <mergeCell ref="AB9:AB10"/>
    <mergeCell ref="AC9:AC10"/>
    <mergeCell ref="AD9:AD10"/>
    <mergeCell ref="D10:D11"/>
    <mergeCell ref="E10:E11"/>
    <mergeCell ref="U9:U10"/>
    <mergeCell ref="V9:V10"/>
    <mergeCell ref="W9:W10"/>
    <mergeCell ref="X9:X10"/>
    <mergeCell ref="Y9:Y10"/>
    <mergeCell ref="Z9:Z10"/>
    <mergeCell ref="J9:J10"/>
    <mergeCell ref="K9:K10"/>
    <mergeCell ref="L9:L10"/>
    <mergeCell ref="P1:X1"/>
    <mergeCell ref="K2:L2"/>
    <mergeCell ref="P2:X2"/>
    <mergeCell ref="G6:H6"/>
    <mergeCell ref="G7:H7"/>
    <mergeCell ref="G8:H8"/>
    <mergeCell ref="I8:J8"/>
    <mergeCell ref="K8:L8"/>
    <mergeCell ref="O8:P8"/>
    <mergeCell ref="U8:V8"/>
    <mergeCell ref="W8:X8"/>
    <mergeCell ref="M8:N8"/>
    <mergeCell ref="Q8:R8"/>
    <mergeCell ref="S8:T8"/>
    <mergeCell ref="A147:AH147"/>
    <mergeCell ref="A148:F148"/>
    <mergeCell ref="A149:F149"/>
    <mergeCell ref="A150:F150"/>
    <mergeCell ref="A151:F151"/>
    <mergeCell ref="A153:F153"/>
    <mergeCell ref="A154:F154"/>
    <mergeCell ref="A155:F155"/>
    <mergeCell ref="A156:F156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152:F152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57:F157"/>
  </mergeCells>
  <pageMargins left="0.43307086614173229" right="0.39370078740157483" top="0.43307086614173229" bottom="0.47244094488188981" header="0.51181102362204722" footer="0.31496062992125984"/>
  <pageSetup paperSize="9" scale="30" fitToHeight="4" orientation="landscape" r:id="rId1"/>
  <headerFooter alignWithMargins="0">
    <oddFooter>&amp;L&amp;P von &amp;N&amp;R&amp;9 Januar 2021, Version 0</oddFooter>
  </headerFooter>
  <rowBreaks count="3" manualBreakCount="3">
    <brk id="108" max="16383" man="1"/>
    <brk id="231" max="16383" man="1"/>
    <brk id="34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92D050"/>
  </sheetPr>
  <dimension ref="A1:X152"/>
  <sheetViews>
    <sheetView showGridLines="0" zoomScaleNormal="100" workbookViewId="0">
      <selection activeCell="H13" sqref="H13"/>
    </sheetView>
  </sheetViews>
  <sheetFormatPr baseColWidth="10" defaultColWidth="10.7109375" defaultRowHeight="12.75"/>
  <cols>
    <col min="1" max="1" width="14.42578125" style="55" customWidth="1"/>
    <col min="2" max="2" width="10.7109375" style="55"/>
    <col min="3" max="3" width="11.28515625" style="55" customWidth="1"/>
    <col min="4" max="4" width="10.7109375" style="55"/>
    <col min="5" max="5" width="8.85546875" style="450" customWidth="1"/>
    <col min="6" max="6" width="10" style="55" customWidth="1"/>
    <col min="7" max="7" width="10.5703125" style="55" customWidth="1"/>
    <col min="8" max="8" width="9.140625" style="450" customWidth="1"/>
    <col min="9" max="9" width="10.7109375" style="55" customWidth="1"/>
    <col min="10" max="10" width="15.5703125" style="55" customWidth="1"/>
    <col min="11" max="11" width="13.5703125" style="55" customWidth="1"/>
    <col min="12" max="17" width="11.42578125" style="55" customWidth="1"/>
    <col min="18" max="18" width="13" style="55" customWidth="1"/>
    <col min="19" max="19" width="12.5703125" style="55" customWidth="1"/>
    <col min="20" max="16384" width="10.7109375" style="55"/>
  </cols>
  <sheetData>
    <row r="1" spans="1:24" s="43" customFormat="1" ht="18" customHeight="1">
      <c r="A1" s="7" t="s">
        <v>228</v>
      </c>
      <c r="B1" s="44"/>
      <c r="C1" s="45"/>
      <c r="D1" s="41"/>
      <c r="E1" s="433"/>
      <c r="F1" s="41"/>
      <c r="G1" s="41"/>
      <c r="H1" s="433"/>
      <c r="I1" s="41"/>
      <c r="J1" s="41"/>
      <c r="K1" s="41"/>
      <c r="L1" s="41"/>
      <c r="M1" s="915"/>
      <c r="N1" s="915"/>
      <c r="O1" s="915"/>
      <c r="P1" s="915"/>
      <c r="Q1" s="915"/>
      <c r="R1" s="47"/>
      <c r="S1" s="113"/>
      <c r="T1" s="113"/>
      <c r="U1" s="113"/>
      <c r="V1" s="113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33"/>
      <c r="F2" s="41"/>
      <c r="G2" s="41"/>
      <c r="H2" s="433"/>
      <c r="I2" s="41"/>
      <c r="J2" s="41"/>
      <c r="K2" s="47"/>
      <c r="L2" s="47"/>
      <c r="M2" s="41"/>
      <c r="N2" s="41"/>
      <c r="O2" s="41"/>
      <c r="P2" s="41"/>
      <c r="Q2" s="41"/>
      <c r="R2" s="47"/>
      <c r="S2" s="113"/>
      <c r="T2" s="113"/>
      <c r="U2" s="113"/>
      <c r="V2" s="113"/>
      <c r="W2" s="114"/>
      <c r="X2" s="52"/>
    </row>
    <row r="3" spans="1:24" s="43" customFormat="1" ht="13.5" customHeight="1">
      <c r="A3" s="42"/>
      <c r="B3" s="44"/>
      <c r="C3" s="45"/>
      <c r="D3" s="41"/>
      <c r="E3" s="433"/>
      <c r="F3" s="41"/>
      <c r="G3" s="41"/>
      <c r="H3" s="433"/>
      <c r="I3" s="41"/>
      <c r="J3" s="41"/>
      <c r="K3" s="47"/>
      <c r="L3" s="47"/>
      <c r="M3" s="113"/>
      <c r="N3" s="113"/>
      <c r="O3" s="113"/>
      <c r="P3" s="113"/>
      <c r="Q3" s="113"/>
      <c r="R3" s="47"/>
      <c r="S3" s="113"/>
      <c r="T3" s="113"/>
      <c r="U3" s="113"/>
      <c r="V3" s="113"/>
      <c r="W3" s="114"/>
      <c r="X3" s="52"/>
    </row>
    <row r="4" spans="1:24" s="52" customFormat="1" ht="46.5" customHeight="1">
      <c r="A4" s="785" t="s">
        <v>246</v>
      </c>
      <c r="B4" s="786"/>
      <c r="C4" s="786"/>
      <c r="D4" s="786"/>
      <c r="E4" s="786"/>
      <c r="F4" s="786"/>
      <c r="G4" s="786"/>
      <c r="H4" s="78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4" s="52" customFormat="1" ht="13.5" customHeight="1">
      <c r="A5" s="51"/>
      <c r="B5" s="50"/>
      <c r="C5" s="50"/>
      <c r="D5" s="51"/>
      <c r="E5" s="434"/>
      <c r="F5" s="51"/>
      <c r="G5" s="51"/>
      <c r="H5" s="434"/>
      <c r="I5" s="51"/>
      <c r="J5" s="51"/>
      <c r="K5" s="51"/>
      <c r="L5" s="115"/>
      <c r="M5" s="116"/>
      <c r="N5" s="116"/>
      <c r="O5" s="116"/>
      <c r="P5" s="116"/>
      <c r="Q5" s="116"/>
      <c r="R5" s="115"/>
      <c r="S5" s="116"/>
      <c r="T5" s="116"/>
      <c r="U5" s="116"/>
      <c r="V5" s="116"/>
    </row>
    <row r="6" spans="1:24" ht="19.5" customHeight="1">
      <c r="A6" s="42" t="s">
        <v>5</v>
      </c>
      <c r="B6" s="54"/>
      <c r="C6" s="844">
        <f>LeistungsstatistikQ1!P1</f>
        <v>0</v>
      </c>
      <c r="D6" s="916"/>
      <c r="E6" s="916"/>
      <c r="F6" s="916"/>
      <c r="G6" s="916"/>
      <c r="H6" s="916"/>
      <c r="I6" s="916"/>
      <c r="J6" s="916"/>
      <c r="K6" s="54"/>
      <c r="L6" s="54"/>
      <c r="M6" s="54"/>
      <c r="N6" s="54"/>
      <c r="O6" s="54"/>
      <c r="P6" s="54"/>
      <c r="Q6" s="54"/>
      <c r="R6" s="113"/>
      <c r="S6" s="41"/>
      <c r="T6" s="54"/>
      <c r="U6" s="54"/>
      <c r="V6" s="54"/>
    </row>
    <row r="7" spans="1:24" ht="15.75">
      <c r="A7" s="42"/>
      <c r="B7" s="54"/>
      <c r="C7" s="54"/>
      <c r="D7" s="54"/>
      <c r="E7" s="435"/>
      <c r="F7" s="51"/>
      <c r="G7" s="51"/>
      <c r="H7" s="434"/>
      <c r="I7" s="51"/>
      <c r="J7" s="51"/>
      <c r="K7" s="54"/>
      <c r="L7" s="54"/>
      <c r="M7" s="54"/>
      <c r="N7" s="54"/>
      <c r="O7" s="54"/>
      <c r="P7" s="54"/>
      <c r="Q7" s="54"/>
      <c r="R7" s="113"/>
      <c r="S7" s="41"/>
      <c r="T7" s="54"/>
      <c r="U7" s="54"/>
      <c r="V7" s="54"/>
    </row>
    <row r="8" spans="1:24" ht="20.25">
      <c r="A8" s="42" t="s">
        <v>32</v>
      </c>
      <c r="B8" s="50"/>
      <c r="C8" s="108">
        <f>LeistungsstatistikQ1!G6</f>
        <v>2021</v>
      </c>
      <c r="D8" s="42" t="str">
        <f>+LeistungsstatistikQ1!G7</f>
        <v>1. Quartal</v>
      </c>
      <c r="E8" s="42"/>
      <c r="F8" s="42"/>
      <c r="G8" s="42"/>
      <c r="H8" s="650"/>
      <c r="I8" s="42" t="s">
        <v>100</v>
      </c>
      <c r="J8" s="42"/>
      <c r="K8" s="54"/>
      <c r="L8" s="115"/>
      <c r="M8" s="116"/>
      <c r="N8" s="116"/>
      <c r="O8" s="116"/>
      <c r="P8" s="116"/>
      <c r="Q8" s="116"/>
      <c r="R8" s="115"/>
      <c r="S8" s="116"/>
      <c r="T8" s="116"/>
      <c r="U8" s="116"/>
      <c r="V8" s="116"/>
      <c r="W8" s="118"/>
      <c r="X8" s="119"/>
    </row>
    <row r="9" spans="1:24" s="63" customFormat="1" ht="13.5" customHeight="1" thickBot="1">
      <c r="A9" s="104"/>
      <c r="B9" s="104"/>
      <c r="C9" s="104"/>
      <c r="D9" s="104"/>
      <c r="E9" s="436"/>
      <c r="F9" s="104"/>
      <c r="G9" s="104"/>
      <c r="H9" s="436"/>
      <c r="I9" s="104"/>
      <c r="J9" s="104"/>
      <c r="K9" s="54"/>
      <c r="L9" s="54"/>
      <c r="M9" s="54"/>
      <c r="N9" s="54"/>
      <c r="O9" s="54"/>
      <c r="P9" s="54"/>
      <c r="Q9" s="54"/>
      <c r="R9" s="104"/>
      <c r="S9" s="104"/>
      <c r="T9" s="104"/>
      <c r="U9" s="104"/>
      <c r="V9" s="104"/>
    </row>
    <row r="10" spans="1:24" s="63" customFormat="1" ht="21.75" customHeight="1" thickTop="1" thickBot="1">
      <c r="A10" s="917" t="s">
        <v>75</v>
      </c>
      <c r="B10" s="918"/>
      <c r="C10" s="918"/>
      <c r="D10" s="918"/>
      <c r="E10" s="919" t="s">
        <v>16</v>
      </c>
      <c r="F10" s="918"/>
      <c r="G10" s="918"/>
      <c r="H10" s="918"/>
      <c r="I10" s="918"/>
      <c r="J10" s="920"/>
      <c r="K10" s="104"/>
      <c r="L10" s="104"/>
      <c r="M10" s="54"/>
      <c r="N10" s="54"/>
      <c r="O10" s="54"/>
      <c r="P10" s="54"/>
      <c r="Q10" s="54"/>
      <c r="R10" s="104"/>
      <c r="S10" s="104"/>
      <c r="T10" s="104"/>
      <c r="U10" s="104"/>
      <c r="V10" s="104"/>
    </row>
    <row r="11" spans="1:24" ht="63.75" customHeight="1" thickTop="1" thickBot="1">
      <c r="A11" s="120" t="s">
        <v>1</v>
      </c>
      <c r="B11" s="121"/>
      <c r="C11" s="121"/>
      <c r="D11" s="121"/>
      <c r="E11" s="437" t="s">
        <v>93</v>
      </c>
      <c r="F11" s="122" t="s">
        <v>15</v>
      </c>
      <c r="G11" s="122" t="s">
        <v>137</v>
      </c>
      <c r="H11" s="543" t="s">
        <v>34</v>
      </c>
      <c r="I11" s="122" t="s">
        <v>33</v>
      </c>
      <c r="J11" s="123" t="s">
        <v>13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4" ht="13.5" customHeight="1">
      <c r="A12" s="897" t="s">
        <v>135</v>
      </c>
      <c r="B12" s="124" t="s">
        <v>106</v>
      </c>
      <c r="C12" s="125"/>
      <c r="D12" s="126">
        <f>LeistungsstatistikQ1!G12</f>
        <v>0</v>
      </c>
      <c r="E12" s="438">
        <f>+'Basisdaten LV'!D26</f>
        <v>0</v>
      </c>
      <c r="F12" s="393">
        <f>LeistungsstatistikQ1!H12</f>
        <v>0</v>
      </c>
      <c r="G12" s="127"/>
      <c r="H12" s="546"/>
      <c r="I12" s="128"/>
      <c r="J12" s="29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4" ht="13.5" customHeight="1">
      <c r="A13" s="898"/>
      <c r="B13" s="285" t="s">
        <v>123</v>
      </c>
      <c r="C13" s="285"/>
      <c r="D13" s="394">
        <f>+LeistungsstatistikQ1!G13</f>
        <v>0</v>
      </c>
      <c r="E13" s="439"/>
      <c r="F13" s="395"/>
      <c r="G13" s="538">
        <f>+D13</f>
        <v>0</v>
      </c>
      <c r="H13" s="539"/>
      <c r="I13" s="540">
        <f t="shared" ref="I13:I15" si="0">G13*H13</f>
        <v>0</v>
      </c>
      <c r="J13" s="130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4" ht="13.5" customHeight="1">
      <c r="A14" s="898"/>
      <c r="B14" s="285" t="s">
        <v>124</v>
      </c>
      <c r="C14" s="285"/>
      <c r="D14" s="394">
        <f>+LeistungsstatistikQ1!G14</f>
        <v>0</v>
      </c>
      <c r="E14" s="440"/>
      <c r="F14" s="289"/>
      <c r="G14" s="538">
        <f t="shared" ref="G14:G16" si="1">+D14</f>
        <v>0</v>
      </c>
      <c r="H14" s="539"/>
      <c r="I14" s="540">
        <f t="shared" si="0"/>
        <v>0</v>
      </c>
      <c r="J14" s="13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4" ht="13.5" customHeight="1">
      <c r="A15" s="898"/>
      <c r="B15" s="285" t="s">
        <v>132</v>
      </c>
      <c r="C15" s="285"/>
      <c r="D15" s="394">
        <f>+LeistungsstatistikQ1!G15</f>
        <v>0</v>
      </c>
      <c r="E15" s="440"/>
      <c r="F15" s="289"/>
      <c r="G15" s="538">
        <f t="shared" si="1"/>
        <v>0</v>
      </c>
      <c r="H15" s="539"/>
      <c r="I15" s="540">
        <f t="shared" si="0"/>
        <v>0</v>
      </c>
      <c r="J15" s="13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4" ht="12.75" customHeight="1" thickBot="1">
      <c r="A16" s="899"/>
      <c r="B16" s="101" t="s">
        <v>10</v>
      </c>
      <c r="C16" s="101"/>
      <c r="D16" s="129">
        <f>LeistungsstatistikQ1!G16</f>
        <v>0</v>
      </c>
      <c r="E16" s="441"/>
      <c r="F16" s="396"/>
      <c r="G16" s="538">
        <f t="shared" si="1"/>
        <v>0</v>
      </c>
      <c r="H16" s="539"/>
      <c r="I16" s="540">
        <f>G16*H16</f>
        <v>0</v>
      </c>
      <c r="J16" s="13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3.5" thickBot="1">
      <c r="A17" s="892" t="s">
        <v>76</v>
      </c>
      <c r="B17" s="893"/>
      <c r="C17" s="893"/>
      <c r="D17" s="131">
        <f>SUM(D12:D16)</f>
        <v>0</v>
      </c>
      <c r="E17" s="442" t="s">
        <v>77</v>
      </c>
      <c r="F17" s="132"/>
      <c r="G17" s="541"/>
      <c r="H17" s="541"/>
      <c r="I17" s="542"/>
      <c r="J17" s="525">
        <f>ROUND(D12*E12-F12-SUM(I13:I16),1)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63.75" customHeight="1" thickTop="1" thickBot="1">
      <c r="A18" s="134" t="s">
        <v>2</v>
      </c>
      <c r="B18" s="135"/>
      <c r="C18" s="135"/>
      <c r="D18" s="135"/>
      <c r="E18" s="437" t="s">
        <v>93</v>
      </c>
      <c r="F18" s="136" t="s">
        <v>15</v>
      </c>
      <c r="G18" s="543" t="s">
        <v>137</v>
      </c>
      <c r="H18" s="544" t="s">
        <v>34</v>
      </c>
      <c r="I18" s="544" t="s">
        <v>33</v>
      </c>
      <c r="J18" s="137" t="s">
        <v>13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 customHeight="1">
      <c r="A19" s="897" t="s">
        <v>135</v>
      </c>
      <c r="B19" s="124" t="s">
        <v>106</v>
      </c>
      <c r="C19" s="125"/>
      <c r="D19" s="126">
        <f>+LeistungsstatistikQ1!I12</f>
        <v>0</v>
      </c>
      <c r="E19" s="443">
        <f>+'Basisdaten LV'!F26</f>
        <v>0</v>
      </c>
      <c r="F19" s="290">
        <f>+LeistungsstatistikQ1!J12</f>
        <v>0</v>
      </c>
      <c r="G19" s="545"/>
      <c r="H19" s="546"/>
      <c r="I19" s="547"/>
      <c r="J19" s="29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3.5" customHeight="1">
      <c r="A20" s="898"/>
      <c r="B20" s="57" t="s">
        <v>123</v>
      </c>
      <c r="C20" s="57"/>
      <c r="D20" s="354">
        <f>+LeistungsstatistikQ1!I13</f>
        <v>0</v>
      </c>
      <c r="E20" s="440"/>
      <c r="F20" s="289"/>
      <c r="G20" s="538">
        <f>+D20</f>
        <v>0</v>
      </c>
      <c r="H20" s="539"/>
      <c r="I20" s="540">
        <f t="shared" ref="I20:I22" si="2">G20*H20</f>
        <v>0</v>
      </c>
      <c r="J20" s="13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 customHeight="1">
      <c r="A21" s="898"/>
      <c r="B21" s="285" t="s">
        <v>124</v>
      </c>
      <c r="C21" s="285"/>
      <c r="D21" s="397">
        <f>+LeistungsstatistikQ1!I14</f>
        <v>0</v>
      </c>
      <c r="E21" s="440"/>
      <c r="F21" s="289"/>
      <c r="G21" s="538">
        <f t="shared" ref="G21:G23" si="3">+D21</f>
        <v>0</v>
      </c>
      <c r="H21" s="539"/>
      <c r="I21" s="540">
        <f t="shared" si="2"/>
        <v>0</v>
      </c>
      <c r="J21" s="13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3.5" customHeight="1">
      <c r="A22" s="898"/>
      <c r="B22" s="285" t="s">
        <v>132</v>
      </c>
      <c r="C22" s="285"/>
      <c r="D22" s="397">
        <f>+LeistungsstatistikQ1!I15</f>
        <v>0</v>
      </c>
      <c r="E22" s="440"/>
      <c r="F22" s="289"/>
      <c r="G22" s="538">
        <f t="shared" si="3"/>
        <v>0</v>
      </c>
      <c r="H22" s="539"/>
      <c r="I22" s="540">
        <f t="shared" si="2"/>
        <v>0</v>
      </c>
      <c r="J22" s="13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 customHeight="1" thickBot="1">
      <c r="A23" s="899"/>
      <c r="B23" s="101" t="s">
        <v>10</v>
      </c>
      <c r="C23" s="101"/>
      <c r="D23" s="129">
        <f>+LeistungsstatistikQ1!I16</f>
        <v>0</v>
      </c>
      <c r="E23" s="444"/>
      <c r="F23" s="398"/>
      <c r="G23" s="538">
        <f t="shared" si="3"/>
        <v>0</v>
      </c>
      <c r="H23" s="539"/>
      <c r="I23" s="540">
        <f>G23*H23</f>
        <v>0</v>
      </c>
      <c r="J23" s="13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3.5" thickBot="1">
      <c r="A24" s="892" t="s">
        <v>76</v>
      </c>
      <c r="B24" s="893"/>
      <c r="C24" s="893"/>
      <c r="D24" s="138">
        <f>SUM(D19:D23)</f>
        <v>0</v>
      </c>
      <c r="E24" s="442" t="s">
        <v>77</v>
      </c>
      <c r="F24" s="132"/>
      <c r="G24" s="541"/>
      <c r="H24" s="541"/>
      <c r="I24" s="542"/>
      <c r="J24" s="525">
        <f>ROUND(D19*E19-F19-SUM(I20:I23),1)</f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60.75" customHeight="1" thickTop="1" thickBot="1">
      <c r="A25" s="120" t="s">
        <v>85</v>
      </c>
      <c r="B25" s="121"/>
      <c r="C25" s="121"/>
      <c r="D25" s="121"/>
      <c r="E25" s="437" t="s">
        <v>93</v>
      </c>
      <c r="F25" s="122" t="s">
        <v>15</v>
      </c>
      <c r="G25" s="543" t="s">
        <v>137</v>
      </c>
      <c r="H25" s="543" t="s">
        <v>34</v>
      </c>
      <c r="I25" s="543" t="s">
        <v>33</v>
      </c>
      <c r="J25" s="123" t="s">
        <v>13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3.5" customHeight="1">
      <c r="A26" s="897" t="s">
        <v>86</v>
      </c>
      <c r="B26" s="124" t="s">
        <v>106</v>
      </c>
      <c r="C26" s="125"/>
      <c r="D26" s="126">
        <f>+LeistungsstatistikQ1!K12</f>
        <v>0</v>
      </c>
      <c r="E26" s="443">
        <f>+'Basisdaten LV'!H26</f>
        <v>0</v>
      </c>
      <c r="F26" s="290">
        <f>+LeistungsstatistikQ1!L12</f>
        <v>0</v>
      </c>
      <c r="G26" s="545"/>
      <c r="H26" s="546"/>
      <c r="I26" s="547"/>
      <c r="J26" s="29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 customHeight="1">
      <c r="A27" s="898"/>
      <c r="B27" s="285" t="s">
        <v>123</v>
      </c>
      <c r="C27" s="285"/>
      <c r="D27" s="129">
        <f>+LeistungsstatistikQ1!K13</f>
        <v>0</v>
      </c>
      <c r="E27" s="440"/>
      <c r="F27" s="289"/>
      <c r="G27" s="538">
        <f>+D27</f>
        <v>0</v>
      </c>
      <c r="H27" s="539"/>
      <c r="I27" s="540">
        <f t="shared" ref="I27:I29" si="4">G27*H27</f>
        <v>0</v>
      </c>
      <c r="J27" s="13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3.5" customHeight="1">
      <c r="A28" s="898"/>
      <c r="B28" s="101" t="s">
        <v>124</v>
      </c>
      <c r="C28" s="101"/>
      <c r="D28" s="129">
        <f>+LeistungsstatistikQ1!K14</f>
        <v>0</v>
      </c>
      <c r="E28" s="440"/>
      <c r="F28" s="289"/>
      <c r="G28" s="538">
        <f t="shared" ref="G28:G30" si="5">+D28</f>
        <v>0</v>
      </c>
      <c r="H28" s="539"/>
      <c r="I28" s="540">
        <f t="shared" si="4"/>
        <v>0</v>
      </c>
      <c r="J28" s="13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3.5" customHeight="1">
      <c r="A29" s="898"/>
      <c r="B29" s="285" t="s">
        <v>132</v>
      </c>
      <c r="C29" s="285"/>
      <c r="D29" s="397">
        <f>+LeistungsstatistikQ1!K15</f>
        <v>0</v>
      </c>
      <c r="E29" s="440"/>
      <c r="F29" s="289"/>
      <c r="G29" s="538">
        <f t="shared" si="5"/>
        <v>0</v>
      </c>
      <c r="H29" s="539"/>
      <c r="I29" s="540">
        <f t="shared" si="4"/>
        <v>0</v>
      </c>
      <c r="J29" s="13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 customHeight="1" thickBot="1">
      <c r="A30" s="899"/>
      <c r="B30" s="101" t="s">
        <v>10</v>
      </c>
      <c r="C30" s="101"/>
      <c r="D30" s="129">
        <f>+LeistungsstatistikQ1!K16</f>
        <v>0</v>
      </c>
      <c r="E30" s="444"/>
      <c r="F30" s="398"/>
      <c r="G30" s="538">
        <f t="shared" si="5"/>
        <v>0</v>
      </c>
      <c r="H30" s="539"/>
      <c r="I30" s="540">
        <f>G30*H30</f>
        <v>0</v>
      </c>
      <c r="J30" s="13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3.5" thickBot="1">
      <c r="A31" s="892" t="s">
        <v>76</v>
      </c>
      <c r="B31" s="893"/>
      <c r="C31" s="893"/>
      <c r="D31" s="131">
        <f>SUM(D26:D30)</f>
        <v>0</v>
      </c>
      <c r="E31" s="442" t="s">
        <v>77</v>
      </c>
      <c r="F31" s="132"/>
      <c r="G31" s="541"/>
      <c r="H31" s="541"/>
      <c r="I31" s="542"/>
      <c r="J31" s="525">
        <f>ROUND(D26*E26-F26-SUM(I27:I30),1)</f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60.75" customHeight="1" thickTop="1" thickBot="1">
      <c r="A32" s="910">
        <f>LeistungsstatistikQ1!M8</f>
        <v>0</v>
      </c>
      <c r="B32" s="911"/>
      <c r="C32" s="911"/>
      <c r="D32" s="912"/>
      <c r="E32" s="437" t="s">
        <v>93</v>
      </c>
      <c r="F32" s="136" t="s">
        <v>15</v>
      </c>
      <c r="G32" s="543" t="s">
        <v>137</v>
      </c>
      <c r="H32" s="544" t="s">
        <v>34</v>
      </c>
      <c r="I32" s="544" t="s">
        <v>33</v>
      </c>
      <c r="J32" s="137" t="s">
        <v>13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>
      <c r="A33" s="913" t="str">
        <f>LeistungsstatistikQ1!M11</f>
        <v/>
      </c>
      <c r="B33" s="124" t="s">
        <v>106</v>
      </c>
      <c r="C33" s="139"/>
      <c r="D33" s="126">
        <f>LeistungsstatistikQ1!M12</f>
        <v>0</v>
      </c>
      <c r="E33" s="443">
        <f>'Basisdaten LV'!J26</f>
        <v>0</v>
      </c>
      <c r="F33" s="290">
        <f>LeistungsstatistikQ1!N12</f>
        <v>0</v>
      </c>
      <c r="G33" s="545"/>
      <c r="H33" s="546"/>
      <c r="I33" s="547"/>
      <c r="J33" s="29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>
      <c r="A34" s="913"/>
      <c r="B34" s="57" t="s">
        <v>123</v>
      </c>
      <c r="C34" s="139"/>
      <c r="D34" s="354">
        <f>LeistungsstatistikQ1!M13</f>
        <v>0</v>
      </c>
      <c r="E34" s="440"/>
      <c r="F34" s="289"/>
      <c r="G34" s="538">
        <f>+D34</f>
        <v>0</v>
      </c>
      <c r="H34" s="539"/>
      <c r="I34" s="540">
        <f t="shared" ref="I34:I36" si="6">G34*H34</f>
        <v>0</v>
      </c>
      <c r="J34" s="13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>
      <c r="A35" s="913"/>
      <c r="B35" s="285" t="s">
        <v>124</v>
      </c>
      <c r="C35" s="400"/>
      <c r="D35" s="397">
        <f>LeistungsstatistikQ1!M14</f>
        <v>0</v>
      </c>
      <c r="E35" s="440"/>
      <c r="F35" s="289"/>
      <c r="G35" s="538">
        <f t="shared" ref="G35:G37" si="7">+D35</f>
        <v>0</v>
      </c>
      <c r="H35" s="539"/>
      <c r="I35" s="540">
        <f t="shared" si="6"/>
        <v>0</v>
      </c>
      <c r="J35" s="13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>
      <c r="A36" s="913"/>
      <c r="B36" s="285" t="s">
        <v>132</v>
      </c>
      <c r="C36" s="400"/>
      <c r="D36" s="397">
        <f>LeistungsstatistikQ1!M15</f>
        <v>0</v>
      </c>
      <c r="E36" s="440"/>
      <c r="F36" s="289"/>
      <c r="G36" s="538">
        <f t="shared" si="7"/>
        <v>0</v>
      </c>
      <c r="H36" s="539"/>
      <c r="I36" s="540">
        <f t="shared" si="6"/>
        <v>0</v>
      </c>
      <c r="J36" s="13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3.5" thickBot="1">
      <c r="A37" s="914"/>
      <c r="B37" s="101" t="s">
        <v>10</v>
      </c>
      <c r="C37" s="101"/>
      <c r="D37" s="129">
        <f>LeistungsstatistikQ1!M16</f>
        <v>0</v>
      </c>
      <c r="E37" s="444"/>
      <c r="F37" s="398"/>
      <c r="G37" s="538">
        <f t="shared" si="7"/>
        <v>0</v>
      </c>
      <c r="H37" s="539"/>
      <c r="I37" s="540">
        <f>G37*H37</f>
        <v>0</v>
      </c>
      <c r="J37" s="13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3.5" thickBot="1">
      <c r="A38" s="892" t="s">
        <v>76</v>
      </c>
      <c r="B38" s="893"/>
      <c r="C38" s="893"/>
      <c r="D38" s="131">
        <f>SUM(D33:D37)</f>
        <v>0</v>
      </c>
      <c r="E38" s="442" t="s">
        <v>77</v>
      </c>
      <c r="F38" s="143"/>
      <c r="G38" s="548"/>
      <c r="H38" s="548"/>
      <c r="I38" s="549"/>
      <c r="J38" s="525">
        <f>ROUND(D33*E33-F33-SUM(I34:I37),1)</f>
        <v>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60.75" customHeight="1" thickTop="1" thickBot="1">
      <c r="A39" s="903">
        <f>LeistungsstatistikQ1!O8</f>
        <v>0</v>
      </c>
      <c r="B39" s="904"/>
      <c r="C39" s="904"/>
      <c r="D39" s="905"/>
      <c r="E39" s="437" t="s">
        <v>93</v>
      </c>
      <c r="F39" s="122" t="s">
        <v>15</v>
      </c>
      <c r="G39" s="543" t="s">
        <v>137</v>
      </c>
      <c r="H39" s="543" t="s">
        <v>34</v>
      </c>
      <c r="I39" s="543" t="s">
        <v>33</v>
      </c>
      <c r="J39" s="123" t="s">
        <v>13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 customHeight="1">
      <c r="A40" s="894" t="str">
        <f>+LeistungsstatistikQ1!O11</f>
        <v/>
      </c>
      <c r="B40" s="124" t="s">
        <v>106</v>
      </c>
      <c r="C40" s="125"/>
      <c r="D40" s="126">
        <f>+LeistungsstatistikQ1!O12</f>
        <v>0</v>
      </c>
      <c r="E40" s="443">
        <f>+'Basisdaten LV'!L26</f>
        <v>0</v>
      </c>
      <c r="F40" s="290">
        <f>+LeistungsstatistikQ1!P12</f>
        <v>0</v>
      </c>
      <c r="G40" s="545"/>
      <c r="H40" s="546"/>
      <c r="I40" s="547"/>
      <c r="J40" s="291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3.5" customHeight="1">
      <c r="A41" s="895"/>
      <c r="B41" s="285" t="s">
        <v>123</v>
      </c>
      <c r="C41" s="285"/>
      <c r="D41" s="397">
        <f>+LeistungsstatistikQ1!O13</f>
        <v>0</v>
      </c>
      <c r="E41" s="440"/>
      <c r="F41" s="289"/>
      <c r="G41" s="538">
        <f>+D41</f>
        <v>0</v>
      </c>
      <c r="H41" s="539"/>
      <c r="I41" s="540">
        <f t="shared" ref="I41:I43" si="8">G41*H41</f>
        <v>0</v>
      </c>
      <c r="J41" s="13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 customHeight="1">
      <c r="A42" s="895"/>
      <c r="B42" s="285" t="s">
        <v>124</v>
      </c>
      <c r="C42" s="285"/>
      <c r="D42" s="397">
        <f>+LeistungsstatistikQ1!O14</f>
        <v>0</v>
      </c>
      <c r="E42" s="440"/>
      <c r="F42" s="289"/>
      <c r="G42" s="538">
        <f t="shared" ref="G42:G44" si="9">+D42</f>
        <v>0</v>
      </c>
      <c r="H42" s="539"/>
      <c r="I42" s="540">
        <f t="shared" si="8"/>
        <v>0</v>
      </c>
      <c r="J42" s="13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3.5" customHeight="1">
      <c r="A43" s="895"/>
      <c r="B43" s="101" t="s">
        <v>132</v>
      </c>
      <c r="C43" s="101"/>
      <c r="D43" s="401">
        <f>+LeistungsstatistikQ1!O15</f>
        <v>0</v>
      </c>
      <c r="E43" s="440"/>
      <c r="F43" s="289"/>
      <c r="G43" s="538">
        <f t="shared" si="9"/>
        <v>0</v>
      </c>
      <c r="H43" s="539"/>
      <c r="I43" s="540">
        <f t="shared" si="8"/>
        <v>0</v>
      </c>
      <c r="J43" s="13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 thickBot="1">
      <c r="A44" s="896"/>
      <c r="B44" s="402" t="s">
        <v>10</v>
      </c>
      <c r="C44" s="402"/>
      <c r="D44" s="403">
        <f>+LeistungsstatistikQ1!O16</f>
        <v>0</v>
      </c>
      <c r="E44" s="444"/>
      <c r="F44" s="398"/>
      <c r="G44" s="538">
        <f t="shared" si="9"/>
        <v>0</v>
      </c>
      <c r="H44" s="539"/>
      <c r="I44" s="540">
        <f>G44*H44</f>
        <v>0</v>
      </c>
      <c r="J44" s="13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3.5" thickBot="1">
      <c r="A45" s="892" t="s">
        <v>76</v>
      </c>
      <c r="B45" s="893"/>
      <c r="C45" s="893"/>
      <c r="D45" s="131">
        <f>SUM(D40:D44)</f>
        <v>0</v>
      </c>
      <c r="E45" s="442" t="s">
        <v>77</v>
      </c>
      <c r="F45" s="132"/>
      <c r="G45" s="541"/>
      <c r="H45" s="541"/>
      <c r="I45" s="542"/>
      <c r="J45" s="525">
        <f>ROUND(D40*E40-F40-SUM(I41:I44),1)</f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60.75" customHeight="1" thickTop="1" thickBot="1">
      <c r="A46" s="910">
        <f>LeistungsstatistikQ1!Q8</f>
        <v>0</v>
      </c>
      <c r="B46" s="911"/>
      <c r="C46" s="911"/>
      <c r="D46" s="912"/>
      <c r="E46" s="437" t="s">
        <v>93</v>
      </c>
      <c r="F46" s="136" t="s">
        <v>15</v>
      </c>
      <c r="G46" s="543" t="s">
        <v>137</v>
      </c>
      <c r="H46" s="544" t="s">
        <v>34</v>
      </c>
      <c r="I46" s="544" t="s">
        <v>33</v>
      </c>
      <c r="J46" s="137" t="s">
        <v>13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>
      <c r="A47" s="913" t="str">
        <f>LeistungsstatistikQ1!Q11</f>
        <v/>
      </c>
      <c r="B47" s="124" t="s">
        <v>106</v>
      </c>
      <c r="C47" s="139"/>
      <c r="D47" s="126">
        <f>LeistungsstatistikQ1!Q12</f>
        <v>0</v>
      </c>
      <c r="E47" s="443">
        <f>+'Basisdaten LV'!N26</f>
        <v>0</v>
      </c>
      <c r="F47" s="290">
        <f>LeistungsstatistikQ1!R12</f>
        <v>0</v>
      </c>
      <c r="G47" s="545"/>
      <c r="H47" s="546"/>
      <c r="I47" s="547"/>
      <c r="J47" s="291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>
      <c r="A48" s="913"/>
      <c r="B48" s="57" t="s">
        <v>123</v>
      </c>
      <c r="C48" s="139"/>
      <c r="D48" s="354">
        <f>LeistungsstatistikQ1!Q13</f>
        <v>0</v>
      </c>
      <c r="E48" s="440"/>
      <c r="F48" s="289"/>
      <c r="G48" s="538">
        <f>+D48</f>
        <v>0</v>
      </c>
      <c r="H48" s="539"/>
      <c r="I48" s="540">
        <f t="shared" ref="I48:I50" si="10">G48*H48</f>
        <v>0</v>
      </c>
      <c r="J48" s="13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>
      <c r="A49" s="913"/>
      <c r="B49" s="285" t="s">
        <v>124</v>
      </c>
      <c r="C49" s="400"/>
      <c r="D49" s="397">
        <f>LeistungsstatistikQ1!Q14</f>
        <v>0</v>
      </c>
      <c r="E49" s="440"/>
      <c r="F49" s="289"/>
      <c r="G49" s="538">
        <f t="shared" ref="G49:G51" si="11">+D49</f>
        <v>0</v>
      </c>
      <c r="H49" s="539"/>
      <c r="I49" s="540">
        <f t="shared" si="10"/>
        <v>0</v>
      </c>
      <c r="J49" s="13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13"/>
      <c r="B50" s="285" t="s">
        <v>132</v>
      </c>
      <c r="C50" s="400"/>
      <c r="D50" s="397">
        <f>LeistungsstatistikQ1!Q15</f>
        <v>0</v>
      </c>
      <c r="E50" s="440"/>
      <c r="F50" s="289"/>
      <c r="G50" s="538">
        <f t="shared" si="11"/>
        <v>0</v>
      </c>
      <c r="H50" s="539"/>
      <c r="I50" s="540">
        <f t="shared" si="10"/>
        <v>0</v>
      </c>
      <c r="J50" s="13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3.5" thickBot="1">
      <c r="A51" s="914"/>
      <c r="B51" s="101" t="s">
        <v>10</v>
      </c>
      <c r="C51" s="101"/>
      <c r="D51" s="129">
        <f>LeistungsstatistikQ1!Q16</f>
        <v>0</v>
      </c>
      <c r="E51" s="444"/>
      <c r="F51" s="398"/>
      <c r="G51" s="538">
        <f t="shared" si="11"/>
        <v>0</v>
      </c>
      <c r="H51" s="539"/>
      <c r="I51" s="540">
        <f>G51*H51</f>
        <v>0</v>
      </c>
      <c r="J51" s="13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3.5" thickBot="1">
      <c r="A52" s="892" t="s">
        <v>76</v>
      </c>
      <c r="B52" s="893"/>
      <c r="C52" s="893"/>
      <c r="D52" s="131">
        <f>SUM(D47:D51)</f>
        <v>0</v>
      </c>
      <c r="E52" s="442" t="s">
        <v>77</v>
      </c>
      <c r="F52" s="143"/>
      <c r="G52" s="548"/>
      <c r="H52" s="548"/>
      <c r="I52" s="549"/>
      <c r="J52" s="525">
        <f>ROUND(D47*E47-F47-SUM(I48:I51),1)</f>
        <v>0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60.75" customHeight="1" thickTop="1" thickBot="1">
      <c r="A53" s="903">
        <f>LeistungsstatistikQ1!S8</f>
        <v>0</v>
      </c>
      <c r="B53" s="904"/>
      <c r="C53" s="904"/>
      <c r="D53" s="905"/>
      <c r="E53" s="437" t="s">
        <v>93</v>
      </c>
      <c r="F53" s="122" t="s">
        <v>15</v>
      </c>
      <c r="G53" s="543" t="s">
        <v>137</v>
      </c>
      <c r="H53" s="543" t="s">
        <v>34</v>
      </c>
      <c r="I53" s="543" t="s">
        <v>33</v>
      </c>
      <c r="J53" s="123" t="s">
        <v>13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customHeight="1">
      <c r="A54" s="894" t="str">
        <f>+LeistungsstatistikQ1!S11</f>
        <v/>
      </c>
      <c r="B54" s="124" t="s">
        <v>106</v>
      </c>
      <c r="C54" s="125"/>
      <c r="D54" s="126">
        <f>+LeistungsstatistikQ1!S12</f>
        <v>0</v>
      </c>
      <c r="E54" s="443">
        <f>+'Basisdaten LV'!P26</f>
        <v>0</v>
      </c>
      <c r="F54" s="290">
        <f>+LeistungsstatistikQ1!T12</f>
        <v>0</v>
      </c>
      <c r="G54" s="545"/>
      <c r="H54" s="546"/>
      <c r="I54" s="547"/>
      <c r="J54" s="291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customHeight="1">
      <c r="A55" s="895"/>
      <c r="B55" s="285" t="s">
        <v>123</v>
      </c>
      <c r="C55" s="285"/>
      <c r="D55" s="397">
        <f>+LeistungsstatistikQ1!S13</f>
        <v>0</v>
      </c>
      <c r="E55" s="440"/>
      <c r="F55" s="289"/>
      <c r="G55" s="538">
        <f>+D55</f>
        <v>0</v>
      </c>
      <c r="H55" s="539"/>
      <c r="I55" s="540">
        <f t="shared" ref="I55:I57" si="12">G55*H55</f>
        <v>0</v>
      </c>
      <c r="J55" s="13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3.5" customHeight="1">
      <c r="A56" s="895"/>
      <c r="B56" s="285" t="s">
        <v>124</v>
      </c>
      <c r="C56" s="285"/>
      <c r="D56" s="397">
        <f>+LeistungsstatistikQ1!S14</f>
        <v>0</v>
      </c>
      <c r="E56" s="440"/>
      <c r="F56" s="289"/>
      <c r="G56" s="538">
        <f t="shared" ref="G56:G58" si="13">+D56</f>
        <v>0</v>
      </c>
      <c r="H56" s="539"/>
      <c r="I56" s="540">
        <f t="shared" si="12"/>
        <v>0</v>
      </c>
      <c r="J56" s="13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3.5" customHeight="1">
      <c r="A57" s="895"/>
      <c r="B57" s="101" t="s">
        <v>132</v>
      </c>
      <c r="C57" s="101"/>
      <c r="D57" s="401">
        <f>+LeistungsstatistikQ1!S15</f>
        <v>0</v>
      </c>
      <c r="E57" s="440"/>
      <c r="F57" s="289"/>
      <c r="G57" s="538">
        <f t="shared" si="13"/>
        <v>0</v>
      </c>
      <c r="H57" s="539"/>
      <c r="I57" s="540">
        <f t="shared" si="12"/>
        <v>0</v>
      </c>
      <c r="J57" s="13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 customHeight="1" thickBot="1">
      <c r="A58" s="896"/>
      <c r="B58" s="402" t="s">
        <v>10</v>
      </c>
      <c r="C58" s="402"/>
      <c r="D58" s="403">
        <f>+LeistungsstatistikQ1!S16</f>
        <v>0</v>
      </c>
      <c r="E58" s="444"/>
      <c r="F58" s="398"/>
      <c r="G58" s="538">
        <f t="shared" si="13"/>
        <v>0</v>
      </c>
      <c r="H58" s="539"/>
      <c r="I58" s="540">
        <f>G58*H58</f>
        <v>0</v>
      </c>
      <c r="J58" s="13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3.5" thickBot="1">
      <c r="A59" s="892" t="s">
        <v>76</v>
      </c>
      <c r="B59" s="893"/>
      <c r="C59" s="893"/>
      <c r="D59" s="131">
        <f>SUM(D54:D58)</f>
        <v>0</v>
      </c>
      <c r="E59" s="442" t="s">
        <v>77</v>
      </c>
      <c r="F59" s="132"/>
      <c r="G59" s="541"/>
      <c r="H59" s="541"/>
      <c r="I59" s="542"/>
      <c r="J59" s="525">
        <f>ROUND(D54*E54-F54-SUM(I55:I58),1)</f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61.5" customHeight="1" thickTop="1" thickBot="1">
      <c r="A60" s="907">
        <f>LeistungsstatistikQ1!U8</f>
        <v>0</v>
      </c>
      <c r="B60" s="908"/>
      <c r="C60" s="908"/>
      <c r="D60" s="909"/>
      <c r="E60" s="445" t="s">
        <v>93</v>
      </c>
      <c r="F60" s="297" t="s">
        <v>15</v>
      </c>
      <c r="G60" s="543" t="s">
        <v>137</v>
      </c>
      <c r="H60" s="550" t="s">
        <v>34</v>
      </c>
      <c r="I60" s="550" t="s">
        <v>33</v>
      </c>
      <c r="J60" s="298" t="s">
        <v>13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3.5" customHeight="1" thickTop="1">
      <c r="A61" s="906" t="str">
        <f>+LeistungsstatistikQ1!U11</f>
        <v/>
      </c>
      <c r="B61" s="173" t="s">
        <v>106</v>
      </c>
      <c r="C61" s="57"/>
      <c r="D61" s="288">
        <f>+LeistungsstatistikQ1!U12</f>
        <v>0</v>
      </c>
      <c r="E61" s="446">
        <f>+'Basisdaten LV'!D49</f>
        <v>0</v>
      </c>
      <c r="F61" s="296">
        <f>+LeistungsstatistikQ1!V12</f>
        <v>0</v>
      </c>
      <c r="G61" s="551"/>
      <c r="H61" s="552"/>
      <c r="I61" s="553"/>
      <c r="J61" s="13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3.5" customHeight="1">
      <c r="A62" s="895"/>
      <c r="B62" s="285" t="s">
        <v>123</v>
      </c>
      <c r="C62" s="285"/>
      <c r="D62" s="397">
        <f>+LeistungsstatistikQ1!U13</f>
        <v>0</v>
      </c>
      <c r="E62" s="440"/>
      <c r="F62" s="289"/>
      <c r="G62" s="538">
        <f>+D62</f>
        <v>0</v>
      </c>
      <c r="H62" s="539"/>
      <c r="I62" s="540">
        <f t="shared" ref="I62:I64" si="14">G62*H62</f>
        <v>0</v>
      </c>
      <c r="J62" s="13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3.5" customHeight="1">
      <c r="A63" s="895"/>
      <c r="B63" s="285" t="s">
        <v>124</v>
      </c>
      <c r="C63" s="285"/>
      <c r="D63" s="397">
        <f>+LeistungsstatistikQ1!U14</f>
        <v>0</v>
      </c>
      <c r="E63" s="440"/>
      <c r="F63" s="289"/>
      <c r="G63" s="538">
        <f t="shared" ref="G63:G65" si="15">+D63</f>
        <v>0</v>
      </c>
      <c r="H63" s="539"/>
      <c r="I63" s="540">
        <f t="shared" si="14"/>
        <v>0</v>
      </c>
      <c r="J63" s="13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3.5" customHeight="1">
      <c r="A64" s="895"/>
      <c r="B64" s="285" t="s">
        <v>132</v>
      </c>
      <c r="C64" s="285"/>
      <c r="D64" s="397">
        <f>+LeistungsstatistikQ1!U15</f>
        <v>0</v>
      </c>
      <c r="E64" s="440"/>
      <c r="F64" s="289"/>
      <c r="G64" s="538">
        <f t="shared" si="15"/>
        <v>0</v>
      </c>
      <c r="H64" s="539"/>
      <c r="I64" s="540">
        <f t="shared" si="14"/>
        <v>0</v>
      </c>
      <c r="J64" s="13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2.75" customHeight="1" thickBot="1">
      <c r="A65" s="896"/>
      <c r="B65" s="101" t="s">
        <v>10</v>
      </c>
      <c r="C65" s="101"/>
      <c r="D65" s="129">
        <f>+LeistungsstatistikQ1!U16</f>
        <v>0</v>
      </c>
      <c r="E65" s="444"/>
      <c r="F65" s="398"/>
      <c r="G65" s="538">
        <f t="shared" si="15"/>
        <v>0</v>
      </c>
      <c r="H65" s="539"/>
      <c r="I65" s="540">
        <f>G65*H65</f>
        <v>0</v>
      </c>
      <c r="J65" s="13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3.5" thickBot="1">
      <c r="A66" s="892" t="s">
        <v>76</v>
      </c>
      <c r="B66" s="893"/>
      <c r="C66" s="893"/>
      <c r="D66" s="131">
        <f>SUM(D61:D65)</f>
        <v>0</v>
      </c>
      <c r="E66" s="442" t="s">
        <v>77</v>
      </c>
      <c r="F66" s="132"/>
      <c r="G66" s="541"/>
      <c r="H66" s="541"/>
      <c r="I66" s="542"/>
      <c r="J66" s="525">
        <f>ROUND(D61*E61-F61-SUM(I62:I65),1)</f>
        <v>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60.75" customHeight="1" thickTop="1" thickBot="1">
      <c r="A67" s="903">
        <f>LeistungsstatistikQ1!W8</f>
        <v>0</v>
      </c>
      <c r="B67" s="904"/>
      <c r="C67" s="904"/>
      <c r="D67" s="905"/>
      <c r="E67" s="437" t="s">
        <v>93</v>
      </c>
      <c r="F67" s="122" t="s">
        <v>15</v>
      </c>
      <c r="G67" s="543" t="s">
        <v>137</v>
      </c>
      <c r="H67" s="543" t="s">
        <v>34</v>
      </c>
      <c r="I67" s="543" t="s">
        <v>33</v>
      </c>
      <c r="J67" s="123" t="s">
        <v>13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3.5" customHeight="1">
      <c r="A68" s="894" t="str">
        <f>+LeistungsstatistikQ1!W11</f>
        <v/>
      </c>
      <c r="B68" s="124" t="s">
        <v>106</v>
      </c>
      <c r="C68" s="125"/>
      <c r="D68" s="126">
        <f>+LeistungsstatistikQ1!W12</f>
        <v>0</v>
      </c>
      <c r="E68" s="443">
        <f>+'Basisdaten LV'!F49</f>
        <v>0</v>
      </c>
      <c r="F68" s="290">
        <f>+LeistungsstatistikQ1!X12</f>
        <v>0</v>
      </c>
      <c r="G68" s="545"/>
      <c r="H68" s="546"/>
      <c r="I68" s="547"/>
      <c r="J68" s="291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3.5" customHeight="1">
      <c r="A69" s="895"/>
      <c r="B69" s="285" t="s">
        <v>123</v>
      </c>
      <c r="C69" s="285"/>
      <c r="D69" s="397">
        <f>+LeistungsstatistikQ1!W13</f>
        <v>0</v>
      </c>
      <c r="E69" s="440"/>
      <c r="F69" s="289"/>
      <c r="G69" s="538">
        <f>+D69</f>
        <v>0</v>
      </c>
      <c r="H69" s="539"/>
      <c r="I69" s="540">
        <f t="shared" ref="I69:I71" si="16">G69*H69</f>
        <v>0</v>
      </c>
      <c r="J69" s="13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3.5" customHeight="1">
      <c r="A70" s="895"/>
      <c r="B70" s="285" t="s">
        <v>124</v>
      </c>
      <c r="C70" s="285"/>
      <c r="D70" s="397">
        <f>+LeistungsstatistikQ1!W14</f>
        <v>0</v>
      </c>
      <c r="E70" s="440"/>
      <c r="F70" s="289"/>
      <c r="G70" s="538">
        <f t="shared" ref="G70:G72" si="17">+D70</f>
        <v>0</v>
      </c>
      <c r="H70" s="539"/>
      <c r="I70" s="540">
        <f t="shared" si="16"/>
        <v>0</v>
      </c>
      <c r="J70" s="13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3.5" customHeight="1">
      <c r="A71" s="895"/>
      <c r="B71" s="285" t="s">
        <v>132</v>
      </c>
      <c r="C71" s="285"/>
      <c r="D71" s="397">
        <f>+LeistungsstatistikQ1!W15</f>
        <v>0</v>
      </c>
      <c r="E71" s="440"/>
      <c r="F71" s="289"/>
      <c r="G71" s="538">
        <f t="shared" si="17"/>
        <v>0</v>
      </c>
      <c r="H71" s="539"/>
      <c r="I71" s="540">
        <f t="shared" si="16"/>
        <v>0</v>
      </c>
      <c r="J71" s="13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2.75" customHeight="1" thickBot="1">
      <c r="A72" s="896"/>
      <c r="B72" s="101" t="s">
        <v>10</v>
      </c>
      <c r="C72" s="101"/>
      <c r="D72" s="129">
        <f>+LeistungsstatistikQ1!W16</f>
        <v>0</v>
      </c>
      <c r="E72" s="444"/>
      <c r="F72" s="398"/>
      <c r="G72" s="538">
        <f t="shared" si="17"/>
        <v>0</v>
      </c>
      <c r="H72" s="539"/>
      <c r="I72" s="540">
        <f>G72*H72</f>
        <v>0</v>
      </c>
      <c r="J72" s="13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3.5" thickBot="1">
      <c r="A73" s="892" t="s">
        <v>76</v>
      </c>
      <c r="B73" s="893"/>
      <c r="C73" s="893"/>
      <c r="D73" s="131">
        <f>SUM(D68:D72)</f>
        <v>0</v>
      </c>
      <c r="E73" s="442" t="s">
        <v>77</v>
      </c>
      <c r="F73" s="132"/>
      <c r="G73" s="541"/>
      <c r="H73" s="541"/>
      <c r="I73" s="542"/>
      <c r="J73" s="525">
        <f>ROUND(D68*E68-F68-SUM(I69:I72),1)</f>
        <v>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60.75" customHeight="1" thickTop="1" thickBot="1">
      <c r="A74" s="900">
        <f>LeistungsstatistikQ1!Y8</f>
        <v>0</v>
      </c>
      <c r="B74" s="901"/>
      <c r="C74" s="901"/>
      <c r="D74" s="902"/>
      <c r="E74" s="437" t="s">
        <v>93</v>
      </c>
      <c r="F74" s="136" t="s">
        <v>15</v>
      </c>
      <c r="G74" s="543" t="s">
        <v>137</v>
      </c>
      <c r="H74" s="544" t="s">
        <v>34</v>
      </c>
      <c r="I74" s="544" t="s">
        <v>33</v>
      </c>
      <c r="J74" s="137" t="s">
        <v>13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3.5" customHeight="1">
      <c r="A75" s="897" t="str">
        <f>+LeistungsstatistikQ1!Y11</f>
        <v/>
      </c>
      <c r="B75" s="124" t="s">
        <v>106</v>
      </c>
      <c r="C75" s="125"/>
      <c r="D75" s="126">
        <f>+LeistungsstatistikQ1!Y12</f>
        <v>0</v>
      </c>
      <c r="E75" s="443">
        <f>+'Basisdaten LV'!H49</f>
        <v>0</v>
      </c>
      <c r="F75" s="290">
        <f>+LeistungsstatistikQ1!Z12</f>
        <v>0</v>
      </c>
      <c r="G75" s="545"/>
      <c r="H75" s="546"/>
      <c r="I75" s="547"/>
      <c r="J75" s="291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3.5" customHeight="1">
      <c r="A76" s="898"/>
      <c r="B76" s="285" t="s">
        <v>123</v>
      </c>
      <c r="C76" s="285"/>
      <c r="D76" s="397">
        <f>+LeistungsstatistikQ1!Y13</f>
        <v>0</v>
      </c>
      <c r="E76" s="440"/>
      <c r="F76" s="289"/>
      <c r="G76" s="538">
        <f>+D76</f>
        <v>0</v>
      </c>
      <c r="H76" s="539"/>
      <c r="I76" s="540">
        <f t="shared" ref="I76:I78" si="18">G76*H76</f>
        <v>0</v>
      </c>
      <c r="J76" s="13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3.5" customHeight="1">
      <c r="A77" s="898"/>
      <c r="B77" s="285" t="s">
        <v>124</v>
      </c>
      <c r="C77" s="285"/>
      <c r="D77" s="397">
        <f>+LeistungsstatistikQ1!Y14</f>
        <v>0</v>
      </c>
      <c r="E77" s="440"/>
      <c r="F77" s="289"/>
      <c r="G77" s="538">
        <f t="shared" ref="G77:G79" si="19">+D77</f>
        <v>0</v>
      </c>
      <c r="H77" s="539"/>
      <c r="I77" s="540">
        <f t="shared" si="18"/>
        <v>0</v>
      </c>
      <c r="J77" s="13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3.5" customHeight="1">
      <c r="A78" s="898"/>
      <c r="B78" s="285" t="s">
        <v>132</v>
      </c>
      <c r="C78" s="285"/>
      <c r="D78" s="397">
        <f>+LeistungsstatistikQ1!Y15</f>
        <v>0</v>
      </c>
      <c r="E78" s="440"/>
      <c r="F78" s="289"/>
      <c r="G78" s="538">
        <f t="shared" si="19"/>
        <v>0</v>
      </c>
      <c r="H78" s="539"/>
      <c r="I78" s="540">
        <f t="shared" si="18"/>
        <v>0</v>
      </c>
      <c r="J78" s="13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2.75" customHeight="1" thickBot="1">
      <c r="A79" s="899"/>
      <c r="B79" s="101" t="s">
        <v>10</v>
      </c>
      <c r="C79" s="101"/>
      <c r="D79" s="129">
        <f>+LeistungsstatistikQ1!Y16</f>
        <v>0</v>
      </c>
      <c r="E79" s="444"/>
      <c r="F79" s="398"/>
      <c r="G79" s="538">
        <f t="shared" si="19"/>
        <v>0</v>
      </c>
      <c r="H79" s="539"/>
      <c r="I79" s="540">
        <f>G79*H79</f>
        <v>0</v>
      </c>
      <c r="J79" s="13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3.5" thickBot="1">
      <c r="A80" s="892" t="s">
        <v>76</v>
      </c>
      <c r="B80" s="893"/>
      <c r="C80" s="893"/>
      <c r="D80" s="138">
        <f>SUM(D75:D79)</f>
        <v>0</v>
      </c>
      <c r="E80" s="442" t="s">
        <v>77</v>
      </c>
      <c r="F80" s="132"/>
      <c r="G80" s="541"/>
      <c r="H80" s="541"/>
      <c r="I80" s="542"/>
      <c r="J80" s="525">
        <f>ROUND(D75*E75-F75-SUM(I76:I79),1)</f>
        <v>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60.75" customHeight="1" thickTop="1" thickBot="1">
      <c r="A81" s="903">
        <f>LeistungsstatistikQ1!AA8</f>
        <v>0</v>
      </c>
      <c r="B81" s="904"/>
      <c r="C81" s="904"/>
      <c r="D81" s="905"/>
      <c r="E81" s="437" t="s">
        <v>93</v>
      </c>
      <c r="F81" s="122" t="s">
        <v>15</v>
      </c>
      <c r="G81" s="543" t="s">
        <v>137</v>
      </c>
      <c r="H81" s="543" t="s">
        <v>34</v>
      </c>
      <c r="I81" s="543" t="s">
        <v>33</v>
      </c>
      <c r="J81" s="123" t="s">
        <v>13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3.5" customHeight="1">
      <c r="A82" s="894" t="str">
        <f>+LeistungsstatistikQ1!AA11</f>
        <v/>
      </c>
      <c r="B82" s="124" t="s">
        <v>106</v>
      </c>
      <c r="C82" s="125"/>
      <c r="D82" s="126">
        <f>+LeistungsstatistikQ1!AA12</f>
        <v>0</v>
      </c>
      <c r="E82" s="443">
        <f>+'Basisdaten LV'!J49</f>
        <v>0</v>
      </c>
      <c r="F82" s="290">
        <f>+LeistungsstatistikQ1!AB12</f>
        <v>0</v>
      </c>
      <c r="G82" s="545"/>
      <c r="H82" s="546"/>
      <c r="I82" s="547"/>
      <c r="J82" s="291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3.5" customHeight="1">
      <c r="A83" s="895"/>
      <c r="B83" s="285" t="s">
        <v>123</v>
      </c>
      <c r="C83" s="285"/>
      <c r="D83" s="397">
        <f>+LeistungsstatistikQ1!AA13</f>
        <v>0</v>
      </c>
      <c r="E83" s="440"/>
      <c r="F83" s="289"/>
      <c r="G83" s="538">
        <f>+D83</f>
        <v>0</v>
      </c>
      <c r="H83" s="539"/>
      <c r="I83" s="540">
        <f t="shared" ref="I83:I85" si="20">G83*H83</f>
        <v>0</v>
      </c>
      <c r="J83" s="13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3.5" customHeight="1">
      <c r="A84" s="895"/>
      <c r="B84" s="285" t="s">
        <v>124</v>
      </c>
      <c r="C84" s="285"/>
      <c r="D84" s="397">
        <f>+LeistungsstatistikQ1!AA14</f>
        <v>0</v>
      </c>
      <c r="E84" s="440"/>
      <c r="F84" s="289"/>
      <c r="G84" s="538">
        <f t="shared" ref="G84:G86" si="21">+D84</f>
        <v>0</v>
      </c>
      <c r="H84" s="539"/>
      <c r="I84" s="540">
        <f t="shared" si="20"/>
        <v>0</v>
      </c>
      <c r="J84" s="13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3.5" customHeight="1">
      <c r="A85" s="895"/>
      <c r="B85" s="285" t="s">
        <v>132</v>
      </c>
      <c r="C85" s="285"/>
      <c r="D85" s="397">
        <f>+LeistungsstatistikQ1!AA15</f>
        <v>0</v>
      </c>
      <c r="E85" s="440"/>
      <c r="F85" s="289"/>
      <c r="G85" s="538">
        <f t="shared" si="21"/>
        <v>0</v>
      </c>
      <c r="H85" s="539"/>
      <c r="I85" s="540">
        <f t="shared" si="20"/>
        <v>0</v>
      </c>
      <c r="J85" s="13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2.75" customHeight="1" thickBot="1">
      <c r="A86" s="896"/>
      <c r="B86" s="101" t="s">
        <v>10</v>
      </c>
      <c r="C86" s="101"/>
      <c r="D86" s="129">
        <f>+LeistungsstatistikQ1!AA16</f>
        <v>0</v>
      </c>
      <c r="E86" s="444"/>
      <c r="F86" s="398"/>
      <c r="G86" s="538">
        <f t="shared" si="21"/>
        <v>0</v>
      </c>
      <c r="H86" s="539"/>
      <c r="I86" s="540">
        <f>G86*H86</f>
        <v>0</v>
      </c>
      <c r="J86" s="13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3.5" thickBot="1">
      <c r="A87" s="892" t="s">
        <v>76</v>
      </c>
      <c r="B87" s="893"/>
      <c r="C87" s="893"/>
      <c r="D87" s="131">
        <f>SUM(D82:D86)</f>
        <v>0</v>
      </c>
      <c r="E87" s="442" t="s">
        <v>77</v>
      </c>
      <c r="F87" s="132"/>
      <c r="G87" s="541"/>
      <c r="H87" s="541"/>
      <c r="I87" s="542"/>
      <c r="J87" s="525">
        <f>ROUND(D82*E82-F82-SUM(I83:I86),1)</f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60.75" customHeight="1" thickTop="1" thickBot="1">
      <c r="A88" s="900">
        <f>LeistungsstatistikQ1!AC8</f>
        <v>0</v>
      </c>
      <c r="B88" s="901"/>
      <c r="C88" s="901"/>
      <c r="D88" s="902"/>
      <c r="E88" s="437" t="s">
        <v>93</v>
      </c>
      <c r="F88" s="136" t="s">
        <v>15</v>
      </c>
      <c r="G88" s="543" t="s">
        <v>137</v>
      </c>
      <c r="H88" s="544" t="s">
        <v>34</v>
      </c>
      <c r="I88" s="544" t="s">
        <v>33</v>
      </c>
      <c r="J88" s="137" t="s">
        <v>13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3.5" customHeight="1">
      <c r="A89" s="894" t="str">
        <f>+LeistungsstatistikQ1!AC11</f>
        <v/>
      </c>
      <c r="B89" s="124" t="s">
        <v>106</v>
      </c>
      <c r="C89" s="125"/>
      <c r="D89" s="126">
        <f>+LeistungsstatistikQ1!AC12</f>
        <v>0</v>
      </c>
      <c r="E89" s="443">
        <f>+'Basisdaten LV'!L49</f>
        <v>0</v>
      </c>
      <c r="F89" s="290">
        <f>+LeistungsstatistikQ1!AD12</f>
        <v>0</v>
      </c>
      <c r="G89" s="545"/>
      <c r="H89" s="546"/>
      <c r="I89" s="547"/>
      <c r="J89" s="291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3.5" customHeight="1">
      <c r="A90" s="895"/>
      <c r="B90" s="285" t="s">
        <v>123</v>
      </c>
      <c r="C90" s="285"/>
      <c r="D90" s="397">
        <f>+LeistungsstatistikQ1!AC13</f>
        <v>0</v>
      </c>
      <c r="E90" s="440"/>
      <c r="F90" s="289"/>
      <c r="G90" s="538">
        <f>+D90</f>
        <v>0</v>
      </c>
      <c r="H90" s="539"/>
      <c r="I90" s="540">
        <f t="shared" ref="I90:I92" si="22">G90*H90</f>
        <v>0</v>
      </c>
      <c r="J90" s="13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3.5" customHeight="1">
      <c r="A91" s="895"/>
      <c r="B91" s="285" t="s">
        <v>124</v>
      </c>
      <c r="C91" s="285"/>
      <c r="D91" s="397">
        <f>+LeistungsstatistikQ1!AC14</f>
        <v>0</v>
      </c>
      <c r="E91" s="440"/>
      <c r="F91" s="289"/>
      <c r="G91" s="538">
        <f t="shared" ref="G91:G93" si="23">+D91</f>
        <v>0</v>
      </c>
      <c r="H91" s="539"/>
      <c r="I91" s="540">
        <f t="shared" si="22"/>
        <v>0</v>
      </c>
      <c r="J91" s="13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3.5" customHeight="1">
      <c r="A92" s="895"/>
      <c r="B92" s="285" t="s">
        <v>132</v>
      </c>
      <c r="C92" s="285"/>
      <c r="D92" s="397">
        <f>+LeistungsstatistikQ1!AC15</f>
        <v>0</v>
      </c>
      <c r="E92" s="440"/>
      <c r="F92" s="289"/>
      <c r="G92" s="538">
        <f t="shared" si="23"/>
        <v>0</v>
      </c>
      <c r="H92" s="539"/>
      <c r="I92" s="540">
        <f t="shared" si="22"/>
        <v>0</v>
      </c>
      <c r="J92" s="13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2.75" customHeight="1" thickBot="1">
      <c r="A93" s="896"/>
      <c r="B93" s="101" t="s">
        <v>10</v>
      </c>
      <c r="C93" s="101"/>
      <c r="D93" s="129">
        <f>+LeistungsstatistikQ1!AC16</f>
        <v>0</v>
      </c>
      <c r="E93" s="444"/>
      <c r="F93" s="398"/>
      <c r="G93" s="538">
        <f t="shared" si="23"/>
        <v>0</v>
      </c>
      <c r="H93" s="539"/>
      <c r="I93" s="540">
        <f>G93*H93</f>
        <v>0</v>
      </c>
      <c r="J93" s="13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3.5" thickBot="1">
      <c r="A94" s="892" t="s">
        <v>76</v>
      </c>
      <c r="B94" s="893"/>
      <c r="C94" s="893"/>
      <c r="D94" s="131">
        <f>SUM(D89:D93)</f>
        <v>0</v>
      </c>
      <c r="E94" s="442" t="s">
        <v>77</v>
      </c>
      <c r="F94" s="132"/>
      <c r="G94" s="541"/>
      <c r="H94" s="541"/>
      <c r="I94" s="542"/>
      <c r="J94" s="525">
        <f>ROUND(D89*E89-F89-SUM(I90:I93),1)</f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73.5" thickTop="1" thickBot="1">
      <c r="A95" s="900">
        <f>LeistungsstatistikQ1!AE8</f>
        <v>0</v>
      </c>
      <c r="B95" s="901"/>
      <c r="C95" s="901"/>
      <c r="D95" s="902"/>
      <c r="E95" s="447" t="s">
        <v>93</v>
      </c>
      <c r="F95" s="136" t="s">
        <v>15</v>
      </c>
      <c r="G95" s="543" t="s">
        <v>137</v>
      </c>
      <c r="H95" s="544" t="s">
        <v>34</v>
      </c>
      <c r="I95" s="544" t="s">
        <v>33</v>
      </c>
      <c r="J95" s="137" t="s">
        <v>13</v>
      </c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>
      <c r="A96" s="921" t="str">
        <f>+LeistungsstatistikQ1!AE11</f>
        <v/>
      </c>
      <c r="B96" s="124" t="s">
        <v>106</v>
      </c>
      <c r="C96" s="125"/>
      <c r="D96" s="126">
        <f>LeistungsstatistikQ1!AE12</f>
        <v>0</v>
      </c>
      <c r="E96" s="443">
        <f>+'Basisdaten LV'!N49</f>
        <v>0</v>
      </c>
      <c r="F96" s="290">
        <f>LeistungsstatistikQ1!AF12</f>
        <v>0</v>
      </c>
      <c r="G96" s="545"/>
      <c r="H96" s="546"/>
      <c r="I96" s="547"/>
      <c r="J96" s="291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3">
      <c r="A97" s="895"/>
      <c r="B97" s="285" t="s">
        <v>123</v>
      </c>
      <c r="C97" s="285"/>
      <c r="D97" s="397">
        <f>+LeistungsstatistikQ1!AE13</f>
        <v>0</v>
      </c>
      <c r="E97" s="440"/>
      <c r="F97" s="289"/>
      <c r="G97" s="538">
        <f>+D97</f>
        <v>0</v>
      </c>
      <c r="H97" s="539"/>
      <c r="I97" s="540">
        <f t="shared" ref="I97:I99" si="24">G97*H97</f>
        <v>0</v>
      </c>
      <c r="J97" s="130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3">
      <c r="A98" s="895"/>
      <c r="B98" s="285" t="s">
        <v>124</v>
      </c>
      <c r="C98" s="285"/>
      <c r="D98" s="397">
        <f>+LeistungsstatistikQ1!AE14</f>
        <v>0</v>
      </c>
      <c r="E98" s="440"/>
      <c r="F98" s="289"/>
      <c r="G98" s="538">
        <f t="shared" ref="G98:G100" si="25">+D98</f>
        <v>0</v>
      </c>
      <c r="H98" s="539"/>
      <c r="I98" s="540">
        <f t="shared" si="24"/>
        <v>0</v>
      </c>
      <c r="J98" s="13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3">
      <c r="A99" s="895"/>
      <c r="B99" s="285" t="s">
        <v>132</v>
      </c>
      <c r="C99" s="285"/>
      <c r="D99" s="397">
        <f>+LeistungsstatistikQ1!AE15</f>
        <v>0</v>
      </c>
      <c r="E99" s="440"/>
      <c r="F99" s="289"/>
      <c r="G99" s="538">
        <f t="shared" si="25"/>
        <v>0</v>
      </c>
      <c r="H99" s="539"/>
      <c r="I99" s="540">
        <f t="shared" si="24"/>
        <v>0</v>
      </c>
      <c r="J99" s="13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3" ht="13.5" thickBot="1">
      <c r="A100" s="896"/>
      <c r="B100" s="101" t="s">
        <v>10</v>
      </c>
      <c r="C100" s="101"/>
      <c r="D100" s="129">
        <f>+LeistungsstatistikQ1!AE16</f>
        <v>0</v>
      </c>
      <c r="E100" s="441"/>
      <c r="F100" s="396"/>
      <c r="G100" s="538">
        <f t="shared" si="25"/>
        <v>0</v>
      </c>
      <c r="H100" s="539"/>
      <c r="I100" s="540">
        <f>G100*H100</f>
        <v>0</v>
      </c>
      <c r="J100" s="13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3" ht="13.5" thickBot="1">
      <c r="A101" s="892" t="s">
        <v>76</v>
      </c>
      <c r="B101" s="893"/>
      <c r="C101" s="893"/>
      <c r="D101" s="384">
        <f>SUM(D96:D100)</f>
        <v>0</v>
      </c>
      <c r="E101" s="442" t="s">
        <v>77</v>
      </c>
      <c r="F101" s="132"/>
      <c r="G101" s="541"/>
      <c r="H101" s="541"/>
      <c r="I101" s="542"/>
      <c r="J101" s="525">
        <f>ROUND(D96*E96-F96-SUM(I97:I100),1)</f>
        <v>0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3" ht="73.5" thickTop="1" thickBot="1">
      <c r="A102" s="900">
        <f>LeistungsstatistikQ1!AG8</f>
        <v>0</v>
      </c>
      <c r="B102" s="901"/>
      <c r="C102" s="901"/>
      <c r="D102" s="902"/>
      <c r="E102" s="437" t="s">
        <v>93</v>
      </c>
      <c r="F102" s="136" t="s">
        <v>15</v>
      </c>
      <c r="G102" s="543" t="s">
        <v>137</v>
      </c>
      <c r="H102" s="544" t="s">
        <v>34</v>
      </c>
      <c r="I102" s="544" t="s">
        <v>33</v>
      </c>
      <c r="J102" s="137" t="s">
        <v>13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3">
      <c r="A103" s="894" t="str">
        <f>+LeistungsstatistikQ1!AG11</f>
        <v/>
      </c>
      <c r="B103" s="124" t="s">
        <v>106</v>
      </c>
      <c r="C103" s="125"/>
      <c r="D103" s="126">
        <f>+LeistungsstatistikQ1!AG12</f>
        <v>0</v>
      </c>
      <c r="E103" s="443">
        <f>'Basisdaten LV'!P49</f>
        <v>0</v>
      </c>
      <c r="F103" s="290">
        <f>LeistungsstatistikQ1!AH12</f>
        <v>0</v>
      </c>
      <c r="G103" s="545"/>
      <c r="H103" s="546"/>
      <c r="I103" s="547"/>
      <c r="J103" s="291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3">
      <c r="A104" s="895"/>
      <c r="B104" s="285" t="s">
        <v>123</v>
      </c>
      <c r="C104" s="285"/>
      <c r="D104" s="397">
        <f>+LeistungsstatistikQ1!AG13</f>
        <v>0</v>
      </c>
      <c r="E104" s="440"/>
      <c r="F104" s="289"/>
      <c r="G104" s="538">
        <f>+D104</f>
        <v>0</v>
      </c>
      <c r="H104" s="539"/>
      <c r="I104" s="540">
        <f t="shared" ref="I104:I106" si="26">G104*H104</f>
        <v>0</v>
      </c>
      <c r="J104" s="130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3">
      <c r="A105" s="895"/>
      <c r="B105" s="285" t="s">
        <v>124</v>
      </c>
      <c r="C105" s="285"/>
      <c r="D105" s="397">
        <f>+LeistungsstatistikQ1!AG14</f>
        <v>0</v>
      </c>
      <c r="E105" s="440"/>
      <c r="F105" s="289"/>
      <c r="G105" s="538">
        <f t="shared" ref="G105:G107" si="27">+D105</f>
        <v>0</v>
      </c>
      <c r="H105" s="539"/>
      <c r="I105" s="540">
        <f t="shared" si="26"/>
        <v>0</v>
      </c>
      <c r="J105" s="13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3">
      <c r="A106" s="895"/>
      <c r="B106" s="285" t="s">
        <v>132</v>
      </c>
      <c r="C106" s="285"/>
      <c r="D106" s="397">
        <f>+LeistungsstatistikQ1!AG15</f>
        <v>0</v>
      </c>
      <c r="E106" s="440"/>
      <c r="F106" s="289"/>
      <c r="G106" s="538">
        <f t="shared" si="27"/>
        <v>0</v>
      </c>
      <c r="H106" s="539"/>
      <c r="I106" s="540">
        <f t="shared" si="26"/>
        <v>0</v>
      </c>
      <c r="J106" s="13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3" ht="13.5" thickBot="1">
      <c r="A107" s="896"/>
      <c r="B107" s="101" t="s">
        <v>10</v>
      </c>
      <c r="C107" s="101"/>
      <c r="D107" s="129">
        <f>+LeistungsstatistikQ1!AG16</f>
        <v>0</v>
      </c>
      <c r="E107" s="444"/>
      <c r="F107" s="398"/>
      <c r="G107" s="538">
        <f t="shared" si="27"/>
        <v>0</v>
      </c>
      <c r="H107" s="539"/>
      <c r="I107" s="540">
        <f>G107*H107</f>
        <v>0</v>
      </c>
      <c r="J107" s="13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3" ht="13.5" thickBot="1">
      <c r="A108" s="892" t="s">
        <v>76</v>
      </c>
      <c r="B108" s="893"/>
      <c r="C108" s="893"/>
      <c r="D108" s="138">
        <f>SUM(D103:D107)</f>
        <v>0</v>
      </c>
      <c r="E108" s="442" t="s">
        <v>77</v>
      </c>
      <c r="F108" s="132"/>
      <c r="G108" s="132"/>
      <c r="H108" s="541"/>
      <c r="I108" s="133"/>
      <c r="J108" s="525">
        <f>ROUND(D103*E103-F103-SUM(I104:I107),1)</f>
        <v>0</v>
      </c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3" ht="14.25" thickTop="1" thickBot="1">
      <c r="A109" s="363" t="s">
        <v>125</v>
      </c>
      <c r="B109" s="360"/>
      <c r="C109" s="360"/>
      <c r="D109" s="361"/>
      <c r="E109" s="448"/>
      <c r="F109" s="364">
        <f>F12+F19+F26+F33+F40+F47+F54+F61+F68+F75+F82+F89+F96+F103</f>
        <v>0</v>
      </c>
      <c r="G109" s="145"/>
      <c r="H109" s="449"/>
      <c r="I109" s="365">
        <f>SUM(I13:I16)+SUM(I20:I23)+SUM(I27:I30)+SUM(I34:I37)+SUM(I41:I44)+SUM(I48:I51)+SUM(I55:I58)+SUM(I62:I65)+SUM(I69:I72)+SUM(I76:I79)+SUM(I83:I86)+SUM(I90:I93)+SUM(I97:I100)+SUM(I104:I107)</f>
        <v>0</v>
      </c>
      <c r="J109" s="366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3" ht="24" customHeight="1" thickTop="1" thickBot="1">
      <c r="A110" s="304" t="s">
        <v>227</v>
      </c>
      <c r="B110" s="658"/>
      <c r="C110" s="658"/>
      <c r="D110" s="361"/>
      <c r="E110" s="448"/>
      <c r="F110" s="364"/>
      <c r="G110" s="145"/>
      <c r="H110" s="449"/>
      <c r="I110" s="365"/>
      <c r="J110" s="66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3" ht="21" customHeight="1" thickTop="1" thickBot="1">
      <c r="A111" s="144" t="s">
        <v>14</v>
      </c>
      <c r="B111" s="145"/>
      <c r="C111" s="145"/>
      <c r="D111" s="145"/>
      <c r="E111" s="449"/>
      <c r="F111" s="145"/>
      <c r="G111" s="145"/>
      <c r="H111" s="449"/>
      <c r="I111" s="145"/>
      <c r="J111" s="526">
        <f>J17+J24+J31+J38+J45+J52+J59+J66+J73+J80+J87+J94+J101+J108+J110</f>
        <v>0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3" ht="13.5" thickTop="1">
      <c r="A112" s="54"/>
      <c r="B112" s="54"/>
      <c r="C112" s="54"/>
      <c r="D112" s="54"/>
      <c r="E112" s="435"/>
      <c r="F112" s="54"/>
      <c r="G112" s="54"/>
      <c r="H112" s="435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>
      <c r="A113" s="54"/>
      <c r="B113" s="54"/>
      <c r="C113" s="54"/>
      <c r="D113" s="54"/>
      <c r="E113" s="435"/>
      <c r="F113" s="54"/>
      <c r="G113" s="54"/>
      <c r="H113" s="435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>
      <c r="A114" s="54"/>
      <c r="B114" s="54"/>
      <c r="C114" s="54"/>
      <c r="D114" s="54"/>
      <c r="E114" s="435"/>
      <c r="F114" s="54"/>
      <c r="G114" s="54"/>
      <c r="H114" s="435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>
      <c r="A115" s="54"/>
      <c r="B115" s="54"/>
      <c r="C115" s="54"/>
      <c r="D115" s="54"/>
      <c r="E115" s="435"/>
      <c r="F115" s="54"/>
      <c r="G115" s="54"/>
      <c r="H115" s="43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>
      <c r="A116" s="54"/>
      <c r="B116" s="54"/>
      <c r="C116" s="54"/>
      <c r="D116" s="54"/>
      <c r="E116" s="435"/>
      <c r="F116" s="54"/>
      <c r="G116" s="54"/>
      <c r="H116" s="43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>
      <c r="A117" s="54"/>
      <c r="B117" s="54"/>
      <c r="C117" s="54"/>
      <c r="D117" s="54"/>
      <c r="E117" s="435"/>
      <c r="F117" s="54"/>
      <c r="G117" s="54"/>
      <c r="H117" s="435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>
      <c r="A118" s="54"/>
      <c r="B118" s="54"/>
      <c r="C118" s="54"/>
      <c r="D118" s="54"/>
      <c r="E118" s="435"/>
      <c r="F118" s="54"/>
      <c r="G118" s="54"/>
      <c r="H118" s="435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>
      <c r="A119" s="54"/>
      <c r="B119" s="54"/>
      <c r="C119" s="54"/>
      <c r="D119" s="54"/>
      <c r="E119" s="435"/>
      <c r="F119" s="54"/>
      <c r="G119" s="54"/>
      <c r="H119" s="435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>
      <c r="A120" s="54"/>
      <c r="B120" s="54"/>
      <c r="C120" s="54"/>
      <c r="D120" s="54"/>
      <c r="E120" s="435"/>
      <c r="F120" s="54"/>
      <c r="G120" s="54"/>
      <c r="H120" s="43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>
      <c r="A121" s="54"/>
      <c r="B121" s="54"/>
      <c r="C121" s="54"/>
      <c r="D121" s="54"/>
      <c r="E121" s="435"/>
      <c r="F121" s="54"/>
      <c r="G121" s="54"/>
      <c r="H121" s="43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>
      <c r="A122" s="54"/>
      <c r="B122" s="54"/>
      <c r="C122" s="54"/>
      <c r="D122" s="54"/>
      <c r="E122" s="435"/>
      <c r="F122" s="54"/>
      <c r="G122" s="54"/>
      <c r="H122" s="43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>
      <c r="A123" s="54"/>
      <c r="B123" s="54"/>
      <c r="C123" s="54"/>
      <c r="D123" s="54"/>
      <c r="E123" s="435"/>
      <c r="F123" s="54"/>
      <c r="G123" s="54"/>
      <c r="H123" s="43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>
      <c r="A124" s="54"/>
      <c r="B124" s="54"/>
      <c r="C124" s="54"/>
      <c r="D124" s="54"/>
      <c r="E124" s="435"/>
      <c r="F124" s="54"/>
      <c r="G124" s="54"/>
      <c r="H124" s="43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>
      <c r="A125" s="54"/>
      <c r="B125" s="54"/>
      <c r="C125" s="54"/>
      <c r="D125" s="54"/>
      <c r="E125" s="435"/>
      <c r="F125" s="54"/>
      <c r="G125" s="54"/>
      <c r="H125" s="43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>
      <c r="A126" s="54"/>
      <c r="B126" s="54"/>
      <c r="C126" s="54"/>
      <c r="D126" s="54"/>
      <c r="E126" s="435"/>
      <c r="F126" s="54"/>
      <c r="G126" s="54"/>
      <c r="H126" s="43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>
      <c r="A127" s="54"/>
      <c r="B127" s="54"/>
      <c r="C127" s="54"/>
      <c r="D127" s="54"/>
      <c r="E127" s="435"/>
      <c r="F127" s="54"/>
      <c r="G127" s="54"/>
      <c r="H127" s="43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>
      <c r="A128" s="54"/>
      <c r="B128" s="54"/>
      <c r="C128" s="54"/>
      <c r="D128" s="54"/>
      <c r="E128" s="435"/>
      <c r="F128" s="54"/>
      <c r="G128" s="54"/>
      <c r="H128" s="43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>
      <c r="A129" s="54"/>
      <c r="B129" s="54"/>
      <c r="C129" s="54"/>
      <c r="D129" s="54"/>
      <c r="E129" s="435"/>
      <c r="F129" s="54"/>
      <c r="G129" s="54"/>
      <c r="H129" s="43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>
      <c r="A130" s="54"/>
      <c r="B130" s="54"/>
      <c r="C130" s="54"/>
      <c r="D130" s="54"/>
      <c r="E130" s="435"/>
      <c r="F130" s="54"/>
      <c r="G130" s="54"/>
      <c r="H130" s="43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>
      <c r="A131" s="54"/>
      <c r="B131" s="54"/>
      <c r="C131" s="54"/>
      <c r="D131" s="54"/>
      <c r="E131" s="435"/>
      <c r="F131" s="54"/>
      <c r="G131" s="54"/>
      <c r="H131" s="43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>
      <c r="A132" s="54"/>
      <c r="B132" s="54"/>
      <c r="C132" s="54"/>
      <c r="D132" s="54"/>
      <c r="E132" s="435"/>
      <c r="F132" s="54"/>
      <c r="G132" s="54"/>
      <c r="H132" s="43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>
      <c r="A133" s="54"/>
      <c r="B133" s="54"/>
      <c r="C133" s="54"/>
      <c r="D133" s="54"/>
      <c r="E133" s="435"/>
      <c r="F133" s="54"/>
      <c r="G133" s="54"/>
      <c r="H133" s="43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>
      <c r="A134" s="54"/>
      <c r="B134" s="54"/>
      <c r="C134" s="54"/>
      <c r="D134" s="54"/>
      <c r="E134" s="435"/>
      <c r="F134" s="54"/>
      <c r="G134" s="54"/>
      <c r="H134" s="43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>
      <c r="A135" s="54"/>
      <c r="B135" s="54"/>
      <c r="C135" s="54"/>
      <c r="D135" s="54"/>
      <c r="E135" s="435"/>
      <c r="F135" s="54"/>
      <c r="G135" s="54"/>
      <c r="H135" s="43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>
      <c r="A136" s="54"/>
      <c r="B136" s="54"/>
      <c r="C136" s="54"/>
      <c r="D136" s="54"/>
      <c r="E136" s="435"/>
      <c r="F136" s="54"/>
      <c r="G136" s="54"/>
      <c r="H136" s="43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>
      <c r="A137" s="54"/>
      <c r="B137" s="54"/>
      <c r="C137" s="54"/>
      <c r="D137" s="54"/>
      <c r="E137" s="435"/>
      <c r="F137" s="54"/>
      <c r="G137" s="54"/>
      <c r="H137" s="43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>
      <c r="A138" s="54"/>
      <c r="B138" s="54"/>
      <c r="C138" s="54"/>
      <c r="D138" s="54"/>
      <c r="E138" s="435"/>
      <c r="F138" s="54"/>
      <c r="G138" s="54"/>
      <c r="H138" s="43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>
      <c r="A139" s="54"/>
      <c r="B139" s="54"/>
      <c r="C139" s="54"/>
      <c r="D139" s="54"/>
      <c r="E139" s="435"/>
      <c r="F139" s="54"/>
      <c r="G139" s="54"/>
      <c r="H139" s="43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>
      <c r="A140" s="54"/>
      <c r="B140" s="54"/>
      <c r="C140" s="54"/>
      <c r="D140" s="54"/>
      <c r="E140" s="435"/>
      <c r="F140" s="54"/>
      <c r="G140" s="54"/>
      <c r="H140" s="43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>
      <c r="A141" s="54"/>
      <c r="B141" s="54"/>
      <c r="C141" s="54"/>
      <c r="D141" s="54"/>
      <c r="E141" s="435"/>
      <c r="F141" s="54"/>
      <c r="G141" s="54"/>
      <c r="H141" s="43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>
      <c r="A142" s="54"/>
      <c r="B142" s="54"/>
      <c r="C142" s="54"/>
      <c r="D142" s="54"/>
      <c r="E142" s="435"/>
      <c r="F142" s="54"/>
      <c r="G142" s="54"/>
      <c r="H142" s="43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>
      <c r="A143" s="54"/>
      <c r="B143" s="54"/>
      <c r="C143" s="54"/>
      <c r="D143" s="54"/>
      <c r="E143" s="435"/>
      <c r="F143" s="54"/>
      <c r="G143" s="54"/>
      <c r="H143" s="43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>
      <c r="A144" s="54"/>
      <c r="B144" s="54"/>
      <c r="C144" s="54"/>
      <c r="D144" s="54"/>
      <c r="E144" s="435"/>
      <c r="F144" s="54"/>
      <c r="G144" s="54"/>
      <c r="H144" s="43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>
      <c r="A145" s="54"/>
      <c r="B145" s="54"/>
      <c r="C145" s="54"/>
      <c r="D145" s="54"/>
      <c r="E145" s="435"/>
      <c r="F145" s="54"/>
      <c r="G145" s="54"/>
      <c r="H145" s="43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>
      <c r="A146" s="54"/>
      <c r="B146" s="54"/>
      <c r="C146" s="54"/>
      <c r="D146" s="54"/>
      <c r="E146" s="435"/>
      <c r="F146" s="54"/>
      <c r="G146" s="54"/>
      <c r="H146" s="43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>
      <c r="A147" s="54"/>
      <c r="B147" s="54"/>
      <c r="C147" s="54"/>
      <c r="D147" s="54"/>
      <c r="E147" s="435"/>
      <c r="F147" s="54"/>
      <c r="G147" s="54"/>
      <c r="H147" s="43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>
      <c r="A148" s="54"/>
      <c r="B148" s="54"/>
      <c r="C148" s="54"/>
      <c r="D148" s="54"/>
      <c r="E148" s="435"/>
      <c r="F148" s="54"/>
      <c r="G148" s="54"/>
      <c r="H148" s="43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>
      <c r="A149" s="54"/>
      <c r="B149" s="54"/>
      <c r="C149" s="54"/>
      <c r="D149" s="54"/>
      <c r="E149" s="435"/>
      <c r="F149" s="54"/>
      <c r="G149" s="54"/>
      <c r="H149" s="435"/>
      <c r="I149" s="54"/>
      <c r="J149" s="54"/>
    </row>
    <row r="150" spans="1:23">
      <c r="A150" s="54"/>
      <c r="B150" s="54"/>
      <c r="C150" s="54"/>
      <c r="D150" s="54"/>
      <c r="E150" s="435"/>
      <c r="F150" s="54"/>
      <c r="G150" s="54"/>
      <c r="H150" s="435"/>
      <c r="I150" s="54"/>
      <c r="J150" s="54"/>
    </row>
    <row r="151" spans="1:23">
      <c r="A151" s="54"/>
      <c r="B151" s="54"/>
      <c r="C151" s="54"/>
      <c r="D151" s="54"/>
      <c r="E151" s="435"/>
      <c r="F151" s="54"/>
      <c r="G151" s="54"/>
      <c r="H151" s="435"/>
      <c r="I151" s="54"/>
      <c r="J151" s="54"/>
    </row>
    <row r="152" spans="1:23">
      <c r="A152" s="54"/>
      <c r="B152" s="54"/>
      <c r="C152" s="54"/>
      <c r="D152" s="54"/>
      <c r="E152" s="435"/>
      <c r="F152" s="54"/>
      <c r="G152" s="54"/>
      <c r="H152" s="435"/>
      <c r="I152" s="54"/>
      <c r="J152" s="54"/>
    </row>
  </sheetData>
  <sheetProtection algorithmName="SHA-512" hashValue="ZmlojAWFFPNY48G/vE7saYJjixMpaCdQvn7CnDnaRHNCW72MpKi4+Q5jaQQfqrlziD8g4mbDZhwDlviMxmCFRQ==" saltValue="nQq0ElPaFCVGcPRUeE6Mdg==" spinCount="100000" sheet="1" objects="1" scenarios="1" selectLockedCells="1"/>
  <dataConsolidate/>
  <mergeCells count="44">
    <mergeCell ref="A108:C108"/>
    <mergeCell ref="A95:D95"/>
    <mergeCell ref="A96:A100"/>
    <mergeCell ref="A101:C101"/>
    <mergeCell ref="A102:D102"/>
    <mergeCell ref="A103:A107"/>
    <mergeCell ref="M1:Q1"/>
    <mergeCell ref="A12:A16"/>
    <mergeCell ref="A19:A23"/>
    <mergeCell ref="A26:A30"/>
    <mergeCell ref="A33:A37"/>
    <mergeCell ref="C6:J6"/>
    <mergeCell ref="A4:H4"/>
    <mergeCell ref="A32:D32"/>
    <mergeCell ref="A31:C31"/>
    <mergeCell ref="A10:D10"/>
    <mergeCell ref="E10:J10"/>
    <mergeCell ref="A17:C17"/>
    <mergeCell ref="A24:C24"/>
    <mergeCell ref="A39:D39"/>
    <mergeCell ref="A60:D60"/>
    <mergeCell ref="A67:D67"/>
    <mergeCell ref="A59:C59"/>
    <mergeCell ref="A46:D46"/>
    <mergeCell ref="A47:A51"/>
    <mergeCell ref="A52:C52"/>
    <mergeCell ref="A53:D53"/>
    <mergeCell ref="A54:A58"/>
    <mergeCell ref="A87:C87"/>
    <mergeCell ref="A94:C94"/>
    <mergeCell ref="A38:C38"/>
    <mergeCell ref="A45:C45"/>
    <mergeCell ref="A66:C66"/>
    <mergeCell ref="A73:C73"/>
    <mergeCell ref="A80:C80"/>
    <mergeCell ref="A89:A93"/>
    <mergeCell ref="A75:A79"/>
    <mergeCell ref="A82:A86"/>
    <mergeCell ref="A74:D74"/>
    <mergeCell ref="A81:D81"/>
    <mergeCell ref="A88:D88"/>
    <mergeCell ref="A40:A44"/>
    <mergeCell ref="A61:A65"/>
    <mergeCell ref="A68:A72"/>
  </mergeCells>
  <pageMargins left="0.43307086614173229" right="0.39370078740157483" top="0.43307086614173229" bottom="0.47244094488188981" header="0.51181102362204722" footer="0.51181102362204722"/>
  <pageSetup paperSize="9" scale="70" fitToHeight="4" orientation="portrait" r:id="rId1"/>
  <headerFooter alignWithMargins="0">
    <oddFooter>&amp;R&amp;9Januar 2021, Version 0</oddFooter>
  </headerFooter>
  <rowBreaks count="2" manualBreakCount="2">
    <brk id="45" max="9" man="1"/>
    <brk id="8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92D050"/>
  </sheetPr>
  <dimension ref="A1:X153"/>
  <sheetViews>
    <sheetView showGridLines="0" topLeftCell="A13" zoomScaleNormal="100" workbookViewId="0">
      <selection activeCell="H13" sqref="H13"/>
    </sheetView>
  </sheetViews>
  <sheetFormatPr baseColWidth="10" defaultColWidth="10.7109375" defaultRowHeight="12.75"/>
  <cols>
    <col min="1" max="1" width="14.42578125" style="55" customWidth="1"/>
    <col min="2" max="2" width="10.7109375" style="55"/>
    <col min="3" max="3" width="11.7109375" style="55" customWidth="1"/>
    <col min="4" max="4" width="10.28515625" style="55" customWidth="1"/>
    <col min="5" max="5" width="8.85546875" style="450" customWidth="1"/>
    <col min="6" max="6" width="10" style="55" customWidth="1"/>
    <col min="7" max="7" width="10.5703125" style="55" customWidth="1"/>
    <col min="8" max="8" width="9.140625" style="450" customWidth="1"/>
    <col min="9" max="9" width="10.7109375" style="55" customWidth="1"/>
    <col min="10" max="10" width="15.5703125" style="55" customWidth="1"/>
    <col min="11" max="11" width="13.5703125" style="55" customWidth="1"/>
    <col min="12" max="17" width="11.42578125" style="55" customWidth="1"/>
    <col min="18" max="18" width="13" style="55" customWidth="1"/>
    <col min="19" max="19" width="12.5703125" style="55" customWidth="1"/>
    <col min="20" max="16384" width="10.7109375" style="55"/>
  </cols>
  <sheetData>
    <row r="1" spans="1:24" s="43" customFormat="1" ht="18" customHeight="1">
      <c r="A1" s="7" t="s">
        <v>228</v>
      </c>
      <c r="B1" s="44"/>
      <c r="C1" s="45"/>
      <c r="D1" s="41"/>
      <c r="E1" s="433"/>
      <c r="F1" s="41"/>
      <c r="G1" s="41"/>
      <c r="H1" s="433"/>
      <c r="I1" s="41"/>
      <c r="J1" s="41"/>
      <c r="K1" s="41"/>
      <c r="L1" s="41"/>
      <c r="M1" s="915"/>
      <c r="N1" s="915"/>
      <c r="O1" s="915"/>
      <c r="P1" s="915"/>
      <c r="Q1" s="915"/>
      <c r="R1" s="294"/>
      <c r="S1" s="293"/>
      <c r="T1" s="293"/>
      <c r="U1" s="293"/>
      <c r="V1" s="293"/>
      <c r="W1" s="114"/>
      <c r="X1" s="52"/>
    </row>
    <row r="2" spans="1:24" s="43" customFormat="1" ht="18" customHeight="1">
      <c r="A2" s="385" t="s">
        <v>35</v>
      </c>
      <c r="B2" s="44"/>
      <c r="C2" s="45"/>
      <c r="D2" s="41"/>
      <c r="E2" s="433"/>
      <c r="F2" s="41"/>
      <c r="G2" s="41"/>
      <c r="H2" s="433"/>
      <c r="I2" s="41"/>
      <c r="J2" s="41"/>
      <c r="K2" s="294"/>
      <c r="L2" s="294"/>
      <c r="M2" s="41"/>
      <c r="N2" s="41"/>
      <c r="O2" s="41"/>
      <c r="P2" s="41"/>
      <c r="Q2" s="41"/>
      <c r="R2" s="294"/>
      <c r="S2" s="293"/>
      <c r="T2" s="293"/>
      <c r="U2" s="293"/>
      <c r="V2" s="293"/>
      <c r="W2" s="114"/>
      <c r="X2" s="52"/>
    </row>
    <row r="3" spans="1:24" s="43" customFormat="1" ht="13.5" customHeight="1">
      <c r="A3" s="42"/>
      <c r="B3" s="44"/>
      <c r="C3" s="45"/>
      <c r="D3" s="41"/>
      <c r="E3" s="433"/>
      <c r="F3" s="41"/>
      <c r="G3" s="41"/>
      <c r="H3" s="433"/>
      <c r="I3" s="41"/>
      <c r="J3" s="41"/>
      <c r="K3" s="294"/>
      <c r="L3" s="294"/>
      <c r="M3" s="293"/>
      <c r="N3" s="293"/>
      <c r="O3" s="293"/>
      <c r="P3" s="293"/>
      <c r="Q3" s="293"/>
      <c r="R3" s="294"/>
      <c r="S3" s="293"/>
      <c r="T3" s="293"/>
      <c r="U3" s="293"/>
      <c r="V3" s="293"/>
      <c r="W3" s="114"/>
      <c r="X3" s="52"/>
    </row>
    <row r="4" spans="1:24" s="52" customFormat="1" ht="46.5" customHeight="1">
      <c r="A4" s="785" t="s">
        <v>246</v>
      </c>
      <c r="B4" s="786"/>
      <c r="C4" s="786"/>
      <c r="D4" s="786"/>
      <c r="E4" s="786"/>
      <c r="F4" s="786"/>
      <c r="G4" s="786"/>
      <c r="H4" s="786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4" s="52" customFormat="1" ht="13.5" customHeight="1">
      <c r="A5" s="51"/>
      <c r="B5" s="50"/>
      <c r="C5" s="50"/>
      <c r="D5" s="51"/>
      <c r="E5" s="434"/>
      <c r="F5" s="51"/>
      <c r="G5" s="51"/>
      <c r="H5" s="434"/>
      <c r="I5" s="51"/>
      <c r="J5" s="51"/>
      <c r="K5" s="51"/>
      <c r="L5" s="115"/>
      <c r="M5" s="116"/>
      <c r="N5" s="116"/>
      <c r="O5" s="116"/>
      <c r="P5" s="116"/>
      <c r="Q5" s="116"/>
      <c r="R5" s="115"/>
      <c r="S5" s="116"/>
      <c r="T5" s="116"/>
      <c r="U5" s="116"/>
      <c r="V5" s="116"/>
    </row>
    <row r="6" spans="1:24" ht="19.5" customHeight="1">
      <c r="A6" s="42" t="s">
        <v>5</v>
      </c>
      <c r="B6" s="54"/>
      <c r="C6" s="844">
        <f>LeistungsstatistikQ2!P1</f>
        <v>0</v>
      </c>
      <c r="D6" s="916"/>
      <c r="E6" s="916"/>
      <c r="F6" s="916"/>
      <c r="G6" s="916"/>
      <c r="H6" s="916"/>
      <c r="I6" s="916"/>
      <c r="J6" s="916"/>
      <c r="K6" s="54"/>
      <c r="L6" s="54"/>
      <c r="M6" s="54"/>
      <c r="N6" s="54"/>
      <c r="O6" s="54"/>
      <c r="P6" s="54"/>
      <c r="Q6" s="54"/>
      <c r="R6" s="293"/>
      <c r="S6" s="41"/>
      <c r="T6" s="54"/>
      <c r="U6" s="54"/>
      <c r="V6" s="54"/>
    </row>
    <row r="7" spans="1:24" ht="15.75">
      <c r="A7" s="42"/>
      <c r="B7" s="54"/>
      <c r="C7" s="54"/>
      <c r="D7" s="54"/>
      <c r="E7" s="435"/>
      <c r="F7" s="51"/>
      <c r="G7" s="51"/>
      <c r="H7" s="434"/>
      <c r="I7" s="51"/>
      <c r="J7" s="51"/>
      <c r="K7" s="54"/>
      <c r="L7" s="54"/>
      <c r="M7" s="54"/>
      <c r="N7" s="54"/>
      <c r="O7" s="54"/>
      <c r="P7" s="54"/>
      <c r="Q7" s="54"/>
      <c r="R7" s="293"/>
      <c r="S7" s="41"/>
      <c r="T7" s="54"/>
      <c r="U7" s="54"/>
      <c r="V7" s="54"/>
    </row>
    <row r="8" spans="1:24" ht="20.25">
      <c r="A8" s="42" t="s">
        <v>32</v>
      </c>
      <c r="B8" s="50"/>
      <c r="C8" s="108">
        <f>LeistungsstatistikQ2!G6</f>
        <v>2021</v>
      </c>
      <c r="D8" s="42" t="str">
        <f>+LeistungsstatistikQ2!G7</f>
        <v>2. Quartal (Monate April, Mai, Juni und Juli)</v>
      </c>
      <c r="E8" s="42"/>
      <c r="F8" s="42"/>
      <c r="G8" s="42"/>
      <c r="H8" s="650"/>
      <c r="I8" s="42" t="s">
        <v>100</v>
      </c>
      <c r="J8" s="42"/>
      <c r="K8" s="54"/>
      <c r="L8" s="115"/>
      <c r="M8" s="116"/>
      <c r="N8" s="116"/>
      <c r="O8" s="116"/>
      <c r="P8" s="116"/>
      <c r="Q8" s="116"/>
      <c r="R8" s="115"/>
      <c r="S8" s="116"/>
      <c r="T8" s="116"/>
      <c r="U8" s="116"/>
      <c r="V8" s="116"/>
      <c r="W8" s="118"/>
      <c r="X8" s="119"/>
    </row>
    <row r="9" spans="1:24" s="63" customFormat="1" ht="13.5" customHeight="1" thickBot="1">
      <c r="A9" s="104"/>
      <c r="B9" s="104"/>
      <c r="C9" s="104"/>
      <c r="D9" s="104"/>
      <c r="E9" s="436"/>
      <c r="F9" s="104"/>
      <c r="G9" s="104"/>
      <c r="H9" s="436"/>
      <c r="I9" s="104"/>
      <c r="J9" s="104"/>
      <c r="K9" s="54"/>
      <c r="L9" s="54"/>
      <c r="M9" s="54"/>
      <c r="N9" s="54"/>
      <c r="O9" s="54"/>
      <c r="P9" s="54"/>
      <c r="Q9" s="54"/>
      <c r="R9" s="104"/>
      <c r="S9" s="104"/>
      <c r="T9" s="104"/>
      <c r="U9" s="104"/>
      <c r="V9" s="104"/>
    </row>
    <row r="10" spans="1:24" s="63" customFormat="1" ht="21.75" customHeight="1" thickTop="1" thickBot="1">
      <c r="A10" s="917" t="s">
        <v>75</v>
      </c>
      <c r="B10" s="918"/>
      <c r="C10" s="918"/>
      <c r="D10" s="918"/>
      <c r="E10" s="919" t="s">
        <v>16</v>
      </c>
      <c r="F10" s="918"/>
      <c r="G10" s="918"/>
      <c r="H10" s="918"/>
      <c r="I10" s="918"/>
      <c r="J10" s="920"/>
      <c r="K10" s="104"/>
      <c r="L10" s="104"/>
      <c r="M10" s="54"/>
      <c r="N10" s="54"/>
      <c r="O10" s="54"/>
      <c r="P10" s="54"/>
      <c r="Q10" s="54"/>
      <c r="R10" s="104"/>
      <c r="S10" s="104"/>
      <c r="T10" s="104"/>
      <c r="U10" s="104"/>
      <c r="V10" s="104"/>
    </row>
    <row r="11" spans="1:24" ht="63.75" customHeight="1" thickTop="1" thickBot="1">
      <c r="A11" s="120" t="s">
        <v>1</v>
      </c>
      <c r="B11" s="121"/>
      <c r="C11" s="121"/>
      <c r="D11" s="121"/>
      <c r="E11" s="437" t="s">
        <v>93</v>
      </c>
      <c r="F11" s="122" t="s">
        <v>15</v>
      </c>
      <c r="G11" s="122" t="s">
        <v>137</v>
      </c>
      <c r="H11" s="543" t="s">
        <v>34</v>
      </c>
      <c r="I11" s="122" t="s">
        <v>33</v>
      </c>
      <c r="J11" s="123" t="s">
        <v>13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4" ht="13.5" customHeight="1">
      <c r="A12" s="897" t="s">
        <v>135</v>
      </c>
      <c r="B12" s="124" t="s">
        <v>106</v>
      </c>
      <c r="C12" s="125"/>
      <c r="D12" s="126">
        <f>LeistungsstatistikQ2!G12</f>
        <v>0</v>
      </c>
      <c r="E12" s="443">
        <f>+'Basisdaten LV'!D26</f>
        <v>0</v>
      </c>
      <c r="F12" s="290">
        <f>LeistungsstatistikQ2!H12</f>
        <v>0</v>
      </c>
      <c r="G12" s="127"/>
      <c r="H12" s="546"/>
      <c r="I12" s="128"/>
      <c r="J12" s="291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4" ht="13.5" customHeight="1">
      <c r="A13" s="898"/>
      <c r="B13" s="285" t="s">
        <v>123</v>
      </c>
      <c r="C13" s="285"/>
      <c r="D13" s="397">
        <f>+LeistungsstatistikQ2!G13</f>
        <v>0</v>
      </c>
      <c r="E13" s="440"/>
      <c r="F13" s="289"/>
      <c r="G13" s="538">
        <f>+D13</f>
        <v>0</v>
      </c>
      <c r="H13" s="539"/>
      <c r="I13" s="540">
        <f>G13*H13</f>
        <v>0</v>
      </c>
      <c r="J13" s="130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4" ht="13.5" customHeight="1">
      <c r="A14" s="898"/>
      <c r="B14" s="285" t="s">
        <v>124</v>
      </c>
      <c r="C14" s="285"/>
      <c r="D14" s="397">
        <f>+LeistungsstatistikQ2!G14</f>
        <v>0</v>
      </c>
      <c r="E14" s="440"/>
      <c r="F14" s="289"/>
      <c r="G14" s="538">
        <f t="shared" ref="G14:G16" si="0">+D14</f>
        <v>0</v>
      </c>
      <c r="H14" s="539"/>
      <c r="I14" s="540">
        <f>G14*H14</f>
        <v>0</v>
      </c>
      <c r="J14" s="130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4" ht="13.5" customHeight="1">
      <c r="A15" s="898"/>
      <c r="B15" s="406" t="s">
        <v>132</v>
      </c>
      <c r="C15" s="406"/>
      <c r="D15" s="407">
        <f>+LeistungsstatistikQ2!G15</f>
        <v>0</v>
      </c>
      <c r="E15" s="440"/>
      <c r="F15" s="289"/>
      <c r="G15" s="538">
        <f t="shared" si="0"/>
        <v>0</v>
      </c>
      <c r="H15" s="539"/>
      <c r="I15" s="540">
        <f>G15*H15</f>
        <v>0</v>
      </c>
      <c r="J15" s="130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4" ht="12.75" customHeight="1" thickBot="1">
      <c r="A16" s="899"/>
      <c r="B16" s="101" t="s">
        <v>10</v>
      </c>
      <c r="C16" s="101"/>
      <c r="D16" s="129">
        <f>LeistungsstatistikQ2!G16</f>
        <v>0</v>
      </c>
      <c r="E16" s="444"/>
      <c r="F16" s="398"/>
      <c r="G16" s="538">
        <f t="shared" si="0"/>
        <v>0</v>
      </c>
      <c r="H16" s="539"/>
      <c r="I16" s="540">
        <f>G16*H16</f>
        <v>0</v>
      </c>
      <c r="J16" s="130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3.5" thickBot="1">
      <c r="A17" s="892" t="s">
        <v>76</v>
      </c>
      <c r="B17" s="893"/>
      <c r="C17" s="893"/>
      <c r="D17" s="131">
        <f>SUM(D12:D16)</f>
        <v>0</v>
      </c>
      <c r="E17" s="442" t="s">
        <v>77</v>
      </c>
      <c r="F17" s="132"/>
      <c r="G17" s="541"/>
      <c r="H17" s="541"/>
      <c r="I17" s="542"/>
      <c r="J17" s="525">
        <f>ROUND(D12*E12-F12-SUM(I13:I16),1)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63.75" customHeight="1" thickTop="1" thickBot="1">
      <c r="A18" s="134" t="s">
        <v>2</v>
      </c>
      <c r="B18" s="135"/>
      <c r="C18" s="135"/>
      <c r="D18" s="135"/>
      <c r="E18" s="437" t="s">
        <v>93</v>
      </c>
      <c r="F18" s="136" t="s">
        <v>15</v>
      </c>
      <c r="G18" s="543" t="s">
        <v>137</v>
      </c>
      <c r="H18" s="544" t="s">
        <v>34</v>
      </c>
      <c r="I18" s="544" t="s">
        <v>33</v>
      </c>
      <c r="J18" s="137" t="s">
        <v>13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 customHeight="1">
      <c r="A19" s="897" t="s">
        <v>135</v>
      </c>
      <c r="B19" s="124" t="s">
        <v>106</v>
      </c>
      <c r="C19" s="125"/>
      <c r="D19" s="126">
        <f>+LeistungsstatistikQ2!I12</f>
        <v>0</v>
      </c>
      <c r="E19" s="443">
        <f>+'Basisdaten LV'!F26</f>
        <v>0</v>
      </c>
      <c r="F19" s="290">
        <f>+LeistungsstatistikQ2!J12</f>
        <v>0</v>
      </c>
      <c r="G19" s="545"/>
      <c r="H19" s="546"/>
      <c r="I19" s="547"/>
      <c r="J19" s="29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3.5" customHeight="1">
      <c r="A20" s="898"/>
      <c r="B20" s="285" t="s">
        <v>123</v>
      </c>
      <c r="C20" s="285"/>
      <c r="D20" s="397">
        <f>+LeistungsstatistikQ2!I13</f>
        <v>0</v>
      </c>
      <c r="E20" s="440"/>
      <c r="F20" s="289"/>
      <c r="G20" s="538">
        <f>+D20</f>
        <v>0</v>
      </c>
      <c r="H20" s="539"/>
      <c r="I20" s="540">
        <f t="shared" ref="I20:I22" si="1">G20*H20</f>
        <v>0</v>
      </c>
      <c r="J20" s="130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 customHeight="1">
      <c r="A21" s="898"/>
      <c r="B21" s="285" t="s">
        <v>124</v>
      </c>
      <c r="C21" s="285"/>
      <c r="D21" s="397">
        <f>+LeistungsstatistikQ2!I14</f>
        <v>0</v>
      </c>
      <c r="E21" s="440"/>
      <c r="F21" s="289"/>
      <c r="G21" s="538">
        <f t="shared" ref="G21:G23" si="2">+D21</f>
        <v>0</v>
      </c>
      <c r="H21" s="539"/>
      <c r="I21" s="540">
        <f t="shared" si="1"/>
        <v>0</v>
      </c>
      <c r="J21" s="130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3.5" customHeight="1">
      <c r="A22" s="898"/>
      <c r="B22" s="285" t="s">
        <v>132</v>
      </c>
      <c r="C22" s="285"/>
      <c r="D22" s="397">
        <f>+LeistungsstatistikQ2!I15</f>
        <v>0</v>
      </c>
      <c r="E22" s="440"/>
      <c r="F22" s="289"/>
      <c r="G22" s="538">
        <f t="shared" si="2"/>
        <v>0</v>
      </c>
      <c r="H22" s="539"/>
      <c r="I22" s="540">
        <f t="shared" si="1"/>
        <v>0</v>
      </c>
      <c r="J22" s="13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 customHeight="1" thickBot="1">
      <c r="A23" s="899"/>
      <c r="B23" s="101" t="s">
        <v>10</v>
      </c>
      <c r="C23" s="101"/>
      <c r="D23" s="129">
        <f>+LeistungsstatistikQ2!I16</f>
        <v>0</v>
      </c>
      <c r="E23" s="444"/>
      <c r="F23" s="398"/>
      <c r="G23" s="538">
        <f t="shared" si="2"/>
        <v>0</v>
      </c>
      <c r="H23" s="539"/>
      <c r="I23" s="540">
        <f>G23*H23</f>
        <v>0</v>
      </c>
      <c r="J23" s="130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3.5" thickBot="1">
      <c r="A24" s="892" t="s">
        <v>76</v>
      </c>
      <c r="B24" s="893"/>
      <c r="C24" s="893"/>
      <c r="D24" s="138">
        <f>SUM(D19:D23)</f>
        <v>0</v>
      </c>
      <c r="E24" s="442" t="s">
        <v>77</v>
      </c>
      <c r="F24" s="132"/>
      <c r="G24" s="541"/>
      <c r="H24" s="541"/>
      <c r="I24" s="542"/>
      <c r="J24" s="525">
        <f>ROUND(D19*E19-F19-SUM(I20:I23),1)</f>
        <v>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60.75" customHeight="1" thickTop="1" thickBot="1">
      <c r="A25" s="120" t="s">
        <v>85</v>
      </c>
      <c r="B25" s="121"/>
      <c r="C25" s="121"/>
      <c r="D25" s="121"/>
      <c r="E25" s="437" t="s">
        <v>93</v>
      </c>
      <c r="F25" s="122" t="s">
        <v>15</v>
      </c>
      <c r="G25" s="543" t="s">
        <v>137</v>
      </c>
      <c r="H25" s="543" t="s">
        <v>34</v>
      </c>
      <c r="I25" s="543" t="s">
        <v>33</v>
      </c>
      <c r="J25" s="123" t="s">
        <v>13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3.5" customHeight="1">
      <c r="A26" s="897" t="s">
        <v>86</v>
      </c>
      <c r="B26" s="124" t="s">
        <v>106</v>
      </c>
      <c r="C26" s="125"/>
      <c r="D26" s="140">
        <f>+LeistungsstatistikQ2!K12</f>
        <v>0</v>
      </c>
      <c r="E26" s="443">
        <f>+'Basisdaten LV'!H26</f>
        <v>0</v>
      </c>
      <c r="F26" s="290">
        <f>+LeistungsstatistikQ2!L12</f>
        <v>0</v>
      </c>
      <c r="G26" s="545"/>
      <c r="H26" s="546"/>
      <c r="I26" s="547"/>
      <c r="J26" s="291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 customHeight="1">
      <c r="A27" s="898"/>
      <c r="B27" s="285" t="s">
        <v>123</v>
      </c>
      <c r="C27" s="285"/>
      <c r="D27" s="399">
        <f>+LeistungsstatistikQ2!K13</f>
        <v>0</v>
      </c>
      <c r="E27" s="440"/>
      <c r="F27" s="289"/>
      <c r="G27" s="538">
        <f>+D27</f>
        <v>0</v>
      </c>
      <c r="H27" s="539"/>
      <c r="I27" s="540">
        <f>G27*H27</f>
        <v>0</v>
      </c>
      <c r="J27" s="130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3.5" customHeight="1">
      <c r="A28" s="898"/>
      <c r="B28" s="285" t="s">
        <v>124</v>
      </c>
      <c r="C28" s="285"/>
      <c r="D28" s="399">
        <f>+LeistungsstatistikQ2!K14</f>
        <v>0</v>
      </c>
      <c r="E28" s="440"/>
      <c r="F28" s="289"/>
      <c r="G28" s="538">
        <f t="shared" ref="G28:G30" si="3">+D28</f>
        <v>0</v>
      </c>
      <c r="H28" s="539"/>
      <c r="I28" s="540">
        <f t="shared" ref="I28:I29" si="4">G28*H28</f>
        <v>0</v>
      </c>
      <c r="J28" s="130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3.5" customHeight="1">
      <c r="A29" s="898"/>
      <c r="B29" s="285" t="s">
        <v>132</v>
      </c>
      <c r="C29" s="285"/>
      <c r="D29" s="399">
        <f>+LeistungsstatistikQ2!K15</f>
        <v>0</v>
      </c>
      <c r="E29" s="440"/>
      <c r="F29" s="289"/>
      <c r="G29" s="538">
        <f t="shared" si="3"/>
        <v>0</v>
      </c>
      <c r="H29" s="539"/>
      <c r="I29" s="540">
        <f t="shared" si="4"/>
        <v>0</v>
      </c>
      <c r="J29" s="130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 customHeight="1" thickBot="1">
      <c r="A30" s="899"/>
      <c r="B30" s="101" t="s">
        <v>10</v>
      </c>
      <c r="C30" s="101"/>
      <c r="D30" s="141">
        <f>+LeistungsstatistikQ2!K16</f>
        <v>0</v>
      </c>
      <c r="E30" s="444"/>
      <c r="F30" s="398"/>
      <c r="G30" s="538">
        <f t="shared" si="3"/>
        <v>0</v>
      </c>
      <c r="H30" s="539"/>
      <c r="I30" s="540">
        <f>G30*H30</f>
        <v>0</v>
      </c>
      <c r="J30" s="130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3.5" thickBot="1">
      <c r="A31" s="892" t="s">
        <v>76</v>
      </c>
      <c r="B31" s="893"/>
      <c r="C31" s="893"/>
      <c r="D31" s="292">
        <f>SUM(D26:D30)</f>
        <v>0</v>
      </c>
      <c r="E31" s="442" t="s">
        <v>77</v>
      </c>
      <c r="F31" s="132"/>
      <c r="G31" s="541"/>
      <c r="H31" s="541"/>
      <c r="I31" s="542"/>
      <c r="J31" s="525">
        <f>ROUND(D26*E26-F26-SUM(I27:I30),1)</f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60.75" customHeight="1" thickTop="1" thickBot="1">
      <c r="A32" s="345">
        <f>LeistungsstatistikQ2!M8</f>
        <v>0</v>
      </c>
      <c r="B32" s="135"/>
      <c r="C32" s="135"/>
      <c r="D32" s="135"/>
      <c r="E32" s="437" t="s">
        <v>93</v>
      </c>
      <c r="F32" s="136" t="s">
        <v>15</v>
      </c>
      <c r="G32" s="543" t="s">
        <v>137</v>
      </c>
      <c r="H32" s="544" t="s">
        <v>34</v>
      </c>
      <c r="I32" s="544" t="s">
        <v>33</v>
      </c>
      <c r="J32" s="137" t="s">
        <v>13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>
      <c r="A33" s="922">
        <f>LeistungsstatistikQ2!M11</f>
        <v>0</v>
      </c>
      <c r="B33" s="124" t="s">
        <v>106</v>
      </c>
      <c r="C33" s="139"/>
      <c r="D33" s="126">
        <f>LeistungsstatistikQ2!M12</f>
        <v>0</v>
      </c>
      <c r="E33" s="443">
        <f>'Basisdaten LV'!J26</f>
        <v>0</v>
      </c>
      <c r="F33" s="290">
        <f>LeistungsstatistikQ2!N12</f>
        <v>0</v>
      </c>
      <c r="G33" s="545"/>
      <c r="H33" s="546"/>
      <c r="I33" s="547"/>
      <c r="J33" s="291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>
      <c r="A34" s="923"/>
      <c r="B34" s="285" t="s">
        <v>123</v>
      </c>
      <c r="C34" s="400"/>
      <c r="D34" s="397">
        <f>LeistungsstatistikQ2!M13</f>
        <v>0</v>
      </c>
      <c r="E34" s="440"/>
      <c r="F34" s="289"/>
      <c r="G34" s="538">
        <f>+D34</f>
        <v>0</v>
      </c>
      <c r="H34" s="539"/>
      <c r="I34" s="540">
        <f>G34*H34</f>
        <v>0</v>
      </c>
      <c r="J34" s="130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>
      <c r="A35" s="923"/>
      <c r="B35" s="285" t="s">
        <v>124</v>
      </c>
      <c r="C35" s="400"/>
      <c r="D35" s="397">
        <f>LeistungsstatistikQ2!M14</f>
        <v>0</v>
      </c>
      <c r="E35" s="440"/>
      <c r="F35" s="289"/>
      <c r="G35" s="538">
        <f t="shared" ref="G35:G37" si="5">+D35</f>
        <v>0</v>
      </c>
      <c r="H35" s="539"/>
      <c r="I35" s="540">
        <f>G35*H35</f>
        <v>0</v>
      </c>
      <c r="J35" s="130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>
      <c r="A36" s="923"/>
      <c r="B36" s="285" t="s">
        <v>132</v>
      </c>
      <c r="C36" s="285"/>
      <c r="D36" s="397">
        <f>LeistungsstatistikQ2!M15</f>
        <v>0</v>
      </c>
      <c r="E36" s="440"/>
      <c r="F36" s="289"/>
      <c r="G36" s="538">
        <f t="shared" si="5"/>
        <v>0</v>
      </c>
      <c r="H36" s="539"/>
      <c r="I36" s="540">
        <f>G36*H36</f>
        <v>0</v>
      </c>
      <c r="J36" s="13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3.5" thickBot="1">
      <c r="A37" s="924"/>
      <c r="B37" s="101" t="s">
        <v>10</v>
      </c>
      <c r="C37" s="101"/>
      <c r="D37" s="129">
        <f>LeistungsstatistikQ2!M16</f>
        <v>0</v>
      </c>
      <c r="E37" s="444"/>
      <c r="F37" s="398"/>
      <c r="G37" s="538">
        <f t="shared" si="5"/>
        <v>0</v>
      </c>
      <c r="H37" s="539"/>
      <c r="I37" s="540">
        <f>G37*H37</f>
        <v>0</v>
      </c>
      <c r="J37" s="130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13.5" thickBot="1">
      <c r="A38" s="892" t="s">
        <v>76</v>
      </c>
      <c r="B38" s="893"/>
      <c r="C38" s="893"/>
      <c r="D38" s="138">
        <f>SUM(D33:D37)</f>
        <v>0</v>
      </c>
      <c r="E38" s="442" t="s">
        <v>77</v>
      </c>
      <c r="F38" s="143"/>
      <c r="G38" s="548"/>
      <c r="H38" s="548"/>
      <c r="I38" s="549"/>
      <c r="J38" s="527">
        <f>ROUND(D33*E33-F33-SUM(I34:I37),1)</f>
        <v>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60.75" customHeight="1" thickTop="1" thickBot="1">
      <c r="A39" s="903">
        <f>LeistungsstatistikQ2!O8</f>
        <v>0</v>
      </c>
      <c r="B39" s="904"/>
      <c r="C39" s="904"/>
      <c r="D39" s="905"/>
      <c r="E39" s="437" t="s">
        <v>93</v>
      </c>
      <c r="F39" s="122" t="s">
        <v>15</v>
      </c>
      <c r="G39" s="543" t="s">
        <v>137</v>
      </c>
      <c r="H39" s="543" t="s">
        <v>34</v>
      </c>
      <c r="I39" s="543" t="s">
        <v>33</v>
      </c>
      <c r="J39" s="123" t="s">
        <v>13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 customHeight="1">
      <c r="A40" s="894">
        <f>+LeistungsstatistikQ2!O11</f>
        <v>0</v>
      </c>
      <c r="B40" s="124" t="s">
        <v>106</v>
      </c>
      <c r="C40" s="125"/>
      <c r="D40" s="126">
        <f>+LeistungsstatistikQ2!O12</f>
        <v>0</v>
      </c>
      <c r="E40" s="443">
        <f>+'Basisdaten LV'!L26</f>
        <v>0</v>
      </c>
      <c r="F40" s="290">
        <f>+LeistungsstatistikQ2!P12</f>
        <v>0</v>
      </c>
      <c r="G40" s="545"/>
      <c r="H40" s="546"/>
      <c r="I40" s="547"/>
      <c r="J40" s="291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3.5" customHeight="1">
      <c r="A41" s="895"/>
      <c r="B41" s="285" t="s">
        <v>123</v>
      </c>
      <c r="C41" s="285"/>
      <c r="D41" s="397">
        <f>+LeistungsstatistikQ2!O13</f>
        <v>0</v>
      </c>
      <c r="E41" s="440"/>
      <c r="F41" s="289"/>
      <c r="G41" s="538">
        <f>+D41</f>
        <v>0</v>
      </c>
      <c r="H41" s="539"/>
      <c r="I41" s="540">
        <f t="shared" ref="I41:I43" si="6">G41*H41</f>
        <v>0</v>
      </c>
      <c r="J41" s="130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 customHeight="1">
      <c r="A42" s="895"/>
      <c r="B42" s="285" t="s">
        <v>124</v>
      </c>
      <c r="C42" s="285"/>
      <c r="D42" s="397">
        <f>+LeistungsstatistikQ2!O14</f>
        <v>0</v>
      </c>
      <c r="E42" s="440"/>
      <c r="F42" s="289"/>
      <c r="G42" s="538">
        <f t="shared" ref="G42:G44" si="7">+D42</f>
        <v>0</v>
      </c>
      <c r="H42" s="539"/>
      <c r="I42" s="540">
        <f t="shared" si="6"/>
        <v>0</v>
      </c>
      <c r="J42" s="13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3.5" customHeight="1">
      <c r="A43" s="895"/>
      <c r="B43" s="285" t="s">
        <v>132</v>
      </c>
      <c r="C43" s="285"/>
      <c r="D43" s="397">
        <f>+LeistungsstatistikQ2!O15</f>
        <v>0</v>
      </c>
      <c r="E43" s="440"/>
      <c r="F43" s="289"/>
      <c r="G43" s="538">
        <f t="shared" si="7"/>
        <v>0</v>
      </c>
      <c r="H43" s="539"/>
      <c r="I43" s="540">
        <f t="shared" si="6"/>
        <v>0</v>
      </c>
      <c r="J43" s="130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 thickBot="1">
      <c r="A44" s="896"/>
      <c r="B44" s="101" t="s">
        <v>10</v>
      </c>
      <c r="C44" s="101"/>
      <c r="D44" s="129">
        <f>+LeistungsstatistikQ2!O16</f>
        <v>0</v>
      </c>
      <c r="E44" s="444"/>
      <c r="F44" s="398"/>
      <c r="G44" s="538">
        <f t="shared" si="7"/>
        <v>0</v>
      </c>
      <c r="H44" s="539"/>
      <c r="I44" s="540">
        <f>G44*H44</f>
        <v>0</v>
      </c>
      <c r="J44" s="130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3.5" thickBot="1">
      <c r="A45" s="892" t="s">
        <v>76</v>
      </c>
      <c r="B45" s="893"/>
      <c r="C45" s="893"/>
      <c r="D45" s="131">
        <f>SUM(D40:D44)</f>
        <v>0</v>
      </c>
      <c r="E45" s="442" t="s">
        <v>77</v>
      </c>
      <c r="F45" s="132"/>
      <c r="G45" s="541"/>
      <c r="H45" s="541"/>
      <c r="I45" s="542"/>
      <c r="J45" s="525">
        <f>ROUND(D40*E40-F40-SUM(I41:I44),1)</f>
        <v>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60.75" customHeight="1" thickTop="1" thickBot="1">
      <c r="A46" s="421">
        <f>LeistungsstatistikQ2!Q8</f>
        <v>0</v>
      </c>
      <c r="B46" s="135"/>
      <c r="C46" s="135"/>
      <c r="D46" s="135"/>
      <c r="E46" s="437" t="s">
        <v>93</v>
      </c>
      <c r="F46" s="136" t="s">
        <v>15</v>
      </c>
      <c r="G46" s="543" t="s">
        <v>137</v>
      </c>
      <c r="H46" s="544" t="s">
        <v>34</v>
      </c>
      <c r="I46" s="544" t="s">
        <v>33</v>
      </c>
      <c r="J46" s="137" t="s">
        <v>13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>
      <c r="A47" s="922">
        <f>LeistungsstatistikQ2!Q11</f>
        <v>0</v>
      </c>
      <c r="B47" s="124" t="s">
        <v>106</v>
      </c>
      <c r="C47" s="139"/>
      <c r="D47" s="126">
        <f>LeistungsstatistikQ2!Q12</f>
        <v>0</v>
      </c>
      <c r="E47" s="443">
        <f>+'Basisdaten LV'!N26</f>
        <v>0</v>
      </c>
      <c r="F47" s="290">
        <f>LeistungsstatistikQ2!R12</f>
        <v>0</v>
      </c>
      <c r="G47" s="545"/>
      <c r="H47" s="546"/>
      <c r="I47" s="547"/>
      <c r="J47" s="291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>
      <c r="A48" s="923"/>
      <c r="B48" s="285" t="s">
        <v>123</v>
      </c>
      <c r="C48" s="400"/>
      <c r="D48" s="397">
        <f>LeistungsstatistikQ2!Q13</f>
        <v>0</v>
      </c>
      <c r="E48" s="440"/>
      <c r="F48" s="289"/>
      <c r="G48" s="538">
        <f>+D48</f>
        <v>0</v>
      </c>
      <c r="H48" s="539"/>
      <c r="I48" s="540">
        <f>G48*H48</f>
        <v>0</v>
      </c>
      <c r="J48" s="130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>
      <c r="A49" s="923"/>
      <c r="B49" s="285" t="s">
        <v>124</v>
      </c>
      <c r="C49" s="400"/>
      <c r="D49" s="397">
        <f>LeistungsstatistikQ2!Q14</f>
        <v>0</v>
      </c>
      <c r="E49" s="440"/>
      <c r="F49" s="289"/>
      <c r="G49" s="538">
        <f t="shared" ref="G49:G51" si="8">+D49</f>
        <v>0</v>
      </c>
      <c r="H49" s="539"/>
      <c r="I49" s="540">
        <f>G49*H49</f>
        <v>0</v>
      </c>
      <c r="J49" s="130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23"/>
      <c r="B50" s="285" t="s">
        <v>132</v>
      </c>
      <c r="C50" s="285"/>
      <c r="D50" s="397">
        <f>LeistungsstatistikQ2!Q15</f>
        <v>0</v>
      </c>
      <c r="E50" s="440"/>
      <c r="F50" s="289"/>
      <c r="G50" s="538">
        <f t="shared" si="8"/>
        <v>0</v>
      </c>
      <c r="H50" s="539"/>
      <c r="I50" s="540">
        <f>G50*H50</f>
        <v>0</v>
      </c>
      <c r="J50" s="130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3.5" thickBot="1">
      <c r="A51" s="924"/>
      <c r="B51" s="101" t="s">
        <v>10</v>
      </c>
      <c r="C51" s="101"/>
      <c r="D51" s="129">
        <f>LeistungsstatistikQ2!Q16</f>
        <v>0</v>
      </c>
      <c r="E51" s="444"/>
      <c r="F51" s="398"/>
      <c r="G51" s="538">
        <f t="shared" si="8"/>
        <v>0</v>
      </c>
      <c r="H51" s="539"/>
      <c r="I51" s="540">
        <f>G51*H51</f>
        <v>0</v>
      </c>
      <c r="J51" s="13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3.5" thickBot="1">
      <c r="A52" s="892" t="s">
        <v>76</v>
      </c>
      <c r="B52" s="893"/>
      <c r="C52" s="893"/>
      <c r="D52" s="138">
        <f>SUM(D47:D51)</f>
        <v>0</v>
      </c>
      <c r="E52" s="442" t="s">
        <v>77</v>
      </c>
      <c r="F52" s="143"/>
      <c r="G52" s="548"/>
      <c r="H52" s="548"/>
      <c r="I52" s="549"/>
      <c r="J52" s="527">
        <f>ROUND(D47*E47-F47-SUM(I48:I51),1)</f>
        <v>0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60.75" customHeight="1" thickTop="1" thickBot="1">
      <c r="A53" s="903">
        <f>LeistungsstatistikQ2!S8</f>
        <v>0</v>
      </c>
      <c r="B53" s="904"/>
      <c r="C53" s="904"/>
      <c r="D53" s="905"/>
      <c r="E53" s="437" t="s">
        <v>93</v>
      </c>
      <c r="F53" s="122" t="s">
        <v>15</v>
      </c>
      <c r="G53" s="543" t="s">
        <v>137</v>
      </c>
      <c r="H53" s="543" t="s">
        <v>34</v>
      </c>
      <c r="I53" s="543" t="s">
        <v>33</v>
      </c>
      <c r="J53" s="123" t="s">
        <v>13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 customHeight="1">
      <c r="A54" s="894">
        <f>+LeistungsstatistikQ2!S11</f>
        <v>0</v>
      </c>
      <c r="B54" s="124" t="s">
        <v>106</v>
      </c>
      <c r="C54" s="125"/>
      <c r="D54" s="126">
        <f>+LeistungsstatistikQ2!S12</f>
        <v>0</v>
      </c>
      <c r="E54" s="443">
        <f>+'Basisdaten LV'!P26</f>
        <v>0</v>
      </c>
      <c r="F54" s="290">
        <f>+LeistungsstatistikQ2!T12</f>
        <v>0</v>
      </c>
      <c r="G54" s="545"/>
      <c r="H54" s="546"/>
      <c r="I54" s="547"/>
      <c r="J54" s="291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3.5" customHeight="1">
      <c r="A55" s="895"/>
      <c r="B55" s="285" t="s">
        <v>123</v>
      </c>
      <c r="C55" s="285"/>
      <c r="D55" s="397">
        <f>+LeistungsstatistikQ2!S13</f>
        <v>0</v>
      </c>
      <c r="E55" s="440"/>
      <c r="F55" s="289"/>
      <c r="G55" s="538">
        <f>+D55</f>
        <v>0</v>
      </c>
      <c r="H55" s="539"/>
      <c r="I55" s="540">
        <f t="shared" ref="I55:I57" si="9">G55*H55</f>
        <v>0</v>
      </c>
      <c r="J55" s="130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3.5" customHeight="1">
      <c r="A56" s="895"/>
      <c r="B56" s="285" t="s">
        <v>124</v>
      </c>
      <c r="C56" s="285"/>
      <c r="D56" s="397">
        <f>+LeistungsstatistikQ2!S14</f>
        <v>0</v>
      </c>
      <c r="E56" s="440"/>
      <c r="F56" s="289"/>
      <c r="G56" s="538">
        <f t="shared" ref="G56:G58" si="10">+D56</f>
        <v>0</v>
      </c>
      <c r="H56" s="539"/>
      <c r="I56" s="540">
        <f t="shared" si="9"/>
        <v>0</v>
      </c>
      <c r="J56" s="130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3.5" customHeight="1">
      <c r="A57" s="895"/>
      <c r="B57" s="285" t="s">
        <v>132</v>
      </c>
      <c r="C57" s="285"/>
      <c r="D57" s="397">
        <f>+LeistungsstatistikQ2!S15</f>
        <v>0</v>
      </c>
      <c r="E57" s="440"/>
      <c r="F57" s="289"/>
      <c r="G57" s="538">
        <f t="shared" si="10"/>
        <v>0</v>
      </c>
      <c r="H57" s="539"/>
      <c r="I57" s="540">
        <f t="shared" si="9"/>
        <v>0</v>
      </c>
      <c r="J57" s="130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 customHeight="1" thickBot="1">
      <c r="A58" s="896"/>
      <c r="B58" s="101" t="s">
        <v>10</v>
      </c>
      <c r="C58" s="101"/>
      <c r="D58" s="129">
        <f>+LeistungsstatistikQ2!S16</f>
        <v>0</v>
      </c>
      <c r="E58" s="444"/>
      <c r="F58" s="398"/>
      <c r="G58" s="538">
        <f t="shared" si="10"/>
        <v>0</v>
      </c>
      <c r="H58" s="539"/>
      <c r="I58" s="540">
        <f>G58*H58</f>
        <v>0</v>
      </c>
      <c r="J58" s="130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3.5" thickBot="1">
      <c r="A59" s="892" t="s">
        <v>76</v>
      </c>
      <c r="B59" s="893"/>
      <c r="C59" s="893"/>
      <c r="D59" s="131">
        <f>SUM(D54:D58)</f>
        <v>0</v>
      </c>
      <c r="E59" s="442" t="s">
        <v>77</v>
      </c>
      <c r="F59" s="132"/>
      <c r="G59" s="541"/>
      <c r="H59" s="541"/>
      <c r="I59" s="542"/>
      <c r="J59" s="525">
        <f>ROUND(D54*E54-F54-SUM(I55:I58),1)</f>
        <v>0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61.5" customHeight="1" thickTop="1" thickBot="1">
      <c r="A60" s="907">
        <f>LeistungsstatistikQ2!U8</f>
        <v>0</v>
      </c>
      <c r="B60" s="908"/>
      <c r="C60" s="908"/>
      <c r="D60" s="909"/>
      <c r="E60" s="445" t="s">
        <v>93</v>
      </c>
      <c r="F60" s="297" t="s">
        <v>15</v>
      </c>
      <c r="G60" s="543" t="s">
        <v>137</v>
      </c>
      <c r="H60" s="550" t="s">
        <v>34</v>
      </c>
      <c r="I60" s="550" t="s">
        <v>33</v>
      </c>
      <c r="J60" s="298" t="s">
        <v>13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3.5" customHeight="1" thickTop="1">
      <c r="A61" s="906">
        <f>+LeistungsstatistikQ2!U11</f>
        <v>0</v>
      </c>
      <c r="B61" s="173" t="s">
        <v>106</v>
      </c>
      <c r="C61" s="57"/>
      <c r="D61" s="288">
        <f>+LeistungsstatistikQ2!U12</f>
        <v>0</v>
      </c>
      <c r="E61" s="446">
        <f>+'Basisdaten LV'!D49</f>
        <v>0</v>
      </c>
      <c r="F61" s="296">
        <f>+LeistungsstatistikQ2!V12</f>
        <v>0</v>
      </c>
      <c r="G61" s="551"/>
      <c r="H61" s="552"/>
      <c r="I61" s="553"/>
      <c r="J61" s="130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3.5" customHeight="1">
      <c r="A62" s="895"/>
      <c r="B62" s="285" t="s">
        <v>123</v>
      </c>
      <c r="C62" s="285"/>
      <c r="D62" s="397">
        <f>+LeistungsstatistikQ2!U13</f>
        <v>0</v>
      </c>
      <c r="E62" s="440"/>
      <c r="F62" s="289"/>
      <c r="G62" s="538">
        <f>+D62</f>
        <v>0</v>
      </c>
      <c r="H62" s="539"/>
      <c r="I62" s="540">
        <f t="shared" ref="I62:I63" si="11">G62*H62</f>
        <v>0</v>
      </c>
      <c r="J62" s="13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3.5" customHeight="1">
      <c r="A63" s="895"/>
      <c r="B63" s="285" t="s">
        <v>124</v>
      </c>
      <c r="C63" s="285"/>
      <c r="D63" s="397">
        <f>+LeistungsstatistikQ2!U14</f>
        <v>0</v>
      </c>
      <c r="E63" s="440"/>
      <c r="F63" s="289"/>
      <c r="G63" s="538">
        <f t="shared" ref="G63:G65" si="12">+D63</f>
        <v>0</v>
      </c>
      <c r="H63" s="539"/>
      <c r="I63" s="540">
        <f t="shared" si="11"/>
        <v>0</v>
      </c>
      <c r="J63" s="130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3.5" customHeight="1">
      <c r="A64" s="895"/>
      <c r="B64" s="285" t="s">
        <v>132</v>
      </c>
      <c r="C64" s="285"/>
      <c r="D64" s="397">
        <f>+LeistungsstatistikQ2!U15</f>
        <v>0</v>
      </c>
      <c r="E64" s="440"/>
      <c r="F64" s="289"/>
      <c r="G64" s="538">
        <f t="shared" si="12"/>
        <v>0</v>
      </c>
      <c r="H64" s="539"/>
      <c r="I64" s="540">
        <f t="shared" ref="I64" si="13">G64*H64</f>
        <v>0</v>
      </c>
      <c r="J64" s="130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ht="12.75" customHeight="1" thickBot="1">
      <c r="A65" s="896"/>
      <c r="B65" s="101" t="s">
        <v>10</v>
      </c>
      <c r="C65" s="101"/>
      <c r="D65" s="129">
        <f>+LeistungsstatistikQ2!U16</f>
        <v>0</v>
      </c>
      <c r="E65" s="444"/>
      <c r="F65" s="398"/>
      <c r="G65" s="538">
        <f t="shared" si="12"/>
        <v>0</v>
      </c>
      <c r="H65" s="539"/>
      <c r="I65" s="540">
        <f>G65*H65</f>
        <v>0</v>
      </c>
      <c r="J65" s="130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3.5" thickBot="1">
      <c r="A66" s="892" t="s">
        <v>76</v>
      </c>
      <c r="B66" s="893"/>
      <c r="C66" s="893"/>
      <c r="D66" s="131">
        <f>SUM(D61:D65)</f>
        <v>0</v>
      </c>
      <c r="E66" s="442" t="s">
        <v>77</v>
      </c>
      <c r="F66" s="132"/>
      <c r="G66" s="541"/>
      <c r="H66" s="541"/>
      <c r="I66" s="542"/>
      <c r="J66" s="525">
        <f>ROUND(D61*E61-F61-SUM(I62:I65),1)</f>
        <v>0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60.75" customHeight="1" thickTop="1" thickBot="1">
      <c r="A67" s="903">
        <f>LeistungsstatistikQ2!W8</f>
        <v>0</v>
      </c>
      <c r="B67" s="904"/>
      <c r="C67" s="904"/>
      <c r="D67" s="905"/>
      <c r="E67" s="437" t="s">
        <v>93</v>
      </c>
      <c r="F67" s="122" t="s">
        <v>15</v>
      </c>
      <c r="G67" s="543" t="s">
        <v>137</v>
      </c>
      <c r="H67" s="543" t="s">
        <v>34</v>
      </c>
      <c r="I67" s="543" t="s">
        <v>33</v>
      </c>
      <c r="J67" s="123" t="s">
        <v>13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3.5" customHeight="1">
      <c r="A68" s="894">
        <f>+LeistungsstatistikQ2!W11</f>
        <v>0</v>
      </c>
      <c r="B68" s="124" t="s">
        <v>106</v>
      </c>
      <c r="C68" s="125"/>
      <c r="D68" s="126">
        <f>+LeistungsstatistikQ2!W12</f>
        <v>0</v>
      </c>
      <c r="E68" s="443">
        <f>+'Basisdaten LV'!F49</f>
        <v>0</v>
      </c>
      <c r="F68" s="290">
        <f>+LeistungsstatistikQ2!X12</f>
        <v>0</v>
      </c>
      <c r="G68" s="545"/>
      <c r="H68" s="546"/>
      <c r="I68" s="547"/>
      <c r="J68" s="291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3.5" customHeight="1">
      <c r="A69" s="895"/>
      <c r="B69" s="285" t="s">
        <v>123</v>
      </c>
      <c r="C69" s="285"/>
      <c r="D69" s="397">
        <f>+LeistungsstatistikQ2!W13</f>
        <v>0</v>
      </c>
      <c r="E69" s="440"/>
      <c r="F69" s="289"/>
      <c r="G69" s="538">
        <f>+D69</f>
        <v>0</v>
      </c>
      <c r="H69" s="539"/>
      <c r="I69" s="540">
        <f t="shared" ref="I69:I71" si="14">G69*H69</f>
        <v>0</v>
      </c>
      <c r="J69" s="130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3.5" customHeight="1">
      <c r="A70" s="895"/>
      <c r="B70" s="285" t="s">
        <v>124</v>
      </c>
      <c r="C70" s="285"/>
      <c r="D70" s="397">
        <f>+LeistungsstatistikQ2!W14</f>
        <v>0</v>
      </c>
      <c r="E70" s="440"/>
      <c r="F70" s="289"/>
      <c r="G70" s="538">
        <f t="shared" ref="G70:G72" si="15">+D70</f>
        <v>0</v>
      </c>
      <c r="H70" s="539"/>
      <c r="I70" s="540">
        <f t="shared" si="14"/>
        <v>0</v>
      </c>
      <c r="J70" s="130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3.5" customHeight="1">
      <c r="A71" s="895"/>
      <c r="B71" s="285" t="s">
        <v>132</v>
      </c>
      <c r="C71" s="285"/>
      <c r="D71" s="397">
        <f>+LeistungsstatistikQ2!W15</f>
        <v>0</v>
      </c>
      <c r="E71" s="440"/>
      <c r="F71" s="289"/>
      <c r="G71" s="538">
        <f t="shared" si="15"/>
        <v>0</v>
      </c>
      <c r="H71" s="539"/>
      <c r="I71" s="540">
        <f t="shared" si="14"/>
        <v>0</v>
      </c>
      <c r="J71" s="130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ht="12.75" customHeight="1" thickBot="1">
      <c r="A72" s="896"/>
      <c r="B72" s="101" t="s">
        <v>10</v>
      </c>
      <c r="C72" s="101"/>
      <c r="D72" s="129">
        <f>+LeistungsstatistikQ2!W16</f>
        <v>0</v>
      </c>
      <c r="E72" s="444"/>
      <c r="F72" s="398"/>
      <c r="G72" s="538">
        <f t="shared" si="15"/>
        <v>0</v>
      </c>
      <c r="H72" s="539"/>
      <c r="I72" s="540">
        <f>G72*H72</f>
        <v>0</v>
      </c>
      <c r="J72" s="130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3.5" thickBot="1">
      <c r="A73" s="892" t="s">
        <v>76</v>
      </c>
      <c r="B73" s="893"/>
      <c r="C73" s="893"/>
      <c r="D73" s="131">
        <f>SUM(D68:D72)</f>
        <v>0</v>
      </c>
      <c r="E73" s="442" t="s">
        <v>77</v>
      </c>
      <c r="F73" s="132"/>
      <c r="G73" s="541"/>
      <c r="H73" s="541"/>
      <c r="I73" s="542"/>
      <c r="J73" s="525">
        <f>ROUND(D68*E68-F68-SUM(I69:I72),1)</f>
        <v>0</v>
      </c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60.75" customHeight="1" thickTop="1" thickBot="1">
      <c r="A74" s="900">
        <f>LeistungsstatistikQ2!Y8</f>
        <v>0</v>
      </c>
      <c r="B74" s="901"/>
      <c r="C74" s="901"/>
      <c r="D74" s="902"/>
      <c r="E74" s="437" t="s">
        <v>93</v>
      </c>
      <c r="F74" s="136" t="s">
        <v>15</v>
      </c>
      <c r="G74" s="543" t="s">
        <v>137</v>
      </c>
      <c r="H74" s="544" t="s">
        <v>34</v>
      </c>
      <c r="I74" s="544" t="s">
        <v>33</v>
      </c>
      <c r="J74" s="137" t="s">
        <v>13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3.5" customHeight="1">
      <c r="A75" s="894">
        <f>+LeistungsstatistikQ2!Y11</f>
        <v>0</v>
      </c>
      <c r="B75" s="124" t="s">
        <v>106</v>
      </c>
      <c r="C75" s="125"/>
      <c r="D75" s="126">
        <f>+LeistungsstatistikQ2!Y12</f>
        <v>0</v>
      </c>
      <c r="E75" s="443">
        <f>+'Basisdaten LV'!H49</f>
        <v>0</v>
      </c>
      <c r="F75" s="290">
        <f>+LeistungsstatistikQ2!Z12</f>
        <v>0</v>
      </c>
      <c r="G75" s="545"/>
      <c r="H75" s="546"/>
      <c r="I75" s="547"/>
      <c r="J75" s="291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3.5" customHeight="1">
      <c r="A76" s="895"/>
      <c r="B76" s="285" t="s">
        <v>123</v>
      </c>
      <c r="C76" s="285"/>
      <c r="D76" s="397">
        <f>+LeistungsstatistikQ2!Y13</f>
        <v>0</v>
      </c>
      <c r="E76" s="440"/>
      <c r="F76" s="289"/>
      <c r="G76" s="538">
        <f>+D76</f>
        <v>0</v>
      </c>
      <c r="H76" s="539"/>
      <c r="I76" s="540">
        <f t="shared" ref="I76:I78" si="16">G76*H76</f>
        <v>0</v>
      </c>
      <c r="J76" s="130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3.5" customHeight="1">
      <c r="A77" s="895"/>
      <c r="B77" s="285" t="s">
        <v>124</v>
      </c>
      <c r="C77" s="285"/>
      <c r="D77" s="397">
        <f>+LeistungsstatistikQ2!Y14</f>
        <v>0</v>
      </c>
      <c r="E77" s="440"/>
      <c r="F77" s="289"/>
      <c r="G77" s="538">
        <f t="shared" ref="G77:G79" si="17">+D77</f>
        <v>0</v>
      </c>
      <c r="H77" s="539"/>
      <c r="I77" s="540">
        <f t="shared" si="16"/>
        <v>0</v>
      </c>
      <c r="J77" s="130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3.5" customHeight="1">
      <c r="A78" s="895"/>
      <c r="B78" s="285" t="s">
        <v>132</v>
      </c>
      <c r="C78" s="285"/>
      <c r="D78" s="397">
        <f>+LeistungsstatistikQ2!Y15</f>
        <v>0</v>
      </c>
      <c r="E78" s="440"/>
      <c r="F78" s="289"/>
      <c r="G78" s="538">
        <f t="shared" si="17"/>
        <v>0</v>
      </c>
      <c r="H78" s="539"/>
      <c r="I78" s="540">
        <f t="shared" si="16"/>
        <v>0</v>
      </c>
      <c r="J78" s="130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2.75" customHeight="1" thickBot="1">
      <c r="A79" s="896"/>
      <c r="B79" s="101" t="s">
        <v>10</v>
      </c>
      <c r="C79" s="101"/>
      <c r="D79" s="129">
        <f>+LeistungsstatistikQ2!Y16</f>
        <v>0</v>
      </c>
      <c r="E79" s="444"/>
      <c r="F79" s="398"/>
      <c r="G79" s="538">
        <f t="shared" si="17"/>
        <v>0</v>
      </c>
      <c r="H79" s="539"/>
      <c r="I79" s="540">
        <f>G79*H79</f>
        <v>0</v>
      </c>
      <c r="J79" s="130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3.5" thickBot="1">
      <c r="A80" s="892" t="s">
        <v>76</v>
      </c>
      <c r="B80" s="893"/>
      <c r="C80" s="893"/>
      <c r="D80" s="138">
        <f>SUM(D75:D79)</f>
        <v>0</v>
      </c>
      <c r="E80" s="442" t="s">
        <v>77</v>
      </c>
      <c r="F80" s="132"/>
      <c r="G80" s="541"/>
      <c r="H80" s="541"/>
      <c r="I80" s="542"/>
      <c r="J80" s="525">
        <f>ROUND(D75*E75-F75-SUM(I76:I79),1)</f>
        <v>0</v>
      </c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ht="60.75" customHeight="1" thickTop="1" thickBot="1">
      <c r="A81" s="903">
        <f>LeistungsstatistikQ2!AA8</f>
        <v>0</v>
      </c>
      <c r="B81" s="904"/>
      <c r="C81" s="904"/>
      <c r="D81" s="905"/>
      <c r="E81" s="437" t="s">
        <v>93</v>
      </c>
      <c r="F81" s="122" t="s">
        <v>15</v>
      </c>
      <c r="G81" s="543" t="s">
        <v>137</v>
      </c>
      <c r="H81" s="543" t="s">
        <v>34</v>
      </c>
      <c r="I81" s="543" t="s">
        <v>33</v>
      </c>
      <c r="J81" s="123" t="s">
        <v>13</v>
      </c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3.5" customHeight="1">
      <c r="A82" s="894">
        <f>+LeistungsstatistikQ2!AA11</f>
        <v>0</v>
      </c>
      <c r="B82" s="124" t="s">
        <v>106</v>
      </c>
      <c r="C82" s="125"/>
      <c r="D82" s="126">
        <f>+LeistungsstatistikQ2!AA12</f>
        <v>0</v>
      </c>
      <c r="E82" s="443">
        <f>+'Basisdaten LV'!J49</f>
        <v>0</v>
      </c>
      <c r="F82" s="290">
        <f>+LeistungsstatistikQ2!AB12</f>
        <v>0</v>
      </c>
      <c r="G82" s="545"/>
      <c r="H82" s="546"/>
      <c r="I82" s="547"/>
      <c r="J82" s="291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3.5" customHeight="1">
      <c r="A83" s="895"/>
      <c r="B83" s="285" t="s">
        <v>123</v>
      </c>
      <c r="C83" s="285"/>
      <c r="D83" s="397">
        <f>+LeistungsstatistikQ2!AA13</f>
        <v>0</v>
      </c>
      <c r="E83" s="440"/>
      <c r="F83" s="289"/>
      <c r="G83" s="538">
        <f>+D83</f>
        <v>0</v>
      </c>
      <c r="H83" s="539"/>
      <c r="I83" s="540">
        <f t="shared" ref="I83:I85" si="18">G83*H83</f>
        <v>0</v>
      </c>
      <c r="J83" s="130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3.5" customHeight="1">
      <c r="A84" s="895"/>
      <c r="B84" s="285" t="s">
        <v>124</v>
      </c>
      <c r="C84" s="285"/>
      <c r="D84" s="397">
        <f>+LeistungsstatistikQ2!AA14</f>
        <v>0</v>
      </c>
      <c r="E84" s="440"/>
      <c r="F84" s="289"/>
      <c r="G84" s="538">
        <f t="shared" ref="G84:G86" si="19">+D84</f>
        <v>0</v>
      </c>
      <c r="H84" s="539"/>
      <c r="I84" s="540">
        <f t="shared" si="18"/>
        <v>0</v>
      </c>
      <c r="J84" s="13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3.5" customHeight="1">
      <c r="A85" s="895"/>
      <c r="B85" s="285" t="s">
        <v>132</v>
      </c>
      <c r="C85" s="285"/>
      <c r="D85" s="397">
        <f>+LeistungsstatistikQ2!AA15</f>
        <v>0</v>
      </c>
      <c r="E85" s="440"/>
      <c r="F85" s="289"/>
      <c r="G85" s="538">
        <f t="shared" si="19"/>
        <v>0</v>
      </c>
      <c r="H85" s="539"/>
      <c r="I85" s="540">
        <f t="shared" si="18"/>
        <v>0</v>
      </c>
      <c r="J85" s="13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2.75" customHeight="1" thickBot="1">
      <c r="A86" s="896"/>
      <c r="B86" s="101" t="s">
        <v>10</v>
      </c>
      <c r="C86" s="101"/>
      <c r="D86" s="129">
        <f>+LeistungsstatistikQ2!AA16</f>
        <v>0</v>
      </c>
      <c r="E86" s="444"/>
      <c r="F86" s="398"/>
      <c r="G86" s="538">
        <f t="shared" si="19"/>
        <v>0</v>
      </c>
      <c r="H86" s="539"/>
      <c r="I86" s="540">
        <f>G86*H86</f>
        <v>0</v>
      </c>
      <c r="J86" s="130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3.5" thickBot="1">
      <c r="A87" s="892" t="s">
        <v>76</v>
      </c>
      <c r="B87" s="893"/>
      <c r="C87" s="893"/>
      <c r="D87" s="131">
        <f>SUM(D82:D86)</f>
        <v>0</v>
      </c>
      <c r="E87" s="442" t="s">
        <v>77</v>
      </c>
      <c r="F87" s="132"/>
      <c r="G87" s="541"/>
      <c r="H87" s="541"/>
      <c r="I87" s="542"/>
      <c r="J87" s="525">
        <f>ROUND(D82*E82-F82-SUM(I83:I86),1)</f>
        <v>0</v>
      </c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60.75" customHeight="1" thickTop="1" thickBot="1">
      <c r="A88" s="900">
        <f>LeistungsstatistikQ2!AC8</f>
        <v>0</v>
      </c>
      <c r="B88" s="901"/>
      <c r="C88" s="901"/>
      <c r="D88" s="902"/>
      <c r="E88" s="437" t="s">
        <v>93</v>
      </c>
      <c r="F88" s="136" t="s">
        <v>15</v>
      </c>
      <c r="G88" s="543" t="s">
        <v>137</v>
      </c>
      <c r="H88" s="544" t="s">
        <v>34</v>
      </c>
      <c r="I88" s="544" t="s">
        <v>33</v>
      </c>
      <c r="J88" s="137" t="s">
        <v>13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3.5" customHeight="1">
      <c r="A89" s="894">
        <f>+LeistungsstatistikQ2!AC11</f>
        <v>0</v>
      </c>
      <c r="B89" s="124" t="s">
        <v>106</v>
      </c>
      <c r="C89" s="125"/>
      <c r="D89" s="126">
        <f>+LeistungsstatistikQ2!AC12</f>
        <v>0</v>
      </c>
      <c r="E89" s="443">
        <f>+'Basisdaten LV'!L49</f>
        <v>0</v>
      </c>
      <c r="F89" s="290">
        <f>+LeistungsstatistikQ2!AD12</f>
        <v>0</v>
      </c>
      <c r="G89" s="545"/>
      <c r="H89" s="546"/>
      <c r="I89" s="547"/>
      <c r="J89" s="291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</row>
    <row r="90" spans="1:22" ht="13.5" customHeight="1">
      <c r="A90" s="895"/>
      <c r="B90" s="285" t="s">
        <v>123</v>
      </c>
      <c r="C90" s="285"/>
      <c r="D90" s="397">
        <f>+LeistungsstatistikQ2!AC13</f>
        <v>0</v>
      </c>
      <c r="E90" s="440"/>
      <c r="F90" s="289"/>
      <c r="G90" s="538">
        <f>+D90</f>
        <v>0</v>
      </c>
      <c r="H90" s="539"/>
      <c r="I90" s="540">
        <f t="shared" ref="I90:I92" si="20">G90*H90</f>
        <v>0</v>
      </c>
      <c r="J90" s="13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3.5" customHeight="1">
      <c r="A91" s="895"/>
      <c r="B91" s="285" t="s">
        <v>124</v>
      </c>
      <c r="C91" s="285"/>
      <c r="D91" s="397">
        <f>+LeistungsstatistikQ2!AC14</f>
        <v>0</v>
      </c>
      <c r="E91" s="440"/>
      <c r="F91" s="289"/>
      <c r="G91" s="538">
        <f t="shared" ref="G91:G93" si="21">+D91</f>
        <v>0</v>
      </c>
      <c r="H91" s="539"/>
      <c r="I91" s="540">
        <f t="shared" si="20"/>
        <v>0</v>
      </c>
      <c r="J91" s="13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3.5" customHeight="1">
      <c r="A92" s="895"/>
      <c r="B92" s="285" t="s">
        <v>132</v>
      </c>
      <c r="C92" s="285"/>
      <c r="D92" s="397">
        <f>+LeistungsstatistikQ2!AC15</f>
        <v>0</v>
      </c>
      <c r="E92" s="440"/>
      <c r="F92" s="289"/>
      <c r="G92" s="538">
        <f t="shared" si="21"/>
        <v>0</v>
      </c>
      <c r="H92" s="539"/>
      <c r="I92" s="540">
        <f t="shared" si="20"/>
        <v>0</v>
      </c>
      <c r="J92" s="130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2.75" customHeight="1" thickBot="1">
      <c r="A93" s="896"/>
      <c r="B93" s="101" t="s">
        <v>10</v>
      </c>
      <c r="C93" s="101"/>
      <c r="D93" s="129">
        <f>+LeistungsstatistikQ2!AC16</f>
        <v>0</v>
      </c>
      <c r="E93" s="444"/>
      <c r="F93" s="398"/>
      <c r="G93" s="538">
        <f t="shared" si="21"/>
        <v>0</v>
      </c>
      <c r="H93" s="539"/>
      <c r="I93" s="540">
        <f>G93*H93</f>
        <v>0</v>
      </c>
      <c r="J93" s="130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3.5" thickBot="1">
      <c r="A94" s="892" t="s">
        <v>76</v>
      </c>
      <c r="B94" s="893"/>
      <c r="C94" s="893"/>
      <c r="D94" s="384">
        <f>SUM(D89:D93)</f>
        <v>0</v>
      </c>
      <c r="E94" s="442" t="s">
        <v>77</v>
      </c>
      <c r="F94" s="132"/>
      <c r="G94" s="541"/>
      <c r="H94" s="541"/>
      <c r="I94" s="542"/>
      <c r="J94" s="525">
        <f>ROUND(D89*E89-F89-SUM(I90:I93),1)</f>
        <v>0</v>
      </c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5.45" customHeight="1" thickTop="1" thickBot="1">
      <c r="A95" s="412"/>
      <c r="B95" s="413"/>
      <c r="C95" s="413"/>
      <c r="D95" s="414"/>
      <c r="E95" s="451"/>
      <c r="F95" s="415"/>
      <c r="G95" s="554"/>
      <c r="H95" s="554"/>
      <c r="I95" s="554"/>
      <c r="J95" s="41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73.5" thickTop="1" thickBot="1">
      <c r="A96" s="903">
        <f>LeistungsstatistikQ2!AE8</f>
        <v>0</v>
      </c>
      <c r="B96" s="904"/>
      <c r="C96" s="904"/>
      <c r="D96" s="925"/>
      <c r="E96" s="447" t="s">
        <v>93</v>
      </c>
      <c r="F96" s="136" t="s">
        <v>15</v>
      </c>
      <c r="G96" s="543" t="s">
        <v>137</v>
      </c>
      <c r="H96" s="544" t="s">
        <v>34</v>
      </c>
      <c r="I96" s="544" t="s">
        <v>33</v>
      </c>
      <c r="J96" s="137" t="s">
        <v>13</v>
      </c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>
      <c r="A97" s="921">
        <f>+LeistungsstatistikQ2!AE11</f>
        <v>0</v>
      </c>
      <c r="B97" s="124" t="s">
        <v>106</v>
      </c>
      <c r="C97" s="125"/>
      <c r="D97" s="126">
        <f>LeistungsstatistikQ2!AE12</f>
        <v>0</v>
      </c>
      <c r="E97" s="443">
        <f>+'Basisdaten LV'!N49</f>
        <v>0</v>
      </c>
      <c r="F97" s="290">
        <f>LeistungsstatistikQ2!AF12</f>
        <v>0</v>
      </c>
      <c r="G97" s="545"/>
      <c r="H97" s="546"/>
      <c r="I97" s="547"/>
      <c r="J97" s="291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>
      <c r="A98" s="895"/>
      <c r="B98" s="285" t="s">
        <v>123</v>
      </c>
      <c r="C98" s="285"/>
      <c r="D98" s="397">
        <f>+LeistungsstatistikQ2!AE13</f>
        <v>0</v>
      </c>
      <c r="E98" s="440"/>
      <c r="F98" s="289"/>
      <c r="G98" s="538">
        <f>+D98</f>
        <v>0</v>
      </c>
      <c r="H98" s="539"/>
      <c r="I98" s="540">
        <f t="shared" ref="I98:I100" si="22">G98*H98</f>
        <v>0</v>
      </c>
      <c r="J98" s="13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>
      <c r="A99" s="895"/>
      <c r="B99" s="285" t="s">
        <v>124</v>
      </c>
      <c r="C99" s="285"/>
      <c r="D99" s="397">
        <f>+LeistungsstatistikQ2!AE14</f>
        <v>0</v>
      </c>
      <c r="E99" s="440"/>
      <c r="F99" s="289"/>
      <c r="G99" s="538">
        <f t="shared" ref="G99:G101" si="23">+D99</f>
        <v>0</v>
      </c>
      <c r="H99" s="539"/>
      <c r="I99" s="540">
        <f t="shared" si="22"/>
        <v>0</v>
      </c>
      <c r="J99" s="130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>
      <c r="A100" s="895"/>
      <c r="B100" s="285" t="s">
        <v>132</v>
      </c>
      <c r="C100" s="285"/>
      <c r="D100" s="397">
        <f>+LeistungsstatistikQ2!AE15</f>
        <v>0</v>
      </c>
      <c r="E100" s="440"/>
      <c r="F100" s="289"/>
      <c r="G100" s="538">
        <f t="shared" si="23"/>
        <v>0</v>
      </c>
      <c r="H100" s="539"/>
      <c r="I100" s="540">
        <f t="shared" si="22"/>
        <v>0</v>
      </c>
      <c r="J100" s="130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3.5" thickBot="1">
      <c r="A101" s="896"/>
      <c r="B101" s="101" t="s">
        <v>10</v>
      </c>
      <c r="C101" s="101"/>
      <c r="D101" s="129">
        <f>+LeistungsstatistikQ2!AE16</f>
        <v>0</v>
      </c>
      <c r="E101" s="444"/>
      <c r="F101" s="398"/>
      <c r="G101" s="538">
        <f t="shared" si="23"/>
        <v>0</v>
      </c>
      <c r="H101" s="539"/>
      <c r="I101" s="540">
        <f>G101*H101</f>
        <v>0</v>
      </c>
      <c r="J101" s="130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3.5" thickBot="1">
      <c r="A102" s="892" t="s">
        <v>76</v>
      </c>
      <c r="B102" s="893"/>
      <c r="C102" s="893"/>
      <c r="D102" s="384">
        <f>SUM(D97:D101)</f>
        <v>0</v>
      </c>
      <c r="E102" s="442" t="s">
        <v>77</v>
      </c>
      <c r="F102" s="132"/>
      <c r="G102" s="541"/>
      <c r="H102" s="541"/>
      <c r="I102" s="542"/>
      <c r="J102" s="525">
        <f>ROUND(D97*E97-F97-SUM(I98:I101),1)</f>
        <v>0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73.5" thickTop="1" thickBot="1">
      <c r="A103" s="900">
        <f>LeistungsstatistikQ2!AG8</f>
        <v>0</v>
      </c>
      <c r="B103" s="901"/>
      <c r="C103" s="901"/>
      <c r="D103" s="902"/>
      <c r="E103" s="437" t="s">
        <v>93</v>
      </c>
      <c r="F103" s="136" t="s">
        <v>15</v>
      </c>
      <c r="G103" s="543" t="s">
        <v>137</v>
      </c>
      <c r="H103" s="544" t="s">
        <v>34</v>
      </c>
      <c r="I103" s="544" t="s">
        <v>33</v>
      </c>
      <c r="J103" s="137" t="s">
        <v>13</v>
      </c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>
      <c r="A104" s="894">
        <f>+LeistungsstatistikQ2!AG11</f>
        <v>0</v>
      </c>
      <c r="B104" s="124" t="s">
        <v>106</v>
      </c>
      <c r="C104" s="125"/>
      <c r="D104" s="126">
        <f>+LeistungsstatistikQ2!AG12</f>
        <v>0</v>
      </c>
      <c r="E104" s="443">
        <f>'Basisdaten LV'!P49</f>
        <v>0</v>
      </c>
      <c r="F104" s="290">
        <f>LeistungsstatistikQ2!AH12</f>
        <v>0</v>
      </c>
      <c r="G104" s="545"/>
      <c r="H104" s="546"/>
      <c r="I104" s="547"/>
      <c r="J104" s="291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>
      <c r="A105" s="895"/>
      <c r="B105" s="285" t="s">
        <v>123</v>
      </c>
      <c r="C105" s="285"/>
      <c r="D105" s="397">
        <f>+LeistungsstatistikQ2!AG13</f>
        <v>0</v>
      </c>
      <c r="E105" s="440"/>
      <c r="F105" s="289"/>
      <c r="G105" s="538">
        <f>+D105</f>
        <v>0</v>
      </c>
      <c r="H105" s="539"/>
      <c r="I105" s="540">
        <f t="shared" ref="I105:I107" si="24">G105*H105</f>
        <v>0</v>
      </c>
      <c r="J105" s="13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>
      <c r="A106" s="895"/>
      <c r="B106" s="285" t="s">
        <v>124</v>
      </c>
      <c r="C106" s="285"/>
      <c r="D106" s="397">
        <f>+LeistungsstatistikQ2!AG14</f>
        <v>0</v>
      </c>
      <c r="E106" s="440"/>
      <c r="F106" s="289"/>
      <c r="G106" s="538">
        <f t="shared" ref="G106:G108" si="25">+D106</f>
        <v>0</v>
      </c>
      <c r="H106" s="539"/>
      <c r="I106" s="540">
        <f t="shared" si="24"/>
        <v>0</v>
      </c>
      <c r="J106" s="130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>
      <c r="A107" s="895"/>
      <c r="B107" s="285" t="s">
        <v>132</v>
      </c>
      <c r="C107" s="285"/>
      <c r="D107" s="397">
        <f>+LeistungsstatistikQ2!AG15</f>
        <v>0</v>
      </c>
      <c r="E107" s="440"/>
      <c r="F107" s="289"/>
      <c r="G107" s="538">
        <f t="shared" si="25"/>
        <v>0</v>
      </c>
      <c r="H107" s="539"/>
      <c r="I107" s="540">
        <f t="shared" si="24"/>
        <v>0</v>
      </c>
      <c r="J107" s="130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3.5" thickBot="1">
      <c r="A108" s="896"/>
      <c r="B108" s="101" t="s">
        <v>10</v>
      </c>
      <c r="C108" s="101"/>
      <c r="D108" s="129">
        <f>+LeistungsstatistikQ2!AG16</f>
        <v>0</v>
      </c>
      <c r="E108" s="444"/>
      <c r="F108" s="398"/>
      <c r="G108" s="538">
        <f t="shared" si="25"/>
        <v>0</v>
      </c>
      <c r="H108" s="539"/>
      <c r="I108" s="540">
        <f>G108*H108</f>
        <v>0</v>
      </c>
      <c r="J108" s="130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3.5" thickBot="1">
      <c r="A109" s="892" t="s">
        <v>76</v>
      </c>
      <c r="B109" s="893"/>
      <c r="C109" s="893"/>
      <c r="D109" s="138">
        <f>SUM(D104:D108)</f>
        <v>0</v>
      </c>
      <c r="E109" s="442" t="s">
        <v>77</v>
      </c>
      <c r="F109" s="132"/>
      <c r="G109" s="132"/>
      <c r="H109" s="541"/>
      <c r="I109" s="133"/>
      <c r="J109" s="525">
        <f>ROUND(D104*E104-F104-SUM(I105:I108),1)</f>
        <v>0</v>
      </c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4.25" thickTop="1" thickBot="1">
      <c r="A110" s="363" t="s">
        <v>126</v>
      </c>
      <c r="B110" s="360"/>
      <c r="C110" s="360"/>
      <c r="D110" s="360"/>
      <c r="E110" s="448"/>
      <c r="F110" s="364">
        <f>F12+F19+F26+F33+F40+F47+F54+F61+F68+F75+F82+F89+F97+F104</f>
        <v>0</v>
      </c>
      <c r="G110" s="145"/>
      <c r="H110" s="449"/>
      <c r="I110" s="365">
        <f>SUM(I13:I16)+SUM(I20:I23)+SUM(I27:I30)+SUM(I34:I37)+SUM(I41:I44)+SUM(I48:I51)+SUM(I55:I58)+SUM(I62:I65)+SUM(I69:I72)+SUM(I76:I79)+SUM(I83:I86)+SUM(I90:I93)+SUM(I98:I101)+SUM(I105:I108)</f>
        <v>0</v>
      </c>
      <c r="J110" s="522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21" customHeight="1" thickTop="1" thickBot="1">
      <c r="A111" s="144" t="s">
        <v>178</v>
      </c>
      <c r="B111" s="145"/>
      <c r="C111" s="145"/>
      <c r="D111" s="145"/>
      <c r="E111" s="449"/>
      <c r="F111" s="145"/>
      <c r="G111" s="145"/>
      <c r="H111" s="449"/>
      <c r="I111" s="145"/>
      <c r="J111" s="660">
        <f>J17+J24+J31+J38+J45+J52+J59+J66+J73+J80+J87+J94+J102+J109</f>
        <v>0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s="52" customFormat="1" ht="25.5" customHeight="1" thickTop="1" thickBot="1">
      <c r="A112" s="304" t="s">
        <v>254</v>
      </c>
      <c r="B112" s="303"/>
      <c r="C112" s="303"/>
      <c r="D112" s="303"/>
      <c r="E112" s="475"/>
      <c r="F112" s="303"/>
      <c r="G112" s="303"/>
      <c r="H112" s="651"/>
      <c r="I112" s="303"/>
      <c r="J112" s="659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3" ht="24" customHeight="1" thickTop="1" thickBot="1">
      <c r="A113" s="304" t="s">
        <v>227</v>
      </c>
      <c r="B113" s="658"/>
      <c r="C113" s="658"/>
      <c r="D113" s="361"/>
      <c r="E113" s="448"/>
      <c r="F113" s="364"/>
      <c r="G113" s="145"/>
      <c r="H113" s="449"/>
      <c r="I113" s="365"/>
      <c r="J113" s="66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3" s="52" customFormat="1" ht="18" customHeight="1" thickTop="1" thickBot="1">
      <c r="A114" s="304" t="s">
        <v>14</v>
      </c>
      <c r="B114" s="310"/>
      <c r="C114" s="303"/>
      <c r="D114" s="303"/>
      <c r="E114" s="475"/>
      <c r="F114" s="303"/>
      <c r="G114" s="303"/>
      <c r="H114" s="651"/>
      <c r="I114" s="303"/>
      <c r="J114" s="660">
        <f>J111+J112+J113</f>
        <v>0</v>
      </c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3" ht="13.5" thickTop="1">
      <c r="A115" s="54"/>
      <c r="B115" s="54"/>
      <c r="C115" s="54"/>
      <c r="D115" s="54"/>
      <c r="E115" s="435"/>
      <c r="F115" s="54"/>
      <c r="G115" s="54"/>
      <c r="H115" s="43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>
      <c r="A116" s="54"/>
      <c r="B116" s="54"/>
      <c r="C116" s="54"/>
      <c r="D116" s="54"/>
      <c r="E116" s="435"/>
      <c r="F116" s="54"/>
      <c r="G116" s="54"/>
      <c r="H116" s="43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>
      <c r="A117" s="54"/>
      <c r="B117" s="54"/>
      <c r="C117" s="54"/>
      <c r="D117" s="54"/>
      <c r="E117" s="435"/>
      <c r="F117" s="54"/>
      <c r="G117" s="54"/>
      <c r="H117" s="435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>
      <c r="A118" s="54"/>
      <c r="B118" s="54"/>
      <c r="C118" s="54"/>
      <c r="D118" s="54"/>
      <c r="E118" s="435"/>
      <c r="F118" s="54"/>
      <c r="G118" s="54"/>
      <c r="H118" s="435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>
      <c r="A119" s="54"/>
      <c r="B119" s="54"/>
      <c r="C119" s="54"/>
      <c r="D119" s="54"/>
      <c r="E119" s="435"/>
      <c r="F119" s="54"/>
      <c r="G119" s="54"/>
      <c r="H119" s="435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>
      <c r="A120" s="54"/>
      <c r="B120" s="54"/>
      <c r="C120" s="54"/>
      <c r="D120" s="54"/>
      <c r="E120" s="435"/>
      <c r="F120" s="54"/>
      <c r="G120" s="54"/>
      <c r="H120" s="43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>
      <c r="A121" s="54"/>
      <c r="B121" s="54"/>
      <c r="C121" s="54"/>
      <c r="D121" s="54"/>
      <c r="E121" s="435"/>
      <c r="F121" s="54"/>
      <c r="G121" s="54"/>
      <c r="H121" s="43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>
      <c r="A122" s="54"/>
      <c r="B122" s="54"/>
      <c r="C122" s="54"/>
      <c r="D122" s="54"/>
      <c r="E122" s="435"/>
      <c r="F122" s="54"/>
      <c r="G122" s="54"/>
      <c r="H122" s="43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>
      <c r="A123" s="54"/>
      <c r="B123" s="54"/>
      <c r="C123" s="54"/>
      <c r="D123" s="54"/>
      <c r="E123" s="435"/>
      <c r="F123" s="54"/>
      <c r="G123" s="54"/>
      <c r="H123" s="43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>
      <c r="A124" s="54"/>
      <c r="B124" s="54"/>
      <c r="C124" s="54"/>
      <c r="D124" s="54"/>
      <c r="E124" s="435"/>
      <c r="F124" s="54"/>
      <c r="G124" s="54"/>
      <c r="H124" s="43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>
      <c r="A125" s="54"/>
      <c r="B125" s="54"/>
      <c r="C125" s="54"/>
      <c r="D125" s="54"/>
      <c r="E125" s="435"/>
      <c r="F125" s="54"/>
      <c r="G125" s="54"/>
      <c r="H125" s="43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>
      <c r="A126" s="54"/>
      <c r="B126" s="54"/>
      <c r="C126" s="54"/>
      <c r="D126" s="54"/>
      <c r="E126" s="435"/>
      <c r="F126" s="54"/>
      <c r="G126" s="54"/>
      <c r="H126" s="43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>
      <c r="A127" s="54"/>
      <c r="B127" s="54"/>
      <c r="C127" s="54"/>
      <c r="D127" s="54"/>
      <c r="E127" s="435"/>
      <c r="F127" s="54"/>
      <c r="G127" s="54"/>
      <c r="H127" s="43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>
      <c r="A128" s="54"/>
      <c r="B128" s="54"/>
      <c r="C128" s="54"/>
      <c r="D128" s="54"/>
      <c r="E128" s="435"/>
      <c r="F128" s="54"/>
      <c r="G128" s="54"/>
      <c r="H128" s="43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>
      <c r="A129" s="54"/>
      <c r="B129" s="54"/>
      <c r="C129" s="54"/>
      <c r="D129" s="54"/>
      <c r="E129" s="435"/>
      <c r="F129" s="54"/>
      <c r="G129" s="54"/>
      <c r="H129" s="43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>
      <c r="A130" s="54"/>
      <c r="B130" s="54"/>
      <c r="C130" s="54"/>
      <c r="D130" s="54"/>
      <c r="E130" s="435"/>
      <c r="F130" s="54"/>
      <c r="G130" s="54"/>
      <c r="H130" s="43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>
      <c r="A131" s="54"/>
      <c r="B131" s="54"/>
      <c r="C131" s="54"/>
      <c r="D131" s="54"/>
      <c r="E131" s="435"/>
      <c r="F131" s="54"/>
      <c r="G131" s="54"/>
      <c r="H131" s="43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>
      <c r="A132" s="54"/>
      <c r="B132" s="54"/>
      <c r="C132" s="54"/>
      <c r="D132" s="54"/>
      <c r="E132" s="435"/>
      <c r="F132" s="54"/>
      <c r="G132" s="54"/>
      <c r="H132" s="43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>
      <c r="A133" s="54"/>
      <c r="B133" s="54"/>
      <c r="C133" s="54"/>
      <c r="D133" s="54"/>
      <c r="E133" s="435"/>
      <c r="F133" s="54"/>
      <c r="G133" s="54"/>
      <c r="H133" s="43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>
      <c r="A134" s="54"/>
      <c r="B134" s="54"/>
      <c r="C134" s="54"/>
      <c r="D134" s="54"/>
      <c r="E134" s="435"/>
      <c r="F134" s="54"/>
      <c r="G134" s="54"/>
      <c r="H134" s="43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>
      <c r="A135" s="54"/>
      <c r="B135" s="54"/>
      <c r="C135" s="54"/>
      <c r="D135" s="54"/>
      <c r="E135" s="435"/>
      <c r="F135" s="54"/>
      <c r="G135" s="54"/>
      <c r="H135" s="43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>
      <c r="A136" s="54"/>
      <c r="B136" s="54"/>
      <c r="C136" s="54"/>
      <c r="D136" s="54"/>
      <c r="E136" s="435"/>
      <c r="F136" s="54"/>
      <c r="G136" s="54"/>
      <c r="H136" s="43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>
      <c r="A137" s="54"/>
      <c r="B137" s="54"/>
      <c r="C137" s="54"/>
      <c r="D137" s="54"/>
      <c r="E137" s="435"/>
      <c r="F137" s="54"/>
      <c r="G137" s="54"/>
      <c r="H137" s="43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>
      <c r="A138" s="54"/>
      <c r="B138" s="54"/>
      <c r="C138" s="54"/>
      <c r="D138" s="54"/>
      <c r="E138" s="435"/>
      <c r="F138" s="54"/>
      <c r="G138" s="54"/>
      <c r="H138" s="43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>
      <c r="A139" s="54"/>
      <c r="B139" s="54"/>
      <c r="C139" s="54"/>
      <c r="D139" s="54"/>
      <c r="E139" s="435"/>
      <c r="F139" s="54"/>
      <c r="G139" s="54"/>
      <c r="H139" s="43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>
      <c r="A140" s="54"/>
      <c r="B140" s="54"/>
      <c r="C140" s="54"/>
      <c r="D140" s="54"/>
      <c r="E140" s="435"/>
      <c r="F140" s="54"/>
      <c r="G140" s="54"/>
      <c r="H140" s="43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>
      <c r="A141" s="54"/>
      <c r="B141" s="54"/>
      <c r="C141" s="54"/>
      <c r="D141" s="54"/>
      <c r="E141" s="435"/>
      <c r="F141" s="54"/>
      <c r="G141" s="54"/>
      <c r="H141" s="43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>
      <c r="A142" s="54"/>
      <c r="B142" s="54"/>
      <c r="C142" s="54"/>
      <c r="D142" s="54"/>
      <c r="E142" s="435"/>
      <c r="F142" s="54"/>
      <c r="G142" s="54"/>
      <c r="H142" s="43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>
      <c r="A143" s="54"/>
      <c r="B143" s="54"/>
      <c r="C143" s="54"/>
      <c r="D143" s="54"/>
      <c r="E143" s="435"/>
      <c r="F143" s="54"/>
      <c r="G143" s="54"/>
      <c r="H143" s="43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>
      <c r="A144" s="54"/>
      <c r="B144" s="54"/>
      <c r="C144" s="54"/>
      <c r="D144" s="54"/>
      <c r="E144" s="435"/>
      <c r="F144" s="54"/>
      <c r="G144" s="54"/>
      <c r="H144" s="43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>
      <c r="A145" s="54"/>
      <c r="B145" s="54"/>
      <c r="C145" s="54"/>
      <c r="D145" s="54"/>
      <c r="E145" s="435"/>
      <c r="F145" s="54"/>
      <c r="G145" s="54"/>
      <c r="H145" s="43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>
      <c r="A146" s="54"/>
      <c r="B146" s="54"/>
      <c r="C146" s="54"/>
      <c r="D146" s="54"/>
      <c r="E146" s="435"/>
      <c r="F146" s="54"/>
      <c r="G146" s="54"/>
      <c r="H146" s="43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>
      <c r="A147" s="54"/>
      <c r="B147" s="54"/>
      <c r="C147" s="54"/>
      <c r="D147" s="54"/>
      <c r="E147" s="435"/>
      <c r="F147" s="54"/>
      <c r="G147" s="54"/>
      <c r="H147" s="43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>
      <c r="A148" s="54"/>
      <c r="B148" s="54"/>
      <c r="C148" s="54"/>
      <c r="D148" s="54"/>
      <c r="E148" s="435"/>
      <c r="F148" s="54"/>
      <c r="G148" s="54"/>
      <c r="H148" s="43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>
      <c r="A149" s="54"/>
      <c r="B149" s="54"/>
      <c r="C149" s="54"/>
      <c r="D149" s="54"/>
      <c r="E149" s="435"/>
      <c r="F149" s="54"/>
      <c r="G149" s="54"/>
      <c r="H149" s="43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>
      <c r="A150" s="54"/>
      <c r="B150" s="54"/>
      <c r="C150" s="54"/>
      <c r="D150" s="54"/>
      <c r="E150" s="435"/>
      <c r="F150" s="54"/>
      <c r="G150" s="54"/>
      <c r="H150" s="435"/>
      <c r="I150" s="54"/>
      <c r="J150" s="54"/>
    </row>
    <row r="151" spans="1:23">
      <c r="A151" s="54"/>
      <c r="B151" s="54"/>
      <c r="C151" s="54"/>
      <c r="D151" s="54"/>
      <c r="E151" s="435"/>
      <c r="F151" s="54"/>
      <c r="G151" s="54"/>
      <c r="H151" s="435"/>
      <c r="I151" s="54"/>
      <c r="J151" s="54"/>
    </row>
    <row r="152" spans="1:23">
      <c r="A152" s="54"/>
      <c r="B152" s="54"/>
      <c r="C152" s="54"/>
      <c r="D152" s="54"/>
      <c r="E152" s="435"/>
      <c r="F152" s="54"/>
      <c r="G152" s="54"/>
      <c r="H152" s="435"/>
      <c r="I152" s="54"/>
      <c r="J152" s="54"/>
    </row>
    <row r="153" spans="1:23">
      <c r="A153" s="54"/>
      <c r="B153" s="54"/>
      <c r="C153" s="54"/>
      <c r="D153" s="54"/>
      <c r="E153" s="435"/>
      <c r="F153" s="54"/>
      <c r="G153" s="54"/>
      <c r="H153" s="435"/>
      <c r="I153" s="54"/>
      <c r="J153" s="54"/>
    </row>
  </sheetData>
  <sheetProtection algorithmName="SHA-512" hashValue="DxC4HeOtffgsWTPN2t3SNGoev8oMLVtn5wtmqXtJY8D/xz0FewGwxjiQReloB4econ1SCcE1ORUYfDF1omvvEA==" saltValue="G7lX2YhkC5KGnhTBOTVGLQ==" spinCount="100000" sheet="1" objects="1" scenarios="1" selectLockedCells="1"/>
  <dataConsolidate/>
  <mergeCells count="42">
    <mergeCell ref="A59:C59"/>
    <mergeCell ref="A94:C94"/>
    <mergeCell ref="A96:D96"/>
    <mergeCell ref="A97:A101"/>
    <mergeCell ref="A102:C102"/>
    <mergeCell ref="A61:A65"/>
    <mergeCell ref="A60:D60"/>
    <mergeCell ref="A103:D103"/>
    <mergeCell ref="A104:A108"/>
    <mergeCell ref="A109:C109"/>
    <mergeCell ref="A89:A93"/>
    <mergeCell ref="A66:C66"/>
    <mergeCell ref="A67:D67"/>
    <mergeCell ref="A68:A72"/>
    <mergeCell ref="A73:C73"/>
    <mergeCell ref="A74:D74"/>
    <mergeCell ref="A75:A79"/>
    <mergeCell ref="A80:C80"/>
    <mergeCell ref="A81:D81"/>
    <mergeCell ref="A82:A86"/>
    <mergeCell ref="A87:C87"/>
    <mergeCell ref="A88:D88"/>
    <mergeCell ref="A47:A51"/>
    <mergeCell ref="A52:C52"/>
    <mergeCell ref="A53:D53"/>
    <mergeCell ref="A54:A58"/>
    <mergeCell ref="A12:A16"/>
    <mergeCell ref="A33:A37"/>
    <mergeCell ref="A38:C38"/>
    <mergeCell ref="A39:D39"/>
    <mergeCell ref="A40:A44"/>
    <mergeCell ref="A45:C45"/>
    <mergeCell ref="A17:C17"/>
    <mergeCell ref="A19:A23"/>
    <mergeCell ref="A24:C24"/>
    <mergeCell ref="A26:A30"/>
    <mergeCell ref="A31:C31"/>
    <mergeCell ref="M1:Q1"/>
    <mergeCell ref="A4:H4"/>
    <mergeCell ref="C6:J6"/>
    <mergeCell ref="A10:D10"/>
    <mergeCell ref="E10:J10"/>
  </mergeCells>
  <pageMargins left="0.43307086614173229" right="0.39370078740157483" top="0.43307086614173229" bottom="0.47244094488188981" header="0.51181102362204722" footer="0.51181102362204722"/>
  <pageSetup paperSize="9" scale="70" fitToHeight="4" orientation="portrait" r:id="rId1"/>
  <headerFooter alignWithMargins="0">
    <oddFooter>&amp;R&amp;9Januar 2021, Version 0</oddFooter>
  </headerFooter>
  <rowBreaks count="2" manualBreakCount="2">
    <brk id="45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24</vt:i4>
      </vt:variant>
    </vt:vector>
  </HeadingPairs>
  <TitlesOfParts>
    <vt:vector size="42" baseType="lpstr">
      <vt:lpstr>Deckblatt Abrechnung </vt:lpstr>
      <vt:lpstr>Basisdaten Inst</vt:lpstr>
      <vt:lpstr>Basisdaten LV</vt:lpstr>
      <vt:lpstr>LeistungsstatistikQ1</vt:lpstr>
      <vt:lpstr>LeistungsstatistikQ2</vt:lpstr>
      <vt:lpstr>LeistungsstatistikQ3</vt:lpstr>
      <vt:lpstr>LeistungsstatistikQ4</vt:lpstr>
      <vt:lpstr>LeistungsabgeltungQ1</vt:lpstr>
      <vt:lpstr>LeistungsabgeltungQ2</vt:lpstr>
      <vt:lpstr>LeistungsabgeltungQ3</vt:lpstr>
      <vt:lpstr>Kumulierte Leistung</vt:lpstr>
      <vt:lpstr>LeistungsabgeltungQ4</vt:lpstr>
      <vt:lpstr>Transportkosten</vt:lpstr>
      <vt:lpstr>AuszahlungQ1</vt:lpstr>
      <vt:lpstr>AuszahlungQ2</vt:lpstr>
      <vt:lpstr>AuszahlungQ3</vt:lpstr>
      <vt:lpstr>AuszahlungQ4</vt:lpstr>
      <vt:lpstr>Nachweis Schwankungsfonds</vt:lpstr>
      <vt:lpstr>AuszahlungQ1!Druckbereich</vt:lpstr>
      <vt:lpstr>AuszahlungQ2!Druckbereich</vt:lpstr>
      <vt:lpstr>AuszahlungQ3!Druckbereich</vt:lpstr>
      <vt:lpstr>AuszahlungQ4!Druckbereich</vt:lpstr>
      <vt:lpstr>'Basisdaten Inst'!Druckbereich</vt:lpstr>
      <vt:lpstr>'Basisdaten LV'!Druckbereich</vt:lpstr>
      <vt:lpstr>'Deckblatt Abrechnung '!Druckbereich</vt:lpstr>
      <vt:lpstr>'Kumulierte Leistung'!Druckbereich</vt:lpstr>
      <vt:lpstr>LeistungsabgeltungQ1!Druckbereich</vt:lpstr>
      <vt:lpstr>LeistungsabgeltungQ2!Druckbereich</vt:lpstr>
      <vt:lpstr>LeistungsabgeltungQ3!Druckbereich</vt:lpstr>
      <vt:lpstr>LeistungsabgeltungQ4!Druckbereich</vt:lpstr>
      <vt:lpstr>LeistungsstatistikQ1!Druckbereich</vt:lpstr>
      <vt:lpstr>LeistungsstatistikQ2!Druckbereich</vt:lpstr>
      <vt:lpstr>LeistungsstatistikQ3!Druckbereich</vt:lpstr>
      <vt:lpstr>LeistungsstatistikQ4!Druckbereich</vt:lpstr>
      <vt:lpstr>Transportkosten!Druckbereich</vt:lpstr>
      <vt:lpstr>'Kumulierte Leistung'!Drucktitel</vt:lpstr>
      <vt:lpstr>LeistungsabgeltungQ1!Drucktitel</vt:lpstr>
      <vt:lpstr>LeistungsabgeltungQ2!Drucktitel</vt:lpstr>
      <vt:lpstr>LeistungsabgeltungQ3!Drucktitel</vt:lpstr>
      <vt:lpstr>LeistungsabgeltungQ4!Drucktitel</vt:lpstr>
      <vt:lpstr>Transportkosten!Drucktitel</vt:lpstr>
      <vt:lpstr>'Basisdaten Inst'!Quartal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Pauschalabgeltung</dc:title>
  <dc:creator>Alters- und Behindertenamt</dc:creator>
  <cp:lastModifiedBy>Kunz Simona, GSI-ALBA</cp:lastModifiedBy>
  <cp:lastPrinted>2020-11-16T14:36:35Z</cp:lastPrinted>
  <dcterms:created xsi:type="dcterms:W3CDTF">2002-07-18T13:06:09Z</dcterms:created>
  <dcterms:modified xsi:type="dcterms:W3CDTF">2021-01-26T15:25:40Z</dcterms:modified>
</cp:coreProperties>
</file>