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" yWindow="588" windowWidth="19200" windowHeight="12216"/>
  </bookViews>
  <sheets>
    <sheet name="Berechnungsschema" sheetId="1" r:id="rId1"/>
    <sheet name="Muster" sheetId="4" r:id="rId2"/>
  </sheets>
  <definedNames>
    <definedName name="_xlnm.Print_Area" localSheetId="0">Berechnungsschema!$A$1:$D$52</definedName>
    <definedName name="_xlnm.Print_Area" localSheetId="1">Muster!$A$1:$D$52</definedName>
  </definedNames>
  <calcPr calcId="145621"/>
</workbook>
</file>

<file path=xl/calcChain.xml><?xml version="1.0" encoding="utf-8"?>
<calcChain xmlns="http://schemas.openxmlformats.org/spreadsheetml/2006/main">
  <c r="B35" i="4" l="1"/>
  <c r="C34" i="4"/>
  <c r="C33" i="4"/>
  <c r="C32" i="4"/>
  <c r="C31" i="4"/>
  <c r="C30" i="4"/>
  <c r="C29" i="4"/>
  <c r="C28" i="4"/>
  <c r="C27" i="4"/>
  <c r="C26" i="4"/>
  <c r="C25" i="4"/>
  <c r="C24" i="4"/>
  <c r="C23" i="4"/>
  <c r="B17" i="4"/>
  <c r="C11" i="4"/>
  <c r="B12" i="4" s="1"/>
  <c r="C34" i="1"/>
  <c r="C33" i="1"/>
  <c r="C32" i="1"/>
  <c r="C11" i="1"/>
  <c r="B12" i="1"/>
  <c r="B17" i="1"/>
  <c r="C23" i="1"/>
  <c r="C24" i="1"/>
  <c r="C25" i="1"/>
  <c r="C26" i="1"/>
  <c r="C27" i="1"/>
  <c r="C28" i="1"/>
  <c r="C29" i="1"/>
  <c r="C30" i="1"/>
  <c r="C31" i="1"/>
  <c r="B35" i="1"/>
  <c r="C12" i="1"/>
  <c r="C13" i="1" s="1"/>
  <c r="B13" i="1"/>
  <c r="B18" i="1"/>
  <c r="B19" i="1" s="1"/>
  <c r="B36" i="1" s="1"/>
  <c r="B42" i="1"/>
  <c r="B48" i="1"/>
  <c r="B41" i="1"/>
  <c r="B46" i="1"/>
  <c r="B44" i="1"/>
  <c r="B45" i="1"/>
  <c r="B52" i="1"/>
  <c r="C50" i="1"/>
  <c r="C42" i="1"/>
  <c r="C52" i="1"/>
  <c r="C45" i="1"/>
  <c r="C48" i="1"/>
  <c r="C43" i="1"/>
  <c r="C51" i="1"/>
  <c r="C46" i="1"/>
  <c r="C41" i="1"/>
  <c r="C49" i="1"/>
  <c r="C44" i="1"/>
  <c r="C47" i="1"/>
  <c r="B47" i="1"/>
  <c r="B50" i="1"/>
  <c r="B43" i="1"/>
  <c r="B49" i="1"/>
  <c r="B51" i="1"/>
  <c r="C35" i="1"/>
  <c r="C35" i="4"/>
  <c r="B13" i="4" l="1"/>
  <c r="C12" i="4"/>
  <c r="B37" i="1"/>
  <c r="B40" i="1"/>
  <c r="B18" i="4" l="1"/>
  <c r="C13" i="4"/>
  <c r="B37" i="4" l="1"/>
  <c r="B19" i="4"/>
  <c r="B36" i="4" s="1"/>
  <c r="B44" i="4" l="1"/>
  <c r="B48" i="4"/>
  <c r="B52" i="4"/>
  <c r="B45" i="4"/>
  <c r="B51" i="4"/>
  <c r="B47" i="4"/>
  <c r="B43" i="4"/>
  <c r="B49" i="4"/>
  <c r="B41" i="4"/>
  <c r="B50" i="4"/>
  <c r="B42" i="4"/>
  <c r="B46" i="4"/>
  <c r="B40" i="4"/>
  <c r="C47" i="4"/>
  <c r="C49" i="4"/>
  <c r="C44" i="4"/>
  <c r="C43" i="4"/>
  <c r="C46" i="4"/>
  <c r="C52" i="4"/>
  <c r="C41" i="4"/>
  <c r="C45" i="4"/>
  <c r="C51" i="4"/>
  <c r="C48" i="4"/>
  <c r="C42" i="4"/>
  <c r="C50" i="4"/>
</calcChain>
</file>

<file path=xl/comments1.xml><?xml version="1.0" encoding="utf-8"?>
<comments xmlns="http://schemas.openxmlformats.org/spreadsheetml/2006/main">
  <authors>
    <author>Ziltener Susanne</author>
  </authors>
  <commentList>
    <comment ref="A33" authorId="0">
      <text>
        <r>
          <rPr>
            <sz val="8"/>
            <color indexed="81"/>
            <rFont val="Tahoma"/>
            <charset val="1"/>
          </rPr>
          <t xml:space="preserve">Für Institutionen mit Einstufungen im BESA/RAI RUG
</t>
        </r>
      </text>
    </comment>
    <comment ref="A34" authorId="0">
      <text>
        <r>
          <rPr>
            <sz val="8"/>
            <color indexed="81"/>
            <rFont val="Tahoma"/>
            <family val="2"/>
          </rPr>
          <t>Für Institutionen mit Einstufungen im BESA/RAI RUG</t>
        </r>
      </text>
    </comment>
  </commentList>
</comments>
</file>

<file path=xl/sharedStrings.xml><?xml version="1.0" encoding="utf-8"?>
<sst xmlns="http://schemas.openxmlformats.org/spreadsheetml/2006/main" count="130" uniqueCount="55">
  <si>
    <t>Stufe 0</t>
  </si>
  <si>
    <t>Stufe 1</t>
  </si>
  <si>
    <t>Stufe 2</t>
  </si>
  <si>
    <t>Stufe 3</t>
  </si>
  <si>
    <t>Stufe 4</t>
  </si>
  <si>
    <t>Stufe 5</t>
  </si>
  <si>
    <t>Stufe 7</t>
  </si>
  <si>
    <t>Stufe 8</t>
  </si>
  <si>
    <t>Stufe 9</t>
  </si>
  <si>
    <t>Stufe 10</t>
  </si>
  <si>
    <t>Stufe 6</t>
  </si>
  <si>
    <t xml:space="preserve"> Stufe 6 </t>
  </si>
  <si>
    <t>Aufenthaltstage</t>
  </si>
  <si>
    <t>gewichtete Tage</t>
  </si>
  <si>
    <t>Gewichtungen</t>
  </si>
  <si>
    <t>Stufe 0 = Grundaufwand</t>
  </si>
  <si>
    <t>Total Aufenthaltstage / Total gewichtete Tage</t>
  </si>
  <si>
    <t>Der Tarif der Stufe 0 entspricht dem Grundaufwand</t>
  </si>
  <si>
    <t>Grundaufwand pro Aufenthaltstag + (Gewichtung der Stufe x Pflegeaufwand pro gewichteten Aufenthaltstag)</t>
  </si>
  <si>
    <t>Institution:</t>
  </si>
  <si>
    <r>
      <t>Pflegeaufwand pro gewichteten Aufenthaltstag:</t>
    </r>
    <r>
      <rPr>
        <sz val="12"/>
        <rFont val="Arial Narrow"/>
        <family val="2"/>
      </rPr>
      <t xml:space="preserve"> Pflegeaufwand geteilt durch das Total der gewichteten Aufenthaltstage.</t>
    </r>
  </si>
  <si>
    <t>Jahr:</t>
  </si>
  <si>
    <r>
      <t>Grundaufwand pro Aufenthaltstag:</t>
    </r>
    <r>
      <rPr>
        <sz val="12"/>
        <rFont val="Arial Narrow"/>
        <family val="2"/>
      </rPr>
      <t xml:space="preserve">  Grundaufwand geteilt durch das Total der Aufenthaltstage</t>
    </r>
  </si>
  <si>
    <t xml:space="preserve">./. Betriebsertrag ohne Tarifertrag gemäss Budget </t>
  </si>
  <si>
    <t xml:space="preserve">./. BSV-Betriebsbeitrag gemäss Budget </t>
  </si>
  <si>
    <t>Löhne Betreuungs-/Pflege-/Ausbildungspersonal gemäss Budget</t>
  </si>
  <si>
    <t>Gesamtaufwand gemäss Budget</t>
  </si>
  <si>
    <t xml:space="preserve">Total Aufwand Betreuung, Pflege, Ausbildung, Therapie, Arzt </t>
  </si>
  <si>
    <t xml:space="preserve">Total übriger Aufwand </t>
  </si>
  <si>
    <t>./. Berechneter Aufwand Betreuung, Pflege, Ausbildung, Therapie, etc.</t>
  </si>
  <si>
    <t xml:space="preserve"> = berechneter Grundaufwand</t>
  </si>
  <si>
    <t xml:space="preserve"> + Medizinischer Bedarf gemäss Budget</t>
  </si>
  <si>
    <t xml:space="preserve"> + Sozialleistungen Betreuungspersonal, etc. gemäss Budget</t>
  </si>
  <si>
    <t xml:space="preserve"> + Löhne Therapiepersonal / Arzt gemäss Budget</t>
  </si>
  <si>
    <r>
      <t>Anteil Personalaufwand, der dem Grundaufwand zugerechnet werden soll</t>
    </r>
    <r>
      <rPr>
        <sz val="11"/>
        <rFont val="Arial Narrow"/>
        <family val="2"/>
      </rPr>
      <t xml:space="preserve">     </t>
    </r>
    <r>
      <rPr>
        <b/>
        <sz val="11"/>
        <color indexed="10"/>
        <rFont val="Arial Narrow"/>
        <family val="2"/>
      </rPr>
      <t xml:space="preserve">           Prozente eingeben, maximal 30 % !</t>
    </r>
    <r>
      <rPr>
        <sz val="11"/>
        <rFont val="Arial Narrow"/>
        <family val="2"/>
      </rPr>
      <t xml:space="preserve">                 </t>
    </r>
  </si>
  <si>
    <t>So werden die Nettobetriebskosten pro Aufenthaltstag berechnet:</t>
  </si>
  <si>
    <t>Stufe 11</t>
  </si>
  <si>
    <t>Stufe 12</t>
  </si>
  <si>
    <t>Die Tarife der Stufen 1 bis 12 werden wie folgt berechnet:</t>
  </si>
  <si>
    <t>Berechnung der Nettobetriebskosten pro Stufe gemäss zentralem System pro Angebot</t>
  </si>
  <si>
    <t>Prozentual zur Gesamtlohnsumme</t>
  </si>
  <si>
    <r>
      <t xml:space="preserve">Eingaben nur im hellgrauen Bereich möglich                                                                           </t>
    </r>
    <r>
      <rPr>
        <b/>
        <sz val="11"/>
        <rFont val="Arial Narrow"/>
        <family val="2"/>
      </rPr>
      <t>Angebot:</t>
    </r>
  </si>
  <si>
    <t xml:space="preserve">Wohnen </t>
  </si>
  <si>
    <t>Zusatzangebot</t>
  </si>
  <si>
    <t>Beschäftigung/Tagesstätte</t>
  </si>
  <si>
    <t>Wohnen mit Beschäftigung</t>
  </si>
  <si>
    <t>Muster</t>
  </si>
  <si>
    <t>CHF</t>
  </si>
  <si>
    <t>Pflegezuschlag pro Stufe in CHF</t>
  </si>
  <si>
    <t>CHF / Angebot</t>
  </si>
  <si>
    <t xml:space="preserve">Gesamtaufwand gemäss Budget </t>
  </si>
  <si>
    <t xml:space="preserve">Nettobetriebskosten </t>
  </si>
  <si>
    <t>Grundaufwand pro Aufenthaltstag CHF</t>
  </si>
  <si>
    <t>Pflegeaufwand pro gewichteten Aufenthaltstag CHF</t>
  </si>
  <si>
    <t xml:space="preserve">Nettobetriebskosten pro Aufenthaltstag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</si>
</sst>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6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i/>
      <sz val="10"/>
      <name val="Arial Narrow"/>
      <family val="2"/>
    </font>
    <font>
      <i/>
      <sz val="12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1"/>
      <color indexed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i/>
      <sz val="11"/>
      <name val="Arial Narrow"/>
      <family val="2"/>
    </font>
    <font>
      <b/>
      <i/>
      <sz val="12"/>
      <name val="Arial Narrow"/>
      <family val="2"/>
    </font>
    <font>
      <b/>
      <sz val="14"/>
      <name val="Arial Narrow"/>
      <family val="2"/>
    </font>
    <font>
      <b/>
      <sz val="10"/>
      <color indexed="8"/>
      <name val="Arial Narrow"/>
      <family val="2"/>
    </font>
    <font>
      <sz val="12"/>
      <color indexed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u/>
      <sz val="12"/>
      <name val="Arial Narrow"/>
      <family val="2"/>
    </font>
    <font>
      <sz val="10"/>
      <name val="Arial"/>
      <family val="2"/>
    </font>
    <font>
      <sz val="8"/>
      <color indexed="81"/>
      <name val="Tahoma"/>
      <charset val="1"/>
    </font>
    <font>
      <sz val="8"/>
      <color indexed="81"/>
      <name val="Tahoma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EDEDE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9" fontId="3" fillId="2" borderId="1" xfId="0" applyNumberFormat="1" applyFont="1" applyFill="1" applyBorder="1" applyAlignment="1" applyProtection="1">
      <alignment horizontal="right" vertical="center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3" fontId="3" fillId="2" borderId="3" xfId="0" applyNumberFormat="1" applyFont="1" applyFill="1" applyBorder="1" applyAlignment="1" applyProtection="1">
      <alignment horizontal="right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  <protection locked="0"/>
    </xf>
    <xf numFmtId="3" fontId="12" fillId="3" borderId="2" xfId="0" applyNumberFormat="1" applyFont="1" applyFill="1" applyBorder="1" applyAlignment="1" applyProtection="1">
      <alignment horizontal="center" vertical="center"/>
    </xf>
    <xf numFmtId="0" fontId="19" fillId="0" borderId="0" xfId="0" applyFont="1"/>
    <xf numFmtId="0" fontId="12" fillId="3" borderId="2" xfId="0" applyFont="1" applyFill="1" applyBorder="1" applyAlignment="1" applyProtection="1">
      <alignment horizontal="right" vertical="center"/>
    </xf>
    <xf numFmtId="0" fontId="12" fillId="3" borderId="1" xfId="0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Protection="1"/>
    <xf numFmtId="0" fontId="5" fillId="0" borderId="0" xfId="0" applyFont="1" applyProtection="1"/>
    <xf numFmtId="0" fontId="4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 wrapText="1"/>
    </xf>
    <xf numFmtId="3" fontId="17" fillId="3" borderId="9" xfId="0" applyNumberFormat="1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165" fontId="12" fillId="0" borderId="0" xfId="0" applyNumberFormat="1" applyFont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left" vertical="center"/>
    </xf>
    <xf numFmtId="0" fontId="13" fillId="0" borderId="0" xfId="0" applyFont="1" applyProtection="1"/>
    <xf numFmtId="0" fontId="3" fillId="0" borderId="3" xfId="0" quotePrefix="1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3" fontId="3" fillId="2" borderId="13" xfId="0" applyNumberFormat="1" applyFont="1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>
      <alignment horizontal="left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left" vertical="center"/>
    </xf>
    <xf numFmtId="3" fontId="3" fillId="0" borderId="15" xfId="0" applyNumberFormat="1" applyFont="1" applyFill="1" applyBorder="1" applyAlignment="1" applyProtection="1">
      <alignment horizontal="right" vertical="center"/>
    </xf>
    <xf numFmtId="0" fontId="18" fillId="0" borderId="1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3" fontId="3" fillId="3" borderId="3" xfId="0" applyNumberFormat="1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left" vertical="center"/>
    </xf>
    <xf numFmtId="3" fontId="3" fillId="3" borderId="2" xfId="0" applyNumberFormat="1" applyFont="1" applyFill="1" applyBorder="1" applyAlignment="1" applyProtection="1">
      <alignment horizontal="center" vertical="center"/>
    </xf>
    <xf numFmtId="3" fontId="3" fillId="3" borderId="9" xfId="0" applyNumberFormat="1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left" vertical="center"/>
    </xf>
    <xf numFmtId="164" fontId="4" fillId="3" borderId="3" xfId="0" applyNumberFormat="1" applyFont="1" applyFill="1" applyBorder="1" applyAlignment="1" applyProtection="1">
      <alignment horizontal="center" vertical="center"/>
    </xf>
    <xf numFmtId="0" fontId="13" fillId="0" borderId="18" xfId="0" applyFont="1" applyBorder="1" applyProtection="1"/>
    <xf numFmtId="0" fontId="7" fillId="0" borderId="0" xfId="0" applyFont="1" applyBorder="1" applyAlignment="1" applyProtection="1">
      <alignment horizontal="center"/>
    </xf>
    <xf numFmtId="0" fontId="3" fillId="3" borderId="1" xfId="0" quotePrefix="1" applyFont="1" applyFill="1" applyBorder="1" applyAlignment="1" applyProtection="1">
      <alignment horizontal="left" vertical="center"/>
    </xf>
    <xf numFmtId="164" fontId="4" fillId="3" borderId="8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Protection="1"/>
    <xf numFmtId="0" fontId="14" fillId="0" borderId="0" xfId="0" applyFont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left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Protection="1"/>
    <xf numFmtId="0" fontId="7" fillId="3" borderId="20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/>
    </xf>
    <xf numFmtId="164" fontId="4" fillId="4" borderId="22" xfId="0" applyNumberFormat="1" applyFont="1" applyFill="1" applyBorder="1" applyAlignment="1" applyProtection="1">
      <alignment horizontal="center" vertical="center"/>
    </xf>
    <xf numFmtId="164" fontId="15" fillId="3" borderId="23" xfId="0" applyNumberFormat="1" applyFont="1" applyFill="1" applyBorder="1" applyAlignment="1" applyProtection="1">
      <alignment horizontal="center"/>
    </xf>
    <xf numFmtId="0" fontId="15" fillId="3" borderId="2" xfId="0" applyFont="1" applyFill="1" applyBorder="1" applyAlignment="1" applyProtection="1">
      <alignment horizontal="center"/>
    </xf>
    <xf numFmtId="0" fontId="4" fillId="4" borderId="24" xfId="0" applyFont="1" applyFill="1" applyBorder="1" applyAlignment="1" applyProtection="1">
      <alignment horizontal="center" vertical="center"/>
    </xf>
    <xf numFmtId="164" fontId="4" fillId="4" borderId="25" xfId="0" applyNumberFormat="1" applyFont="1" applyFill="1" applyBorder="1" applyAlignment="1" applyProtection="1">
      <alignment horizontal="center" vertical="center"/>
    </xf>
    <xf numFmtId="164" fontId="8" fillId="3" borderId="26" xfId="0" applyNumberFormat="1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4" fillId="4" borderId="27" xfId="0" applyFont="1" applyFill="1" applyBorder="1" applyAlignment="1" applyProtection="1">
      <alignment horizontal="center" vertical="center"/>
    </xf>
    <xf numFmtId="164" fontId="4" fillId="4" borderId="28" xfId="0" applyNumberFormat="1" applyFont="1" applyFill="1" applyBorder="1" applyAlignment="1" applyProtection="1">
      <alignment horizontal="center" vertical="center"/>
    </xf>
    <xf numFmtId="164" fontId="8" fillId="3" borderId="29" xfId="0" applyNumberFormat="1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16" fillId="0" borderId="0" xfId="0" applyFont="1" applyProtection="1"/>
    <xf numFmtId="0" fontId="19" fillId="0" borderId="0" xfId="0" applyFont="1" applyProtection="1"/>
    <xf numFmtId="0" fontId="21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3" fillId="0" borderId="0" xfId="0" applyFont="1" applyAlignment="1" applyProtection="1">
      <alignment horizontal="left" vertical="center"/>
    </xf>
    <xf numFmtId="0" fontId="10" fillId="0" borderId="0" xfId="0" quotePrefix="1" applyNumberFormat="1" applyFont="1" applyAlignment="1" applyProtection="1">
      <alignment horizontal="left" wrapText="1"/>
    </xf>
    <xf numFmtId="2" fontId="16" fillId="4" borderId="30" xfId="0" applyNumberFormat="1" applyFont="1" applyFill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left" vertical="center" wrapText="1"/>
    </xf>
    <xf numFmtId="0" fontId="20" fillId="0" borderId="11" xfId="0" applyFont="1" applyBorder="1" applyAlignment="1" applyProtection="1">
      <alignment horizontal="left" vertical="center" indent="1"/>
    </xf>
    <xf numFmtId="0" fontId="20" fillId="0" borderId="0" xfId="0" applyFont="1" applyAlignment="1" applyProtection="1">
      <alignment horizontal="left" vertical="center" indent="1"/>
    </xf>
    <xf numFmtId="0" fontId="4" fillId="4" borderId="31" xfId="0" applyFont="1" applyFill="1" applyBorder="1" applyAlignment="1" applyProtection="1">
      <alignment horizontal="center" vertical="center"/>
    </xf>
    <xf numFmtId="164" fontId="4" fillId="4" borderId="32" xfId="0" applyNumberFormat="1" applyFont="1" applyFill="1" applyBorder="1" applyAlignment="1" applyProtection="1">
      <alignment horizontal="center" vertical="center"/>
    </xf>
    <xf numFmtId="164" fontId="8" fillId="3" borderId="33" xfId="0" applyNumberFormat="1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22" fillId="0" borderId="0" xfId="0" applyFont="1"/>
    <xf numFmtId="0" fontId="25" fillId="0" borderId="11" xfId="0" applyFont="1" applyBorder="1" applyAlignment="1" applyProtection="1">
      <alignment vertical="center"/>
    </xf>
    <xf numFmtId="2" fontId="4" fillId="4" borderId="34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3" fontId="3" fillId="2" borderId="3" xfId="0" applyNumberFormat="1" applyFont="1" applyFill="1" applyBorder="1" applyAlignment="1" applyProtection="1">
      <alignment horizontal="right" vertical="center"/>
    </xf>
    <xf numFmtId="9" fontId="3" fillId="2" borderId="1" xfId="0" applyNumberFormat="1" applyFont="1" applyFill="1" applyBorder="1" applyAlignment="1" applyProtection="1">
      <alignment horizontal="right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horizontal="center" vertical="center"/>
    </xf>
    <xf numFmtId="3" fontId="3" fillId="2" borderId="5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10" fillId="0" borderId="0" xfId="0" quotePrefix="1" applyNumberFormat="1" applyFont="1" applyAlignment="1" applyProtection="1">
      <alignment horizontal="left" wrapText="1"/>
    </xf>
    <xf numFmtId="0" fontId="3" fillId="2" borderId="10" xfId="0" applyFont="1" applyFill="1" applyBorder="1" applyAlignment="1" applyProtection="1">
      <alignment vertical="center"/>
      <protection locked="0"/>
    </xf>
    <xf numFmtId="0" fontId="0" fillId="0" borderId="3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9" fillId="5" borderId="37" xfId="0" applyFont="1" applyFill="1" applyBorder="1" applyAlignment="1" applyProtection="1">
      <alignment horizontal="left" vertical="center" wrapText="1"/>
      <protection locked="0"/>
    </xf>
    <xf numFmtId="0" fontId="9" fillId="5" borderId="15" xfId="0" applyFont="1" applyFill="1" applyBorder="1" applyAlignment="1" applyProtection="1">
      <alignment horizontal="left" vertical="center" wrapText="1"/>
      <protection locked="0"/>
    </xf>
    <xf numFmtId="0" fontId="9" fillId="5" borderId="38" xfId="0" applyFont="1" applyFill="1" applyBorder="1" applyAlignment="1" applyProtection="1">
      <alignment horizontal="left" vertical="center" wrapText="1"/>
      <protection locked="0"/>
    </xf>
    <xf numFmtId="0" fontId="9" fillId="5" borderId="37" xfId="0" applyFont="1" applyFill="1" applyBorder="1" applyAlignment="1" applyProtection="1">
      <alignment horizontal="left" vertical="center" wrapText="1"/>
    </xf>
    <xf numFmtId="0" fontId="9" fillId="5" borderId="15" xfId="0" applyFont="1" applyFill="1" applyBorder="1" applyAlignment="1" applyProtection="1">
      <alignment horizontal="left" vertical="center" wrapText="1"/>
    </xf>
    <xf numFmtId="0" fontId="9" fillId="5" borderId="38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vertical="center"/>
    </xf>
    <xf numFmtId="0" fontId="0" fillId="0" borderId="35" xfId="0" applyBorder="1" applyAlignment="1" applyProtection="1"/>
    <xf numFmtId="0" fontId="0" fillId="0" borderId="36" xfId="0" applyBorder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showZeros="0" tabSelected="1" zoomScaleNormal="100" workbookViewId="0">
      <selection activeCell="I45" sqref="I45"/>
    </sheetView>
  </sheetViews>
  <sheetFormatPr baseColWidth="10" defaultRowHeight="13.2" x14ac:dyDescent="0.25"/>
  <cols>
    <col min="1" max="1" width="80" customWidth="1"/>
    <col min="2" max="2" width="17" customWidth="1"/>
    <col min="3" max="3" width="18.21875" customWidth="1"/>
    <col min="4" max="4" width="13.77734375" customWidth="1"/>
    <col min="6" max="6" width="25.21875" hidden="1" customWidth="1"/>
  </cols>
  <sheetData>
    <row r="1" spans="1:6" s="2" customFormat="1" ht="53.25" customHeight="1" x14ac:dyDescent="0.35">
      <c r="A1" s="102" t="s">
        <v>39</v>
      </c>
      <c r="B1" s="102"/>
      <c r="C1" s="102"/>
      <c r="D1" s="102"/>
    </row>
    <row r="2" spans="1:6" s="2" customFormat="1" ht="18.75" customHeight="1" x14ac:dyDescent="0.35">
      <c r="A2" s="81"/>
      <c r="B2" s="81"/>
      <c r="C2" s="81"/>
      <c r="D2" s="81"/>
    </row>
    <row r="3" spans="1:6" s="2" customFormat="1" ht="15.75" customHeight="1" x14ac:dyDescent="0.3">
      <c r="A3" s="83" t="s">
        <v>41</v>
      </c>
      <c r="B3" s="106"/>
      <c r="C3" s="107"/>
      <c r="D3" s="108"/>
    </row>
    <row r="4" spans="1:6" s="2" customFormat="1" ht="16.2" customHeight="1" x14ac:dyDescent="0.3">
      <c r="A4" s="12" t="s">
        <v>19</v>
      </c>
      <c r="B4" s="103"/>
      <c r="C4" s="104"/>
      <c r="D4" s="105"/>
    </row>
    <row r="5" spans="1:6" s="2" customFormat="1" ht="16.2" customHeight="1" x14ac:dyDescent="0.3">
      <c r="A5" s="13" t="s">
        <v>21</v>
      </c>
      <c r="B5" s="14"/>
      <c r="C5" s="15"/>
      <c r="D5" s="16"/>
    </row>
    <row r="6" spans="1:6" ht="13.95" customHeight="1" x14ac:dyDescent="0.3">
      <c r="A6" s="17"/>
      <c r="B6" s="18" t="s">
        <v>49</v>
      </c>
      <c r="C6" s="17"/>
      <c r="D6" s="17"/>
    </row>
    <row r="7" spans="1:6" ht="18" customHeight="1" x14ac:dyDescent="0.25">
      <c r="A7" s="19" t="s">
        <v>25</v>
      </c>
      <c r="B7" s="5"/>
      <c r="C7" s="84"/>
      <c r="D7" s="85"/>
      <c r="F7" s="90" t="s">
        <v>45</v>
      </c>
    </row>
    <row r="8" spans="1:6" ht="18" customHeight="1" x14ac:dyDescent="0.25">
      <c r="A8" s="20" t="s">
        <v>33</v>
      </c>
      <c r="B8" s="6"/>
      <c r="C8" s="84"/>
      <c r="D8" s="85"/>
      <c r="F8" s="90" t="s">
        <v>42</v>
      </c>
    </row>
    <row r="9" spans="1:6" ht="18" customHeight="1" x14ac:dyDescent="0.25">
      <c r="A9" s="20" t="s">
        <v>31</v>
      </c>
      <c r="B9" s="6"/>
      <c r="C9" s="84"/>
      <c r="D9" s="85"/>
      <c r="F9" s="90" t="s">
        <v>43</v>
      </c>
    </row>
    <row r="10" spans="1:6" ht="18" customHeight="1" x14ac:dyDescent="0.25">
      <c r="A10" s="20" t="s">
        <v>32</v>
      </c>
      <c r="B10" s="6"/>
      <c r="C10" s="91" t="s">
        <v>40</v>
      </c>
      <c r="D10" s="85"/>
      <c r="F10" s="90" t="s">
        <v>44</v>
      </c>
    </row>
    <row r="11" spans="1:6" ht="49.95" customHeight="1" x14ac:dyDescent="0.3">
      <c r="A11" s="21" t="s">
        <v>34</v>
      </c>
      <c r="B11" s="4"/>
      <c r="C11" s="22">
        <f>IF(B11&lt;30.01%,B11*(B7+B8+B10),"zu hoher Prozentsatz, maximal 30% !")</f>
        <v>0</v>
      </c>
      <c r="D11" s="17"/>
    </row>
    <row r="12" spans="1:6" ht="20.100000000000001" customHeight="1" x14ac:dyDescent="0.3">
      <c r="A12" s="23" t="s">
        <v>27</v>
      </c>
      <c r="B12" s="24">
        <f>B7+B8+B9+B10-C11</f>
        <v>0</v>
      </c>
      <c r="C12" s="25" t="e">
        <f>B12/B14</f>
        <v>#DIV/0!</v>
      </c>
      <c r="D12" s="17"/>
    </row>
    <row r="13" spans="1:6" ht="19.5" customHeight="1" x14ac:dyDescent="0.3">
      <c r="A13" s="26" t="s">
        <v>28</v>
      </c>
      <c r="B13" s="27">
        <f>B14-B12</f>
        <v>0</v>
      </c>
      <c r="C13" s="25" t="e">
        <f>1-C12</f>
        <v>#DIV/0!</v>
      </c>
      <c r="D13" s="17"/>
    </row>
    <row r="14" spans="1:6" s="1" customFormat="1" ht="19.5" customHeight="1" x14ac:dyDescent="0.3">
      <c r="A14" s="28" t="s">
        <v>50</v>
      </c>
      <c r="B14" s="6"/>
      <c r="C14" s="25">
        <v>1</v>
      </c>
      <c r="D14" s="29"/>
    </row>
    <row r="15" spans="1:6" s="1" customFormat="1" ht="20.100000000000001" customHeight="1" x14ac:dyDescent="0.3">
      <c r="A15" s="30" t="s">
        <v>23</v>
      </c>
      <c r="B15" s="6"/>
      <c r="C15" s="31"/>
      <c r="D15" s="29"/>
    </row>
    <row r="16" spans="1:6" s="1" customFormat="1" ht="20.100000000000001" hidden="1" customHeight="1" x14ac:dyDescent="0.3">
      <c r="A16" s="32" t="s">
        <v>24</v>
      </c>
      <c r="B16" s="33"/>
      <c r="C16" s="31"/>
      <c r="D16" s="29"/>
    </row>
    <row r="17" spans="1:4" s="1" customFormat="1" ht="20.100000000000001" customHeight="1" x14ac:dyDescent="0.3">
      <c r="A17" s="34" t="s">
        <v>51</v>
      </c>
      <c r="B17" s="24">
        <f>B14-B15-B16</f>
        <v>0</v>
      </c>
      <c r="C17" s="31"/>
      <c r="D17" s="29"/>
    </row>
    <row r="18" spans="1:4" s="1" customFormat="1" ht="20.100000000000001" customHeight="1" x14ac:dyDescent="0.3">
      <c r="A18" s="35" t="s">
        <v>29</v>
      </c>
      <c r="B18" s="36" t="e">
        <f>B17*C12</f>
        <v>#DIV/0!</v>
      </c>
      <c r="C18" s="31"/>
      <c r="D18" s="29"/>
    </row>
    <row r="19" spans="1:4" s="1" customFormat="1" ht="20.100000000000001" customHeight="1" x14ac:dyDescent="0.3">
      <c r="A19" s="37" t="s">
        <v>30</v>
      </c>
      <c r="B19" s="38" t="e">
        <f>B17-B18</f>
        <v>#DIV/0!</v>
      </c>
      <c r="C19" s="31"/>
      <c r="D19" s="29"/>
    </row>
    <row r="20" spans="1:4" s="1" customFormat="1" ht="9" customHeight="1" x14ac:dyDescent="0.3">
      <c r="A20" s="39"/>
      <c r="B20" s="40"/>
      <c r="C20" s="31"/>
      <c r="D20" s="29"/>
    </row>
    <row r="21" spans="1:4" s="1" customFormat="1" ht="20.100000000000001" customHeight="1" x14ac:dyDescent="0.3">
      <c r="A21" s="41"/>
      <c r="B21" s="10" t="s">
        <v>12</v>
      </c>
      <c r="C21" s="10" t="s">
        <v>13</v>
      </c>
      <c r="D21" s="29"/>
    </row>
    <row r="22" spans="1:4" s="1" customFormat="1" ht="20.100000000000001" customHeight="1" x14ac:dyDescent="0.3">
      <c r="A22" s="42" t="s">
        <v>0</v>
      </c>
      <c r="B22" s="7"/>
      <c r="C22" s="43"/>
      <c r="D22" s="29"/>
    </row>
    <row r="23" spans="1:4" s="1" customFormat="1" ht="20.100000000000001" customHeight="1" x14ac:dyDescent="0.3">
      <c r="A23" s="44" t="s">
        <v>1</v>
      </c>
      <c r="B23" s="8"/>
      <c r="C23" s="45" t="str">
        <f t="shared" ref="C23:C34" si="0">IF(B23&gt;0,(B23*D41)," ")</f>
        <v xml:space="preserve"> </v>
      </c>
      <c r="D23" s="29"/>
    </row>
    <row r="24" spans="1:4" s="1" customFormat="1" ht="20.100000000000001" customHeight="1" x14ac:dyDescent="0.3">
      <c r="A24" s="44" t="s">
        <v>2</v>
      </c>
      <c r="B24" s="8"/>
      <c r="C24" s="45" t="str">
        <f t="shared" si="0"/>
        <v xml:space="preserve"> </v>
      </c>
      <c r="D24" s="29"/>
    </row>
    <row r="25" spans="1:4" s="1" customFormat="1" ht="20.100000000000001" customHeight="1" x14ac:dyDescent="0.3">
      <c r="A25" s="44" t="s">
        <v>3</v>
      </c>
      <c r="B25" s="8"/>
      <c r="C25" s="45" t="str">
        <f t="shared" si="0"/>
        <v xml:space="preserve"> </v>
      </c>
      <c r="D25" s="29"/>
    </row>
    <row r="26" spans="1:4" s="1" customFormat="1" ht="20.100000000000001" customHeight="1" x14ac:dyDescent="0.3">
      <c r="A26" s="44" t="s">
        <v>4</v>
      </c>
      <c r="B26" s="8"/>
      <c r="C26" s="45" t="str">
        <f t="shared" si="0"/>
        <v xml:space="preserve"> </v>
      </c>
      <c r="D26" s="29"/>
    </row>
    <row r="27" spans="1:4" s="1" customFormat="1" ht="20.100000000000001" customHeight="1" x14ac:dyDescent="0.3">
      <c r="A27" s="44" t="s">
        <v>5</v>
      </c>
      <c r="B27" s="8"/>
      <c r="C27" s="45" t="str">
        <f t="shared" si="0"/>
        <v xml:space="preserve"> </v>
      </c>
      <c r="D27" s="29"/>
    </row>
    <row r="28" spans="1:4" s="1" customFormat="1" ht="20.100000000000001" customHeight="1" x14ac:dyDescent="0.3">
      <c r="A28" s="44" t="s">
        <v>10</v>
      </c>
      <c r="B28" s="8"/>
      <c r="C28" s="45" t="str">
        <f t="shared" si="0"/>
        <v xml:space="preserve"> </v>
      </c>
      <c r="D28" s="29"/>
    </row>
    <row r="29" spans="1:4" s="1" customFormat="1" ht="20.100000000000001" customHeight="1" x14ac:dyDescent="0.3">
      <c r="A29" s="44" t="s">
        <v>6</v>
      </c>
      <c r="B29" s="8"/>
      <c r="C29" s="45" t="str">
        <f t="shared" si="0"/>
        <v xml:space="preserve"> </v>
      </c>
      <c r="D29" s="29"/>
    </row>
    <row r="30" spans="1:4" s="1" customFormat="1" ht="20.100000000000001" customHeight="1" x14ac:dyDescent="0.3">
      <c r="A30" s="44" t="s">
        <v>7</v>
      </c>
      <c r="B30" s="8"/>
      <c r="C30" s="45" t="str">
        <f t="shared" si="0"/>
        <v xml:space="preserve"> </v>
      </c>
      <c r="D30" s="29"/>
    </row>
    <row r="31" spans="1:4" s="1" customFormat="1" ht="20.100000000000001" customHeight="1" x14ac:dyDescent="0.3">
      <c r="A31" s="44" t="s">
        <v>8</v>
      </c>
      <c r="B31" s="8"/>
      <c r="C31" s="45" t="str">
        <f t="shared" si="0"/>
        <v xml:space="preserve"> </v>
      </c>
      <c r="D31" s="29"/>
    </row>
    <row r="32" spans="1:4" s="1" customFormat="1" ht="20.100000000000001" customHeight="1" x14ac:dyDescent="0.3">
      <c r="A32" s="46" t="s">
        <v>9</v>
      </c>
      <c r="B32" s="9"/>
      <c r="C32" s="45" t="str">
        <f t="shared" si="0"/>
        <v xml:space="preserve"> </v>
      </c>
      <c r="D32" s="29"/>
    </row>
    <row r="33" spans="1:4" s="1" customFormat="1" ht="20.100000000000001" customHeight="1" x14ac:dyDescent="0.3">
      <c r="A33" s="46" t="s">
        <v>36</v>
      </c>
      <c r="B33" s="9"/>
      <c r="C33" s="45" t="str">
        <f t="shared" si="0"/>
        <v xml:space="preserve"> </v>
      </c>
      <c r="D33" s="29"/>
    </row>
    <row r="34" spans="1:4" s="1" customFormat="1" ht="20.100000000000001" customHeight="1" x14ac:dyDescent="0.3">
      <c r="A34" s="46" t="s">
        <v>37</v>
      </c>
      <c r="B34" s="9"/>
      <c r="C34" s="45" t="str">
        <f t="shared" si="0"/>
        <v xml:space="preserve"> </v>
      </c>
      <c r="D34" s="29"/>
    </row>
    <row r="35" spans="1:4" ht="20.100000000000001" customHeight="1" x14ac:dyDescent="0.3">
      <c r="A35" s="47" t="s">
        <v>16</v>
      </c>
      <c r="B35" s="48">
        <f>SUM(B22:B34)</f>
        <v>0</v>
      </c>
      <c r="C35" s="49">
        <f>SUM(C22:C34)</f>
        <v>0</v>
      </c>
      <c r="D35" s="17"/>
    </row>
    <row r="36" spans="1:4" s="1" customFormat="1" ht="20.100000000000001" customHeight="1" x14ac:dyDescent="0.3">
      <c r="A36" s="50" t="s">
        <v>52</v>
      </c>
      <c r="B36" s="51" t="e">
        <f>IF(B19&gt;0,(B19/B35)," ")</f>
        <v>#DIV/0!</v>
      </c>
      <c r="C36" s="52"/>
      <c r="D36" s="53"/>
    </row>
    <row r="37" spans="1:4" s="2" customFormat="1" ht="20.100000000000001" customHeight="1" x14ac:dyDescent="0.35">
      <c r="A37" s="54" t="s">
        <v>53</v>
      </c>
      <c r="B37" s="55" t="e">
        <f>IF(B18&gt;0,(B18/C35),"  ")</f>
        <v>#DIV/0!</v>
      </c>
      <c r="C37" s="56"/>
      <c r="D37" s="57"/>
    </row>
    <row r="38" spans="1:4" s="2" customFormat="1" ht="9.75" customHeight="1" thickBot="1" x14ac:dyDescent="0.4">
      <c r="A38" s="58"/>
      <c r="B38" s="59"/>
      <c r="C38" s="60"/>
      <c r="D38" s="57"/>
    </row>
    <row r="39" spans="1:4" s="2" customFormat="1" ht="26.25" customHeight="1" x14ac:dyDescent="0.3">
      <c r="A39" s="82" t="s">
        <v>54</v>
      </c>
      <c r="B39" s="92" t="s">
        <v>47</v>
      </c>
      <c r="C39" s="61" t="s">
        <v>48</v>
      </c>
      <c r="D39" s="62" t="s">
        <v>14</v>
      </c>
    </row>
    <row r="40" spans="1:4" ht="20.100000000000001" customHeight="1" x14ac:dyDescent="0.3">
      <c r="A40" s="63" t="s">
        <v>15</v>
      </c>
      <c r="B40" s="64" t="e">
        <f>IF(B$18+B$19+$B35&gt;0,(B19/B35)," ")</f>
        <v>#DIV/0!</v>
      </c>
      <c r="C40" s="65"/>
      <c r="D40" s="66"/>
    </row>
    <row r="41" spans="1:4" ht="20.100000000000001" customHeight="1" x14ac:dyDescent="0.3">
      <c r="A41" s="67" t="s">
        <v>1</v>
      </c>
      <c r="B41" s="68" t="str">
        <f t="shared" ref="B41:B52" si="1">IF(B$12+B$14+B$35&gt;0,(B$36+D41*B$37),"")</f>
        <v/>
      </c>
      <c r="C41" s="69" t="str">
        <f t="shared" ref="C41:C52" si="2">IF(B$12+B$14+B$35&gt;0,(B$37*D41),"")</f>
        <v/>
      </c>
      <c r="D41" s="70">
        <v>1</v>
      </c>
    </row>
    <row r="42" spans="1:4" ht="20.100000000000001" customHeight="1" x14ac:dyDescent="0.3">
      <c r="A42" s="67" t="s">
        <v>2</v>
      </c>
      <c r="B42" s="68" t="str">
        <f t="shared" si="1"/>
        <v/>
      </c>
      <c r="C42" s="69" t="str">
        <f t="shared" si="2"/>
        <v/>
      </c>
      <c r="D42" s="70">
        <v>2</v>
      </c>
    </row>
    <row r="43" spans="1:4" ht="20.100000000000001" customHeight="1" x14ac:dyDescent="0.3">
      <c r="A43" s="67" t="s">
        <v>3</v>
      </c>
      <c r="B43" s="68" t="str">
        <f t="shared" si="1"/>
        <v/>
      </c>
      <c r="C43" s="69" t="str">
        <f t="shared" si="2"/>
        <v/>
      </c>
      <c r="D43" s="70">
        <v>3</v>
      </c>
    </row>
    <row r="44" spans="1:4" ht="20.100000000000001" customHeight="1" x14ac:dyDescent="0.3">
      <c r="A44" s="67" t="s">
        <v>4</v>
      </c>
      <c r="B44" s="68" t="str">
        <f t="shared" si="1"/>
        <v/>
      </c>
      <c r="C44" s="69" t="str">
        <f t="shared" si="2"/>
        <v/>
      </c>
      <c r="D44" s="70">
        <v>4</v>
      </c>
    </row>
    <row r="45" spans="1:4" ht="20.100000000000001" customHeight="1" x14ac:dyDescent="0.3">
      <c r="A45" s="67" t="s">
        <v>5</v>
      </c>
      <c r="B45" s="68" t="str">
        <f t="shared" si="1"/>
        <v/>
      </c>
      <c r="C45" s="69" t="str">
        <f t="shared" si="2"/>
        <v/>
      </c>
      <c r="D45" s="70">
        <v>5</v>
      </c>
    </row>
    <row r="46" spans="1:4" ht="20.100000000000001" customHeight="1" x14ac:dyDescent="0.3">
      <c r="A46" s="67" t="s">
        <v>11</v>
      </c>
      <c r="B46" s="68" t="str">
        <f t="shared" si="1"/>
        <v/>
      </c>
      <c r="C46" s="69" t="str">
        <f t="shared" si="2"/>
        <v/>
      </c>
      <c r="D46" s="70">
        <v>6</v>
      </c>
    </row>
    <row r="47" spans="1:4" ht="20.100000000000001" customHeight="1" x14ac:dyDescent="0.3">
      <c r="A47" s="67" t="s">
        <v>6</v>
      </c>
      <c r="B47" s="68" t="str">
        <f t="shared" si="1"/>
        <v/>
      </c>
      <c r="C47" s="69" t="str">
        <f t="shared" si="2"/>
        <v/>
      </c>
      <c r="D47" s="70">
        <v>7</v>
      </c>
    </row>
    <row r="48" spans="1:4" ht="20.100000000000001" customHeight="1" x14ac:dyDescent="0.3">
      <c r="A48" s="67" t="s">
        <v>7</v>
      </c>
      <c r="B48" s="68" t="str">
        <f t="shared" si="1"/>
        <v/>
      </c>
      <c r="C48" s="69" t="str">
        <f t="shared" si="2"/>
        <v/>
      </c>
      <c r="D48" s="70">
        <v>8</v>
      </c>
    </row>
    <row r="49" spans="1:4" ht="20.100000000000001" customHeight="1" x14ac:dyDescent="0.3">
      <c r="A49" s="67" t="s">
        <v>8</v>
      </c>
      <c r="B49" s="68" t="str">
        <f t="shared" si="1"/>
        <v/>
      </c>
      <c r="C49" s="69" t="str">
        <f t="shared" si="2"/>
        <v/>
      </c>
      <c r="D49" s="70">
        <v>9</v>
      </c>
    </row>
    <row r="50" spans="1:4" ht="20.100000000000001" customHeight="1" x14ac:dyDescent="0.3">
      <c r="A50" s="86" t="s">
        <v>9</v>
      </c>
      <c r="B50" s="87" t="str">
        <f t="shared" si="1"/>
        <v/>
      </c>
      <c r="C50" s="88" t="str">
        <f t="shared" si="2"/>
        <v/>
      </c>
      <c r="D50" s="89">
        <v>10</v>
      </c>
    </row>
    <row r="51" spans="1:4" ht="20.100000000000001" customHeight="1" x14ac:dyDescent="0.3">
      <c r="A51" s="86" t="s">
        <v>36</v>
      </c>
      <c r="B51" s="87" t="str">
        <f t="shared" si="1"/>
        <v/>
      </c>
      <c r="C51" s="88" t="str">
        <f t="shared" si="2"/>
        <v/>
      </c>
      <c r="D51" s="89">
        <v>11</v>
      </c>
    </row>
    <row r="52" spans="1:4" ht="20.100000000000001" customHeight="1" thickBot="1" x14ac:dyDescent="0.35">
      <c r="A52" s="71" t="s">
        <v>37</v>
      </c>
      <c r="B52" s="72" t="str">
        <f t="shared" si="1"/>
        <v/>
      </c>
      <c r="C52" s="73" t="str">
        <f t="shared" si="2"/>
        <v/>
      </c>
      <c r="D52" s="74">
        <v>12</v>
      </c>
    </row>
    <row r="53" spans="1:4" s="3" customFormat="1" ht="46.2" customHeight="1" x14ac:dyDescent="0.35">
      <c r="A53" s="75" t="s">
        <v>35</v>
      </c>
      <c r="B53" s="76"/>
      <c r="C53" s="76"/>
      <c r="D53" s="76"/>
    </row>
    <row r="54" spans="1:4" ht="19.95" customHeight="1" x14ac:dyDescent="0.3">
      <c r="A54" s="77" t="s">
        <v>22</v>
      </c>
      <c r="B54" s="78"/>
      <c r="C54" s="78"/>
      <c r="D54" s="78"/>
    </row>
    <row r="55" spans="1:4" s="11" customFormat="1" ht="39.6" customHeight="1" x14ac:dyDescent="0.3">
      <c r="A55" s="100" t="s">
        <v>20</v>
      </c>
      <c r="B55" s="101"/>
      <c r="C55" s="101"/>
      <c r="D55" s="101"/>
    </row>
    <row r="56" spans="1:4" ht="15.6" x14ac:dyDescent="0.3">
      <c r="A56" s="79" t="s">
        <v>17</v>
      </c>
      <c r="B56" s="78"/>
      <c r="C56" s="78"/>
      <c r="D56" s="78"/>
    </row>
    <row r="57" spans="1:4" ht="21" customHeight="1" x14ac:dyDescent="0.3">
      <c r="A57" s="79" t="s">
        <v>38</v>
      </c>
      <c r="B57" s="78"/>
      <c r="C57" s="78"/>
      <c r="D57" s="78"/>
    </row>
    <row r="58" spans="1:4" ht="18" customHeight="1" x14ac:dyDescent="0.25">
      <c r="A58" s="80" t="s">
        <v>18</v>
      </c>
      <c r="B58" s="78"/>
      <c r="C58" s="78"/>
      <c r="D58" s="78"/>
    </row>
    <row r="60" spans="1:4" ht="3" customHeight="1" x14ac:dyDescent="0.25"/>
  </sheetData>
  <sheetProtection password="C61C" sheet="1"/>
  <mergeCells count="4">
    <mergeCell ref="A55:D55"/>
    <mergeCell ref="A1:D1"/>
    <mergeCell ref="B4:D4"/>
    <mergeCell ref="B3:D3"/>
  </mergeCells>
  <phoneticPr fontId="0" type="noConversion"/>
  <dataValidations count="1">
    <dataValidation type="list" allowBlank="1" showInputMessage="1" showErrorMessage="1" sqref="B3:D3">
      <formula1>$F$7:$F$10</formula1>
    </dataValidation>
  </dataValidations>
  <printOptions gridLinesSet="0"/>
  <pageMargins left="0.70866141732283472" right="0.43307086614173229" top="0.43307086614173229" bottom="0.31496062992125984" header="0.23622047244094491" footer="0.19685039370078741"/>
  <pageSetup paperSize="9" scale="71" orientation="portrait" verticalDpi="300" r:id="rId1"/>
  <headerFooter alignWithMargins="0">
    <oddHeader>&amp;L&amp;11Tarifregelungen für behinderte erwachsene Heimbewohner/innen</oddHeader>
    <oddFooter xml:space="preserve">&amp;R2011/V0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showZeros="0" topLeftCell="A35" zoomScaleNormal="100" workbookViewId="0">
      <selection activeCell="B52" sqref="B52"/>
    </sheetView>
  </sheetViews>
  <sheetFormatPr baseColWidth="10" defaultRowHeight="13.2" x14ac:dyDescent="0.25"/>
  <cols>
    <col min="1" max="1" width="80" customWidth="1"/>
    <col min="2" max="2" width="17" customWidth="1"/>
    <col min="3" max="3" width="18.21875" customWidth="1"/>
    <col min="4" max="4" width="13.77734375" customWidth="1"/>
    <col min="6" max="6" width="25.21875" hidden="1" customWidth="1"/>
  </cols>
  <sheetData>
    <row r="1" spans="1:6" s="2" customFormat="1" ht="53.25" customHeight="1" x14ac:dyDescent="0.35">
      <c r="A1" s="102" t="s">
        <v>39</v>
      </c>
      <c r="B1" s="102"/>
      <c r="C1" s="102"/>
      <c r="D1" s="102"/>
    </row>
    <row r="2" spans="1:6" s="2" customFormat="1" ht="18.75" customHeight="1" x14ac:dyDescent="0.35">
      <c r="A2" s="81"/>
      <c r="B2" s="81"/>
      <c r="C2" s="81"/>
      <c r="D2" s="81"/>
    </row>
    <row r="3" spans="1:6" s="2" customFormat="1" ht="15.75" customHeight="1" x14ac:dyDescent="0.3">
      <c r="A3" s="83" t="s">
        <v>41</v>
      </c>
      <c r="B3" s="109" t="s">
        <v>45</v>
      </c>
      <c r="C3" s="110"/>
      <c r="D3" s="111"/>
    </row>
    <row r="4" spans="1:6" s="2" customFormat="1" ht="16.2" customHeight="1" x14ac:dyDescent="0.3">
      <c r="A4" s="12" t="s">
        <v>19</v>
      </c>
      <c r="B4" s="112" t="s">
        <v>46</v>
      </c>
      <c r="C4" s="113"/>
      <c r="D4" s="114"/>
    </row>
    <row r="5" spans="1:6" s="2" customFormat="1" ht="16.2" customHeight="1" x14ac:dyDescent="0.3">
      <c r="A5" s="13" t="s">
        <v>21</v>
      </c>
      <c r="B5" s="93">
        <v>2011</v>
      </c>
      <c r="C5" s="15"/>
      <c r="D5" s="16"/>
    </row>
    <row r="6" spans="1:6" ht="13.95" customHeight="1" x14ac:dyDescent="0.3">
      <c r="A6" s="17"/>
      <c r="B6" s="18" t="s">
        <v>49</v>
      </c>
      <c r="C6" s="17"/>
      <c r="D6" s="17"/>
    </row>
    <row r="7" spans="1:6" ht="18" customHeight="1" x14ac:dyDescent="0.25">
      <c r="A7" s="19" t="s">
        <v>25</v>
      </c>
      <c r="B7" s="94">
        <v>850000</v>
      </c>
      <c r="C7" s="84"/>
      <c r="D7" s="85"/>
      <c r="F7" s="90" t="s">
        <v>45</v>
      </c>
    </row>
    <row r="8" spans="1:6" ht="18" customHeight="1" x14ac:dyDescent="0.25">
      <c r="A8" s="20" t="s">
        <v>33</v>
      </c>
      <c r="B8" s="95"/>
      <c r="C8" s="84"/>
      <c r="D8" s="85"/>
      <c r="F8" s="90" t="s">
        <v>42</v>
      </c>
    </row>
    <row r="9" spans="1:6" ht="18" customHeight="1" x14ac:dyDescent="0.25">
      <c r="A9" s="20" t="s">
        <v>31</v>
      </c>
      <c r="B9" s="95">
        <v>2000</v>
      </c>
      <c r="C9" s="84"/>
      <c r="D9" s="85"/>
      <c r="F9" s="90" t="s">
        <v>43</v>
      </c>
    </row>
    <row r="10" spans="1:6" ht="18" customHeight="1" x14ac:dyDescent="0.25">
      <c r="A10" s="20" t="s">
        <v>32</v>
      </c>
      <c r="B10" s="95">
        <v>125000</v>
      </c>
      <c r="C10" s="91" t="s">
        <v>40</v>
      </c>
      <c r="D10" s="85"/>
      <c r="F10" s="90" t="s">
        <v>44</v>
      </c>
    </row>
    <row r="11" spans="1:6" ht="49.95" customHeight="1" x14ac:dyDescent="0.3">
      <c r="A11" s="21" t="s">
        <v>34</v>
      </c>
      <c r="B11" s="96"/>
      <c r="C11" s="22">
        <f>IF(B11&lt;30.01%,B11*(B7+B8+B10),"zu hoher Prozentsatz, maximal 30% !")</f>
        <v>0</v>
      </c>
      <c r="D11" s="17"/>
    </row>
    <row r="12" spans="1:6" ht="20.100000000000001" customHeight="1" x14ac:dyDescent="0.3">
      <c r="A12" s="23" t="s">
        <v>27</v>
      </c>
      <c r="B12" s="24">
        <f>B7+B8+B9+B10-C11</f>
        <v>977000</v>
      </c>
      <c r="C12" s="25">
        <f>B12/B14</f>
        <v>0.63318211276733638</v>
      </c>
      <c r="D12" s="17"/>
    </row>
    <row r="13" spans="1:6" ht="19.5" customHeight="1" x14ac:dyDescent="0.3">
      <c r="A13" s="26" t="s">
        <v>28</v>
      </c>
      <c r="B13" s="27">
        <f>B14-B12</f>
        <v>566000</v>
      </c>
      <c r="C13" s="25">
        <f>1-C12</f>
        <v>0.36681788723266362</v>
      </c>
      <c r="D13" s="17"/>
    </row>
    <row r="14" spans="1:6" s="1" customFormat="1" ht="19.5" customHeight="1" x14ac:dyDescent="0.3">
      <c r="A14" s="28" t="s">
        <v>26</v>
      </c>
      <c r="B14" s="95">
        <v>1543000</v>
      </c>
      <c r="C14" s="25">
        <v>1</v>
      </c>
      <c r="D14" s="29"/>
    </row>
    <row r="15" spans="1:6" s="1" customFormat="1" ht="20.100000000000001" customHeight="1" x14ac:dyDescent="0.3">
      <c r="A15" s="30" t="s">
        <v>23</v>
      </c>
      <c r="B15" s="95">
        <v>28000</v>
      </c>
      <c r="C15" s="31"/>
      <c r="D15" s="29"/>
    </row>
    <row r="16" spans="1:6" s="1" customFormat="1" ht="20.100000000000001" hidden="1" customHeight="1" x14ac:dyDescent="0.3">
      <c r="A16" s="32" t="s">
        <v>24</v>
      </c>
      <c r="B16" s="33"/>
      <c r="C16" s="31"/>
      <c r="D16" s="29"/>
    </row>
    <row r="17" spans="1:4" s="1" customFormat="1" ht="20.100000000000001" customHeight="1" x14ac:dyDescent="0.3">
      <c r="A17" s="34" t="s">
        <v>51</v>
      </c>
      <c r="B17" s="24">
        <f>B14-B15-B16</f>
        <v>1515000</v>
      </c>
      <c r="C17" s="31"/>
      <c r="D17" s="29"/>
    </row>
    <row r="18" spans="1:4" s="1" customFormat="1" ht="20.100000000000001" customHeight="1" x14ac:dyDescent="0.3">
      <c r="A18" s="35" t="s">
        <v>29</v>
      </c>
      <c r="B18" s="36">
        <f>B17*C12</f>
        <v>959270.90084251459</v>
      </c>
      <c r="C18" s="31"/>
      <c r="D18" s="29"/>
    </row>
    <row r="19" spans="1:4" s="1" customFormat="1" ht="20.100000000000001" customHeight="1" x14ac:dyDescent="0.3">
      <c r="A19" s="37" t="s">
        <v>30</v>
      </c>
      <c r="B19" s="38">
        <f>B17-B18</f>
        <v>555729.09915748541</v>
      </c>
      <c r="C19" s="31"/>
      <c r="D19" s="29"/>
    </row>
    <row r="20" spans="1:4" s="1" customFormat="1" ht="9" customHeight="1" x14ac:dyDescent="0.3">
      <c r="A20" s="39"/>
      <c r="B20" s="40"/>
      <c r="C20" s="31"/>
      <c r="D20" s="29"/>
    </row>
    <row r="21" spans="1:4" s="1" customFormat="1" ht="20.100000000000001" customHeight="1" x14ac:dyDescent="0.3">
      <c r="A21" s="41"/>
      <c r="B21" s="10" t="s">
        <v>12</v>
      </c>
      <c r="C21" s="10" t="s">
        <v>13</v>
      </c>
      <c r="D21" s="29"/>
    </row>
    <row r="22" spans="1:4" s="1" customFormat="1" ht="20.100000000000001" customHeight="1" x14ac:dyDescent="0.3">
      <c r="A22" s="42" t="s">
        <v>0</v>
      </c>
      <c r="B22" s="97"/>
      <c r="C22" s="43"/>
      <c r="D22" s="29"/>
    </row>
    <row r="23" spans="1:4" s="1" customFormat="1" ht="20.100000000000001" customHeight="1" x14ac:dyDescent="0.3">
      <c r="A23" s="44" t="s">
        <v>1</v>
      </c>
      <c r="B23" s="98"/>
      <c r="C23" s="45" t="str">
        <f t="shared" ref="C23:C34" si="0">IF(B23&gt;0,(B23*D41)," ")</f>
        <v xml:space="preserve"> </v>
      </c>
      <c r="D23" s="29"/>
    </row>
    <row r="24" spans="1:4" s="1" customFormat="1" ht="20.100000000000001" customHeight="1" x14ac:dyDescent="0.3">
      <c r="A24" s="44" t="s">
        <v>2</v>
      </c>
      <c r="B24" s="98">
        <v>1700</v>
      </c>
      <c r="C24" s="45">
        <f t="shared" si="0"/>
        <v>3400</v>
      </c>
      <c r="D24" s="29"/>
    </row>
    <row r="25" spans="1:4" s="1" customFormat="1" ht="20.100000000000001" customHeight="1" x14ac:dyDescent="0.3">
      <c r="A25" s="44" t="s">
        <v>3</v>
      </c>
      <c r="B25" s="98">
        <v>300</v>
      </c>
      <c r="C25" s="45">
        <f t="shared" si="0"/>
        <v>900</v>
      </c>
      <c r="D25" s="29"/>
    </row>
    <row r="26" spans="1:4" s="1" customFormat="1" ht="20.100000000000001" customHeight="1" x14ac:dyDescent="0.3">
      <c r="A26" s="44" t="s">
        <v>4</v>
      </c>
      <c r="B26" s="98">
        <v>700</v>
      </c>
      <c r="C26" s="45">
        <f t="shared" si="0"/>
        <v>2800</v>
      </c>
      <c r="D26" s="29"/>
    </row>
    <row r="27" spans="1:4" s="1" customFormat="1" ht="20.100000000000001" customHeight="1" x14ac:dyDescent="0.3">
      <c r="A27" s="44" t="s">
        <v>5</v>
      </c>
      <c r="B27" s="98">
        <v>700</v>
      </c>
      <c r="C27" s="45">
        <f t="shared" si="0"/>
        <v>3500</v>
      </c>
      <c r="D27" s="29"/>
    </row>
    <row r="28" spans="1:4" s="1" customFormat="1" ht="20.100000000000001" customHeight="1" x14ac:dyDescent="0.3">
      <c r="A28" s="44" t="s">
        <v>10</v>
      </c>
      <c r="B28" s="98">
        <v>100</v>
      </c>
      <c r="C28" s="45">
        <f t="shared" si="0"/>
        <v>600</v>
      </c>
      <c r="D28" s="29"/>
    </row>
    <row r="29" spans="1:4" s="1" customFormat="1" ht="20.100000000000001" customHeight="1" x14ac:dyDescent="0.3">
      <c r="A29" s="44" t="s">
        <v>6</v>
      </c>
      <c r="B29" s="98">
        <v>600</v>
      </c>
      <c r="C29" s="45">
        <f t="shared" si="0"/>
        <v>4200</v>
      </c>
      <c r="D29" s="29"/>
    </row>
    <row r="30" spans="1:4" s="1" customFormat="1" ht="20.100000000000001" customHeight="1" x14ac:dyDescent="0.3">
      <c r="A30" s="44" t="s">
        <v>7</v>
      </c>
      <c r="B30" s="98">
        <v>300</v>
      </c>
      <c r="C30" s="45">
        <f t="shared" si="0"/>
        <v>2400</v>
      </c>
      <c r="D30" s="29"/>
    </row>
    <row r="31" spans="1:4" s="1" customFormat="1" ht="20.100000000000001" customHeight="1" x14ac:dyDescent="0.3">
      <c r="A31" s="44" t="s">
        <v>8</v>
      </c>
      <c r="B31" s="98"/>
      <c r="C31" s="45" t="str">
        <f t="shared" si="0"/>
        <v xml:space="preserve"> </v>
      </c>
      <c r="D31" s="29"/>
    </row>
    <row r="32" spans="1:4" s="1" customFormat="1" ht="20.100000000000001" customHeight="1" x14ac:dyDescent="0.3">
      <c r="A32" s="46" t="s">
        <v>9</v>
      </c>
      <c r="B32" s="99"/>
      <c r="C32" s="45" t="str">
        <f t="shared" si="0"/>
        <v xml:space="preserve"> </v>
      </c>
      <c r="D32" s="29"/>
    </row>
    <row r="33" spans="1:4" s="1" customFormat="1" ht="20.100000000000001" customHeight="1" x14ac:dyDescent="0.3">
      <c r="A33" s="46" t="s">
        <v>36</v>
      </c>
      <c r="B33" s="99"/>
      <c r="C33" s="45" t="str">
        <f t="shared" si="0"/>
        <v xml:space="preserve"> </v>
      </c>
      <c r="D33" s="29"/>
    </row>
    <row r="34" spans="1:4" s="1" customFormat="1" ht="20.100000000000001" customHeight="1" x14ac:dyDescent="0.3">
      <c r="A34" s="46" t="s">
        <v>37</v>
      </c>
      <c r="B34" s="99"/>
      <c r="C34" s="45" t="str">
        <f t="shared" si="0"/>
        <v xml:space="preserve"> </v>
      </c>
      <c r="D34" s="29"/>
    </row>
    <row r="35" spans="1:4" ht="20.100000000000001" customHeight="1" x14ac:dyDescent="0.3">
      <c r="A35" s="47" t="s">
        <v>16</v>
      </c>
      <c r="B35" s="48">
        <f>SUM(B22:B34)</f>
        <v>4400</v>
      </c>
      <c r="C35" s="49">
        <f>SUM(C22:C34)</f>
        <v>17800</v>
      </c>
      <c r="D35" s="17"/>
    </row>
    <row r="36" spans="1:4" s="1" customFormat="1" ht="20.100000000000001" customHeight="1" x14ac:dyDescent="0.3">
      <c r="A36" s="50" t="s">
        <v>52</v>
      </c>
      <c r="B36" s="51">
        <f>IF(B19&gt;0,(B19/B35)," ")</f>
        <v>126.30206799033759</v>
      </c>
      <c r="C36" s="52"/>
      <c r="D36" s="53"/>
    </row>
    <row r="37" spans="1:4" s="2" customFormat="1" ht="20.100000000000001" customHeight="1" x14ac:dyDescent="0.35">
      <c r="A37" s="54" t="s">
        <v>53</v>
      </c>
      <c r="B37" s="55">
        <f>IF(B18&gt;0,(B18/C35),"  ")</f>
        <v>53.891623642837899</v>
      </c>
      <c r="C37" s="56"/>
      <c r="D37" s="57"/>
    </row>
    <row r="38" spans="1:4" s="2" customFormat="1" ht="9.75" customHeight="1" thickBot="1" x14ac:dyDescent="0.4">
      <c r="A38" s="58"/>
      <c r="B38" s="59"/>
      <c r="C38" s="60"/>
      <c r="D38" s="57"/>
    </row>
    <row r="39" spans="1:4" s="2" customFormat="1" ht="26.25" customHeight="1" x14ac:dyDescent="0.3">
      <c r="A39" s="82" t="s">
        <v>54</v>
      </c>
      <c r="B39" s="92" t="s">
        <v>47</v>
      </c>
      <c r="C39" s="61" t="s">
        <v>48</v>
      </c>
      <c r="D39" s="62" t="s">
        <v>14</v>
      </c>
    </row>
    <row r="40" spans="1:4" ht="20.100000000000001" customHeight="1" x14ac:dyDescent="0.3">
      <c r="A40" s="63" t="s">
        <v>15</v>
      </c>
      <c r="B40" s="64">
        <f>IF(B$18+B$19+$B35&gt;0,(B19/B35)," ")</f>
        <v>126.30206799033759</v>
      </c>
      <c r="C40" s="65"/>
      <c r="D40" s="66"/>
    </row>
    <row r="41" spans="1:4" ht="20.100000000000001" customHeight="1" x14ac:dyDescent="0.3">
      <c r="A41" s="67" t="s">
        <v>1</v>
      </c>
      <c r="B41" s="68">
        <f t="shared" ref="B41:B52" si="1">IF(B$12+B$14+B$35&gt;0,(B$36+D41*B$37),"")</f>
        <v>180.19369163317549</v>
      </c>
      <c r="C41" s="69">
        <f t="shared" ref="C41:C52" si="2">IF(B$12+B$14+B$35&gt;0,(B$37*D41),"")</f>
        <v>53.891623642837899</v>
      </c>
      <c r="D41" s="70">
        <v>1</v>
      </c>
    </row>
    <row r="42" spans="1:4" ht="20.100000000000001" customHeight="1" x14ac:dyDescent="0.3">
      <c r="A42" s="67" t="s">
        <v>2</v>
      </c>
      <c r="B42" s="68">
        <f t="shared" si="1"/>
        <v>234.08531527601338</v>
      </c>
      <c r="C42" s="69">
        <f t="shared" si="2"/>
        <v>107.7832472856758</v>
      </c>
      <c r="D42" s="70">
        <v>2</v>
      </c>
    </row>
    <row r="43" spans="1:4" ht="20.100000000000001" customHeight="1" x14ac:dyDescent="0.3">
      <c r="A43" s="67" t="s">
        <v>3</v>
      </c>
      <c r="B43" s="68">
        <f t="shared" si="1"/>
        <v>287.97693891885132</v>
      </c>
      <c r="C43" s="69">
        <f t="shared" si="2"/>
        <v>161.67487092851371</v>
      </c>
      <c r="D43" s="70">
        <v>3</v>
      </c>
    </row>
    <row r="44" spans="1:4" ht="20.100000000000001" customHeight="1" x14ac:dyDescent="0.3">
      <c r="A44" s="67" t="s">
        <v>4</v>
      </c>
      <c r="B44" s="68">
        <f t="shared" si="1"/>
        <v>341.8685625616892</v>
      </c>
      <c r="C44" s="69">
        <f t="shared" si="2"/>
        <v>215.5664945713516</v>
      </c>
      <c r="D44" s="70">
        <v>4</v>
      </c>
    </row>
    <row r="45" spans="1:4" ht="20.100000000000001" customHeight="1" x14ac:dyDescent="0.3">
      <c r="A45" s="67" t="s">
        <v>5</v>
      </c>
      <c r="B45" s="68">
        <f t="shared" si="1"/>
        <v>395.76018620452709</v>
      </c>
      <c r="C45" s="69">
        <f t="shared" si="2"/>
        <v>269.45811821418948</v>
      </c>
      <c r="D45" s="70">
        <v>5</v>
      </c>
    </row>
    <row r="46" spans="1:4" ht="20.100000000000001" customHeight="1" x14ac:dyDescent="0.3">
      <c r="A46" s="67" t="s">
        <v>11</v>
      </c>
      <c r="B46" s="68">
        <f t="shared" si="1"/>
        <v>449.65180984736503</v>
      </c>
      <c r="C46" s="69">
        <f t="shared" si="2"/>
        <v>323.34974185702742</v>
      </c>
      <c r="D46" s="70">
        <v>6</v>
      </c>
    </row>
    <row r="47" spans="1:4" ht="20.100000000000001" customHeight="1" x14ac:dyDescent="0.3">
      <c r="A47" s="67" t="s">
        <v>6</v>
      </c>
      <c r="B47" s="68">
        <f t="shared" si="1"/>
        <v>503.54343349020291</v>
      </c>
      <c r="C47" s="69">
        <f t="shared" si="2"/>
        <v>377.24136549986531</v>
      </c>
      <c r="D47" s="70">
        <v>7</v>
      </c>
    </row>
    <row r="48" spans="1:4" ht="20.100000000000001" customHeight="1" x14ac:dyDescent="0.3">
      <c r="A48" s="67" t="s">
        <v>7</v>
      </c>
      <c r="B48" s="68">
        <f t="shared" si="1"/>
        <v>557.4350571330408</v>
      </c>
      <c r="C48" s="69">
        <f t="shared" si="2"/>
        <v>431.1329891427032</v>
      </c>
      <c r="D48" s="70">
        <v>8</v>
      </c>
    </row>
    <row r="49" spans="1:4" ht="20.100000000000001" customHeight="1" x14ac:dyDescent="0.3">
      <c r="A49" s="67" t="s">
        <v>8</v>
      </c>
      <c r="B49" s="68">
        <f t="shared" si="1"/>
        <v>611.32668077587869</v>
      </c>
      <c r="C49" s="69">
        <f t="shared" si="2"/>
        <v>485.02461278554108</v>
      </c>
      <c r="D49" s="70">
        <v>9</v>
      </c>
    </row>
    <row r="50" spans="1:4" ht="20.100000000000001" customHeight="1" x14ac:dyDescent="0.3">
      <c r="A50" s="86" t="s">
        <v>9</v>
      </c>
      <c r="B50" s="87">
        <f t="shared" si="1"/>
        <v>665.21830441871657</v>
      </c>
      <c r="C50" s="88">
        <f t="shared" si="2"/>
        <v>538.91623642837897</v>
      </c>
      <c r="D50" s="89">
        <v>10</v>
      </c>
    </row>
    <row r="51" spans="1:4" ht="20.100000000000001" customHeight="1" x14ac:dyDescent="0.3">
      <c r="A51" s="86" t="s">
        <v>36</v>
      </c>
      <c r="B51" s="87">
        <f t="shared" si="1"/>
        <v>719.10992806155446</v>
      </c>
      <c r="C51" s="88">
        <f t="shared" si="2"/>
        <v>592.80786007121685</v>
      </c>
      <c r="D51" s="89">
        <v>11</v>
      </c>
    </row>
    <row r="52" spans="1:4" ht="20.100000000000001" customHeight="1" thickBot="1" x14ac:dyDescent="0.35">
      <c r="A52" s="71" t="s">
        <v>37</v>
      </c>
      <c r="B52" s="72">
        <f t="shared" si="1"/>
        <v>773.00155170439245</v>
      </c>
      <c r="C52" s="73">
        <f t="shared" si="2"/>
        <v>646.69948371405485</v>
      </c>
      <c r="D52" s="74">
        <v>12</v>
      </c>
    </row>
    <row r="53" spans="1:4" s="3" customFormat="1" ht="46.2" customHeight="1" x14ac:dyDescent="0.35">
      <c r="A53" s="75" t="s">
        <v>35</v>
      </c>
      <c r="B53" s="76"/>
      <c r="C53" s="76"/>
      <c r="D53" s="76"/>
    </row>
    <row r="54" spans="1:4" ht="19.95" customHeight="1" x14ac:dyDescent="0.3">
      <c r="A54" s="77" t="s">
        <v>22</v>
      </c>
      <c r="B54" s="78"/>
      <c r="C54" s="78"/>
      <c r="D54" s="78"/>
    </row>
    <row r="55" spans="1:4" s="11" customFormat="1" ht="39.6" customHeight="1" x14ac:dyDescent="0.3">
      <c r="A55" s="100" t="s">
        <v>20</v>
      </c>
      <c r="B55" s="101"/>
      <c r="C55" s="101"/>
      <c r="D55" s="101"/>
    </row>
    <row r="56" spans="1:4" ht="15.6" x14ac:dyDescent="0.3">
      <c r="A56" s="79" t="s">
        <v>17</v>
      </c>
      <c r="B56" s="78"/>
      <c r="C56" s="78"/>
      <c r="D56" s="78"/>
    </row>
    <row r="57" spans="1:4" ht="21" customHeight="1" x14ac:dyDescent="0.3">
      <c r="A57" s="79" t="s">
        <v>38</v>
      </c>
      <c r="B57" s="78"/>
      <c r="C57" s="78"/>
      <c r="D57" s="78"/>
    </row>
    <row r="58" spans="1:4" ht="18" customHeight="1" x14ac:dyDescent="0.25">
      <c r="A58" s="80" t="s">
        <v>18</v>
      </c>
      <c r="B58" s="78"/>
      <c r="C58" s="78"/>
      <c r="D58" s="78"/>
    </row>
    <row r="60" spans="1:4" ht="3" customHeight="1" x14ac:dyDescent="0.25"/>
  </sheetData>
  <sheetProtection password="C61C" sheet="1" objects="1" scenarios="1"/>
  <mergeCells count="4">
    <mergeCell ref="A1:D1"/>
    <mergeCell ref="B3:D3"/>
    <mergeCell ref="B4:D4"/>
    <mergeCell ref="A55:D55"/>
  </mergeCells>
  <dataValidations count="1">
    <dataValidation type="list" allowBlank="1" showInputMessage="1" showErrorMessage="1" sqref="B3:D3">
      <formula1>$F$7:$F$10</formula1>
    </dataValidation>
  </dataValidations>
  <printOptions gridLinesSet="0"/>
  <pageMargins left="0.70866141732283472" right="0.43307086614173229" top="0.43307086614173229" bottom="0.31496062992125984" header="0.23622047244094491" footer="0.19685039370078741"/>
  <pageSetup paperSize="9" scale="71" orientation="portrait" verticalDpi="300" r:id="rId1"/>
  <headerFooter alignWithMargins="0">
    <oddHeader>&amp;L&amp;11Tarifregelungen für behinderte erwachsene Heimbewohner/innen</oddHeader>
    <oddFooter xml:space="preserve">&amp;R2011/V0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Berechnungsschema</vt:lpstr>
      <vt:lpstr>Muster</vt:lpstr>
      <vt:lpstr>Berechnungsschema!Druckbereich</vt:lpstr>
      <vt:lpstr>Muster!Druckbereich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 der Nettobetriebskosten pro Stufe gemäss zentralem System</dc:title>
  <dc:creator>Alters- und Behindertenamt</dc:creator>
  <cp:lastModifiedBy>Simona Kunz</cp:lastModifiedBy>
  <cp:lastPrinted>2012-01-12T09:28:03Z</cp:lastPrinted>
  <dcterms:created xsi:type="dcterms:W3CDTF">2002-05-17T05:53:21Z</dcterms:created>
  <dcterms:modified xsi:type="dcterms:W3CDTF">2018-02-15T13:35:20Z</dcterms:modified>
</cp:coreProperties>
</file>