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DieseArbeitsmappe" defaultThemeVersion="124226"/>
  <mc:AlternateContent xmlns:mc="http://schemas.openxmlformats.org/markup-compatibility/2006">
    <mc:Choice Requires="x15">
      <x15ac:absPath xmlns:x15ac="http://schemas.microsoft.com/office/spreadsheetml/2010/11/ac" url="P:\z_systems\CMIAXIOMA\0bcc5171edd24dee9595d0e1047d52b9\"/>
    </mc:Choice>
  </mc:AlternateContent>
  <bookViews>
    <workbookView xWindow="10545" yWindow="270" windowWidth="15270" windowHeight="12210" tabRatio="870" firstSheet="1" activeTab="1"/>
  </bookViews>
  <sheets>
    <sheet name="Deckblatt Abrechnung " sheetId="18" state="hidden" r:id="rId1"/>
    <sheet name="Basisdaten" sheetId="1" r:id="rId2"/>
    <sheet name="weitere Basisdaten" sheetId="21" r:id="rId3"/>
    <sheet name="Leistungsnachweis BE" sheetId="2" r:id="rId4"/>
    <sheet name="Leistungsnachweis nicht BE" sheetId="4" r:id="rId5"/>
    <sheet name="Abrechnung 1. - 3.  Quartal" sheetId="10" r:id="rId6"/>
    <sheet name="Schlussabrechnung - 4. Quartal" sheetId="11" r:id="rId7"/>
    <sheet name="Nachweis Schwankungsfonds" sheetId="22" r:id="rId8"/>
    <sheet name="Auszahlungsbeleg 1. Q" sheetId="14" r:id="rId9"/>
    <sheet name="Auszahlungsbeleg 2. Q" sheetId="15" r:id="rId10"/>
    <sheet name="Auszahlungsbeleg 3. Q." sheetId="16" r:id="rId11"/>
    <sheet name="Auszahlungsbeleg 4. Q." sheetId="17" r:id="rId12"/>
  </sheets>
  <externalReferences>
    <externalReference r:id="rId13"/>
    <externalReference r:id="rId14"/>
  </externalReferences>
  <definedNames>
    <definedName name="__ERS2000">'[1]ER BASIS'!$A$13:$I$183</definedName>
    <definedName name="_1Excel_BuiltIn_Print_Area_5_1" localSheetId="0">#REF!</definedName>
    <definedName name="_1Excel_BuiltIn_Print_Area_5_1" localSheetId="7">#REF!</definedName>
    <definedName name="_1Excel_BuiltIn_Print_Area_5_1">#REF!</definedName>
    <definedName name="_ERS2000">'[1]ER BASIS'!$A$13:$I$183</definedName>
    <definedName name="_xlnm.Print_Area" localSheetId="5">'Abrechnung 1. - 3.  Quartal'!$A$1:$H$41</definedName>
    <definedName name="_xlnm.Print_Area" localSheetId="8">'Auszahlungsbeleg 1. Q'!$A$1:$D$43</definedName>
    <definedName name="_xlnm.Print_Area" localSheetId="9">'Auszahlungsbeleg 2. Q'!$A$1:$D$45</definedName>
    <definedName name="_xlnm.Print_Area" localSheetId="10">'Auszahlungsbeleg 3. Q.'!$A$1:$D$43</definedName>
    <definedName name="_xlnm.Print_Area" localSheetId="11">'Auszahlungsbeleg 4. Q.'!$A$1:$D$43</definedName>
    <definedName name="_xlnm.Print_Area" localSheetId="1">Basisdaten!$A$1:$G$66</definedName>
    <definedName name="_xlnm.Print_Area" localSheetId="0">'Deckblatt Abrechnung '!$A$1:$H$53</definedName>
    <definedName name="_xlnm.Print_Area" localSheetId="3">'Leistungsnachweis BE'!$A$1:$K$44</definedName>
    <definedName name="_xlnm.Print_Area" localSheetId="4">'Leistungsnachweis nicht BE'!$A$1:$G$40</definedName>
    <definedName name="_xlnm.Print_Area" localSheetId="7">'Nachweis Schwankungsfonds'!$A$5:$H$47</definedName>
    <definedName name="_xlnm.Print_Area" localSheetId="2">'weitere Basisdaten'!$A$1:$C$22</definedName>
    <definedName name="_xlnm.Print_Titles" localSheetId="3">'Leistungsnachweis BE'!$25:$25</definedName>
    <definedName name="_xlnm.Print_Titles" localSheetId="4">'Leistungsnachweis nicht BE'!$19:$19</definedName>
    <definedName name="ERSGK" localSheetId="0">'[2]ER Basis'!$A$12:$E$230</definedName>
    <definedName name="ERSGK">'[2]ER Basis'!$A$12:$E$230</definedName>
  </definedNames>
  <calcPr calcId="162913"/>
</workbook>
</file>

<file path=xl/calcChain.xml><?xml version="1.0" encoding="utf-8"?>
<calcChain xmlns="http://schemas.openxmlformats.org/spreadsheetml/2006/main">
  <c r="G20" i="11" l="1"/>
  <c r="A32" i="17" l="1"/>
  <c r="A31" i="17"/>
  <c r="A32" i="16"/>
  <c r="A31" i="16"/>
  <c r="A32" i="15"/>
  <c r="A31" i="15"/>
  <c r="A38" i="17"/>
  <c r="A36" i="17"/>
  <c r="A38" i="16"/>
  <c r="A36" i="16"/>
  <c r="A38" i="15"/>
  <c r="A36" i="15"/>
  <c r="A1" i="18"/>
  <c r="A37" i="10" l="1"/>
  <c r="A36" i="10"/>
  <c r="A35" i="10"/>
  <c r="A22" i="10"/>
  <c r="A24" i="10"/>
  <c r="A23" i="10"/>
  <c r="A12" i="10"/>
  <c r="A11" i="10"/>
  <c r="A10" i="10"/>
  <c r="C18" i="2"/>
  <c r="F18" i="2" s="1"/>
  <c r="E23" i="10" s="1"/>
  <c r="E18" i="2" l="1"/>
  <c r="E11" i="10" s="1"/>
  <c r="G18" i="2"/>
  <c r="E36" i="10" s="1"/>
  <c r="H18" i="2"/>
  <c r="E4" i="22"/>
  <c r="C4" i="22"/>
  <c r="I18" i="2" l="1"/>
  <c r="D39" i="1" s="1"/>
  <c r="A1" i="22"/>
  <c r="A1" i="11"/>
  <c r="A1" i="10"/>
  <c r="A1" i="4"/>
  <c r="A1" i="2"/>
  <c r="A1" i="21"/>
  <c r="J19" i="22" l="1"/>
  <c r="G19" i="22" s="1"/>
  <c r="K19" i="22"/>
  <c r="F16" i="22" l="1"/>
  <c r="G16" i="22" s="1"/>
  <c r="J18" i="22"/>
  <c r="G21" i="22" l="1"/>
  <c r="G23" i="22" s="1"/>
  <c r="H4" i="11" l="1"/>
  <c r="E4" i="10"/>
  <c r="C9" i="21"/>
  <c r="C7" i="21" l="1"/>
  <c r="C14" i="21" l="1"/>
  <c r="E29" i="10" l="1"/>
  <c r="C36" i="17" l="1"/>
  <c r="C36" i="16"/>
  <c r="C36" i="15"/>
  <c r="C36" i="14"/>
  <c r="B5" i="2" l="1"/>
  <c r="K26" i="2" l="1"/>
  <c r="K41" i="2"/>
  <c r="B4" i="4" l="1"/>
  <c r="E22" i="18"/>
  <c r="B10" i="18"/>
  <c r="F53" i="18"/>
  <c r="G49" i="18"/>
  <c r="F49" i="18"/>
  <c r="B14" i="17" l="1"/>
  <c r="B13" i="17"/>
  <c r="B12" i="17"/>
  <c r="B11" i="17"/>
  <c r="C7" i="17"/>
  <c r="C6" i="17"/>
  <c r="C5" i="17"/>
  <c r="B14" i="16"/>
  <c r="B13" i="16"/>
  <c r="B12" i="16"/>
  <c r="B11" i="16"/>
  <c r="C7" i="16"/>
  <c r="C6" i="16"/>
  <c r="C5" i="16"/>
  <c r="B14" i="15"/>
  <c r="B13" i="15"/>
  <c r="B12" i="15"/>
  <c r="B11" i="15"/>
  <c r="C7" i="15"/>
  <c r="C6" i="15"/>
  <c r="C5" i="15"/>
  <c r="E39" i="10"/>
  <c r="C15" i="4"/>
  <c r="F15" i="4" s="1"/>
  <c r="C46" i="1" s="1"/>
  <c r="E26" i="10" l="1"/>
  <c r="B14" i="14"/>
  <c r="B13" i="14"/>
  <c r="B12" i="14"/>
  <c r="B11" i="14"/>
  <c r="C7" i="14"/>
  <c r="C6" i="14"/>
  <c r="C5" i="14"/>
  <c r="A6" i="11" l="1"/>
  <c r="E14" i="10"/>
  <c r="A6" i="10"/>
  <c r="K598" i="2"/>
  <c r="K597" i="2"/>
  <c r="K596" i="2"/>
  <c r="K595" i="2"/>
  <c r="K594" i="2"/>
  <c r="K593" i="2"/>
  <c r="K592" i="2"/>
  <c r="K591" i="2"/>
  <c r="K590" i="2"/>
  <c r="K589" i="2"/>
  <c r="K588" i="2"/>
  <c r="K587" i="2"/>
  <c r="K586" i="2"/>
  <c r="K585" i="2"/>
  <c r="K584" i="2"/>
  <c r="K583" i="2"/>
  <c r="K582" i="2"/>
  <c r="K581" i="2"/>
  <c r="K580" i="2"/>
  <c r="K579" i="2"/>
  <c r="K578" i="2"/>
  <c r="K577" i="2"/>
  <c r="K576" i="2"/>
  <c r="K575" i="2"/>
  <c r="K574" i="2"/>
  <c r="K573" i="2"/>
  <c r="K572" i="2"/>
  <c r="K571" i="2"/>
  <c r="K570" i="2"/>
  <c r="K569" i="2"/>
  <c r="K568" i="2"/>
  <c r="K567" i="2"/>
  <c r="K566" i="2"/>
  <c r="K565" i="2"/>
  <c r="K564" i="2"/>
  <c r="K563" i="2"/>
  <c r="K562" i="2"/>
  <c r="K561" i="2"/>
  <c r="K560" i="2"/>
  <c r="K559" i="2"/>
  <c r="K558" i="2"/>
  <c r="K557" i="2"/>
  <c r="K556" i="2"/>
  <c r="K555" i="2"/>
  <c r="K554" i="2"/>
  <c r="K553" i="2"/>
  <c r="K552" i="2"/>
  <c r="K551" i="2"/>
  <c r="K550" i="2"/>
  <c r="K549" i="2"/>
  <c r="K548" i="2"/>
  <c r="K547" i="2"/>
  <c r="K546" i="2"/>
  <c r="K545" i="2"/>
  <c r="K544" i="2"/>
  <c r="K543" i="2"/>
  <c r="K542" i="2"/>
  <c r="K541" i="2"/>
  <c r="K540" i="2"/>
  <c r="K539" i="2"/>
  <c r="K538" i="2"/>
  <c r="K537" i="2"/>
  <c r="K536" i="2"/>
  <c r="K535" i="2"/>
  <c r="K534" i="2"/>
  <c r="K533" i="2"/>
  <c r="K532" i="2"/>
  <c r="K531" i="2"/>
  <c r="K530" i="2"/>
  <c r="K529" i="2"/>
  <c r="K528" i="2"/>
  <c r="K527" i="2"/>
  <c r="K526" i="2"/>
  <c r="K525" i="2"/>
  <c r="K524" i="2"/>
  <c r="K523" i="2"/>
  <c r="K522" i="2"/>
  <c r="K521" i="2"/>
  <c r="K520" i="2"/>
  <c r="K519" i="2"/>
  <c r="K518" i="2"/>
  <c r="K517" i="2"/>
  <c r="K516" i="2"/>
  <c r="K515" i="2"/>
  <c r="K514" i="2"/>
  <c r="K513" i="2"/>
  <c r="K512" i="2"/>
  <c r="K511" i="2"/>
  <c r="K510" i="2"/>
  <c r="K509" i="2"/>
  <c r="K508" i="2"/>
  <c r="K507" i="2"/>
  <c r="K506" i="2"/>
  <c r="K505" i="2"/>
  <c r="K504" i="2"/>
  <c r="K503" i="2"/>
  <c r="K502" i="2"/>
  <c r="K501" i="2"/>
  <c r="K500" i="2"/>
  <c r="K499" i="2"/>
  <c r="K498" i="2"/>
  <c r="K497" i="2"/>
  <c r="K496" i="2"/>
  <c r="K495" i="2"/>
  <c r="K494" i="2"/>
  <c r="K493" i="2"/>
  <c r="K492" i="2"/>
  <c r="K491" i="2"/>
  <c r="K490" i="2"/>
  <c r="K489" i="2"/>
  <c r="K488" i="2"/>
  <c r="K487" i="2"/>
  <c r="K486" i="2"/>
  <c r="K485" i="2"/>
  <c r="K484" i="2"/>
  <c r="K483" i="2"/>
  <c r="K482" i="2"/>
  <c r="K481" i="2"/>
  <c r="K480" i="2"/>
  <c r="K479" i="2"/>
  <c r="K478" i="2"/>
  <c r="K477" i="2"/>
  <c r="K476" i="2"/>
  <c r="K475" i="2"/>
  <c r="K474" i="2"/>
  <c r="K473" i="2"/>
  <c r="K472" i="2"/>
  <c r="K471" i="2"/>
  <c r="K470" i="2"/>
  <c r="K469" i="2"/>
  <c r="K468" i="2"/>
  <c r="K467" i="2"/>
  <c r="K466" i="2"/>
  <c r="K465" i="2"/>
  <c r="K464" i="2"/>
  <c r="K463" i="2"/>
  <c r="K462" i="2"/>
  <c r="K461" i="2"/>
  <c r="K460" i="2"/>
  <c r="K459" i="2"/>
  <c r="K458" i="2"/>
  <c r="K457" i="2"/>
  <c r="K456" i="2"/>
  <c r="K455" i="2"/>
  <c r="K454" i="2"/>
  <c r="K453" i="2"/>
  <c r="K452" i="2"/>
  <c r="K451" i="2"/>
  <c r="K450" i="2"/>
  <c r="K449" i="2"/>
  <c r="K448" i="2"/>
  <c r="K447" i="2"/>
  <c r="K446" i="2"/>
  <c r="K445" i="2"/>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0" i="2"/>
  <c r="K39" i="2"/>
  <c r="K38" i="2"/>
  <c r="K37" i="2"/>
  <c r="K36" i="2"/>
  <c r="K35" i="2"/>
  <c r="K34" i="2"/>
  <c r="K33" i="2"/>
  <c r="K32" i="2"/>
  <c r="K31" i="2"/>
  <c r="K30" i="2"/>
  <c r="K29" i="2"/>
  <c r="K28" i="2"/>
  <c r="K27" i="2"/>
  <c r="D34" i="1" l="1"/>
  <c r="E34" i="1" l="1"/>
  <c r="C53" i="1" s="1"/>
  <c r="E18" i="18"/>
  <c r="B6" i="2"/>
  <c r="C17" i="2"/>
  <c r="E17" i="2" s="1"/>
  <c r="C19" i="2"/>
  <c r="B5" i="4"/>
  <c r="C14" i="4"/>
  <c r="F14" i="4" s="1"/>
  <c r="G10" i="11" l="1"/>
  <c r="F18" i="18"/>
  <c r="G19" i="2"/>
  <c r="E37" i="10" s="1"/>
  <c r="E19" i="2"/>
  <c r="E20" i="2" s="1"/>
  <c r="F19" i="2"/>
  <c r="H19" i="2"/>
  <c r="E10" i="10"/>
  <c r="F16" i="4"/>
  <c r="C45" i="1"/>
  <c r="H17" i="2"/>
  <c r="G17" i="2"/>
  <c r="F17" i="2"/>
  <c r="G20" i="2" l="1"/>
  <c r="E12" i="10"/>
  <c r="E13" i="10" s="1"/>
  <c r="E15" i="10" s="1"/>
  <c r="E17" i="10" s="1"/>
  <c r="E22" i="10"/>
  <c r="F20" i="2"/>
  <c r="H20" i="2"/>
  <c r="E24" i="10"/>
  <c r="E35" i="10"/>
  <c r="E38" i="10" s="1"/>
  <c r="E40" i="10" s="1"/>
  <c r="E43" i="10" s="1"/>
  <c r="I17" i="2"/>
  <c r="I19" i="2"/>
  <c r="C26" i="16" l="1"/>
  <c r="A26" i="16" s="1"/>
  <c r="B61" i="1"/>
  <c r="E25" i="18" s="1"/>
  <c r="B59" i="1"/>
  <c r="E23" i="18" s="1"/>
  <c r="C26" i="14"/>
  <c r="A26" i="14" s="1"/>
  <c r="E25" i="10"/>
  <c r="E27" i="10" s="1"/>
  <c r="E30" i="10" s="1"/>
  <c r="D38" i="1"/>
  <c r="I20" i="2"/>
  <c r="D40" i="1"/>
  <c r="C47" i="1"/>
  <c r="G16" i="11" s="1"/>
  <c r="C62" i="1" s="1"/>
  <c r="E26" i="18" s="1"/>
  <c r="G14" i="11" l="1"/>
  <c r="B60" i="1"/>
  <c r="E24" i="18" s="1"/>
  <c r="C26" i="15"/>
  <c r="A26" i="15" s="1"/>
  <c r="D41" i="1"/>
  <c r="G11" i="11" l="1"/>
  <c r="C18" i="18"/>
  <c r="G18" i="18" s="1"/>
  <c r="C49" i="1"/>
  <c r="G12" i="11" l="1"/>
  <c r="C52" i="1"/>
  <c r="C54" i="1" s="1"/>
  <c r="G22" i="11" l="1"/>
  <c r="A20" i="11"/>
  <c r="A26" i="17" s="1"/>
  <c r="A54" i="1"/>
  <c r="A22" i="11" l="1"/>
  <c r="B63" i="1"/>
  <c r="B64" i="1" s="1"/>
  <c r="C26" i="17"/>
  <c r="E27" i="18" l="1"/>
  <c r="E28" i="18" l="1"/>
  <c r="H30" i="18" s="1"/>
</calcChain>
</file>

<file path=xl/sharedStrings.xml><?xml version="1.0" encoding="utf-8"?>
<sst xmlns="http://schemas.openxmlformats.org/spreadsheetml/2006/main" count="300" uniqueCount="178">
  <si>
    <t>Name</t>
  </si>
  <si>
    <t>Strasse</t>
  </si>
  <si>
    <t>PLZ, Ort</t>
  </si>
  <si>
    <t>Name und Adresse der Institution</t>
  </si>
  <si>
    <t>Name, Vorname</t>
  </si>
  <si>
    <t>Telefonnummer</t>
  </si>
  <si>
    <t>E-Mail</t>
  </si>
  <si>
    <t>Total</t>
  </si>
  <si>
    <t>Vorname</t>
  </si>
  <si>
    <t>Kategorie</t>
  </si>
  <si>
    <t>Eintritt</t>
  </si>
  <si>
    <t>Austritt</t>
  </si>
  <si>
    <t>Stunden</t>
  </si>
  <si>
    <t>Total (BE)</t>
  </si>
  <si>
    <t>Total (BE &amp; nicht BE)</t>
  </si>
  <si>
    <t>Herkunfts-kanton</t>
  </si>
  <si>
    <t>Behindert gemäss ATSG, ohne Rente (nicht BE)</t>
  </si>
  <si>
    <t>Behindert gemäss ATSG, mit Rente (BE)</t>
  </si>
  <si>
    <t>Anzahl Plätze</t>
  </si>
  <si>
    <t>Basisdaten Werkstätte</t>
  </si>
  <si>
    <t>Trägerschaft</t>
  </si>
  <si>
    <t>Betriebsjahr</t>
  </si>
  <si>
    <t>Institution</t>
  </si>
  <si>
    <t>Bezahlte Stunden</t>
  </si>
  <si>
    <t>1. Q.</t>
  </si>
  <si>
    <t>2. Q.</t>
  </si>
  <si>
    <t>3. Q.</t>
  </si>
  <si>
    <t>4. Q.</t>
  </si>
  <si>
    <t xml:space="preserve">4.Q. </t>
  </si>
  <si>
    <t>Obergrenze        + 6%</t>
  </si>
  <si>
    <r>
      <t>II.b Betreute Personen aus anderen Kantonen (nicht BE)</t>
    </r>
    <r>
      <rPr>
        <b/>
        <sz val="10"/>
        <rFont val="Arial"/>
        <family val="2"/>
      </rPr>
      <t xml:space="preserve">
</t>
    </r>
    <r>
      <rPr>
        <sz val="10"/>
        <rFont val="Arial"/>
        <family val="2"/>
      </rPr>
      <t>(Nachweis über die erbrachten Leistungen "Ausserkantonaler")</t>
    </r>
  </si>
  <si>
    <t>Abrechnung</t>
  </si>
  <si>
    <t>Periode</t>
  </si>
  <si>
    <t>1. Quartal</t>
  </si>
  <si>
    <t>Total anrechenbare geleistete Arbeitsstunden</t>
  </si>
  <si>
    <t>Leistungspreis</t>
  </si>
  <si>
    <t>Betriebsbeitrag</t>
  </si>
  <si>
    <t>2. Quartal</t>
  </si>
  <si>
    <t>3. Quartal</t>
  </si>
  <si>
    <t>Ort und Datum:</t>
  </si>
  <si>
    <t>DIE INSTITUTION</t>
  </si>
  <si>
    <t xml:space="preserve">Name: </t>
  </si>
  <si>
    <t>Prüfung der Obergrenze</t>
  </si>
  <si>
    <t>Obergrenze +6 %</t>
  </si>
  <si>
    <t>Betrifft</t>
  </si>
  <si>
    <t>Mit folgender Bankverbindung</t>
  </si>
  <si>
    <t>Bank / PC</t>
  </si>
  <si>
    <t>PLZ Ort</t>
  </si>
  <si>
    <t>Konto-Nr.</t>
  </si>
  <si>
    <t>IBAN-Nr.</t>
  </si>
  <si>
    <t>Buchungstext</t>
  </si>
  <si>
    <t>und Ausgabenbewilligung ist erfolgt.</t>
  </si>
  <si>
    <t>Visa und Datum</t>
  </si>
  <si>
    <t>Rechnerische Kontrolle</t>
  </si>
  <si>
    <t>Stelle</t>
  </si>
  <si>
    <t>Datum</t>
  </si>
  <si>
    <t>Visum</t>
  </si>
  <si>
    <t>GS FRW</t>
  </si>
  <si>
    <t>in CHF</t>
  </si>
  <si>
    <t>Schlussabrechnung unter Einbezug 4. Quartal</t>
  </si>
  <si>
    <t>Maximaler Beitrag (Obergrenze * Leistungspreis)</t>
  </si>
  <si>
    <t>Abzüglich Akontozahlung</t>
  </si>
  <si>
    <t>Abzüglich Kapitalkostenanteil Ausserkantonale</t>
  </si>
  <si>
    <t>bezahlte Arbeitsstunden</t>
  </si>
  <si>
    <t>Total bezahlte anrechenbare Arbeitsstunden</t>
  </si>
  <si>
    <t xml:space="preserve">Abrechnung </t>
  </si>
  <si>
    <t>Kantonsbeitrag BE (kleinerer Wert)</t>
  </si>
  <si>
    <t>Beitrag unter Berücksichtigung eff. anrechenbarer Stunden BE  (Quartal 1 bis Quartal 4) und Leistungspreis</t>
  </si>
  <si>
    <t>Akontozahlung</t>
  </si>
  <si>
    <t>Abzüglich bereits bezahlte Betriebsbeiträge BE (Quartal 1 bis Quartal 3)</t>
  </si>
  <si>
    <t>bezahlte und anrechenbare Arbeitsstunden (BE)</t>
  </si>
  <si>
    <t>bezahlte, nicht anrechenbare Arbeitsstunden (nicht BE)</t>
  </si>
  <si>
    <t xml:space="preserve">Effektive bezahlte und anrechenbare Arbeitsstunden </t>
  </si>
  <si>
    <t xml:space="preserve">Kategorie </t>
  </si>
  <si>
    <r>
      <t>Kategorie</t>
    </r>
    <r>
      <rPr>
        <b/>
        <sz val="10"/>
        <color rgb="FFFF0000"/>
        <rFont val="Arial"/>
        <family val="2"/>
      </rPr>
      <t xml:space="preserve"> </t>
    </r>
  </si>
  <si>
    <t xml:space="preserve">Betriebsbeitragsabrechnung </t>
  </si>
  <si>
    <t>für die INSTITUTION</t>
  </si>
  <si>
    <t>Beurteilungskriterien</t>
  </si>
  <si>
    <t>A) Leistungsdaten</t>
  </si>
  <si>
    <t>B) Finanzdaten</t>
  </si>
  <si>
    <t>Betriebsbeitrag 1. Quartal</t>
  </si>
  <si>
    <t>Betriebsbeitrag 2. Quartal</t>
  </si>
  <si>
    <t>Betriebsbeitrag 3. Quartal</t>
  </si>
  <si>
    <t>Total ausbezahlt</t>
  </si>
  <si>
    <t>Funktion / Tätigkeit</t>
  </si>
  <si>
    <t>visiert für</t>
  </si>
  <si>
    <t>Weiterleitung zur Auszahlung</t>
  </si>
  <si>
    <t>Total geplante Arbeitsstunden</t>
  </si>
  <si>
    <t>Abweichung zur Planung</t>
  </si>
  <si>
    <t>Werkstätten</t>
  </si>
  <si>
    <t>Betriebsbeitrag 4. Quartal / Schlussabrechnung</t>
  </si>
  <si>
    <t>Kurzkommentar zur Quartalsabrechnung / Schlussabrechnung:</t>
  </si>
  <si>
    <r>
      <t>4. Quartal / Schlussabrechnung</t>
    </r>
    <r>
      <rPr>
        <b/>
        <vertAlign val="superscript"/>
        <sz val="10"/>
        <rFont val="Arial"/>
        <family val="2"/>
      </rPr>
      <t>*)</t>
    </r>
  </si>
  <si>
    <t>rechtsgültig unterzeichnet</t>
  </si>
  <si>
    <t xml:space="preserve">  </t>
  </si>
  <si>
    <t>Auflistung der Verwendung der Rücklagen</t>
  </si>
  <si>
    <t>2. Augenschein</t>
  </si>
  <si>
    <t>Betriebsbeitrag gemäss LV (inkl. Obergrenze 106%)</t>
  </si>
  <si>
    <t>Abweichung:</t>
  </si>
  <si>
    <t>Abrechnungsunterlagen</t>
  </si>
  <si>
    <t>Die Zahlungen sind auf Grundlage der Gesamtausgabenbewilligung auszulösen.</t>
  </si>
  <si>
    <t>Effektiv bezahlte Arbeitsstunden BE</t>
  </si>
  <si>
    <t>Stunden-lohn</t>
  </si>
  <si>
    <t>Fachliche Prüfung, Plausibilisierung 4. Quartal</t>
  </si>
  <si>
    <t>effektive Auszahlung</t>
  </si>
  <si>
    <t>Abzüglich Anteil Schwankungsfonds</t>
  </si>
  <si>
    <t>4. Quartal Kp. Kostenanteil AK</t>
  </si>
  <si>
    <t>Kp. Anteil AK 4. Quartal</t>
  </si>
  <si>
    <t>Davon IV-Massnahmen</t>
  </si>
  <si>
    <t>Davon im LV</t>
  </si>
  <si>
    <t>Übrige Plätze ausserhalb LV und nicht IV-Massnahmen</t>
  </si>
  <si>
    <t>Anzahl Plätze im Total der Werkstätte</t>
  </si>
  <si>
    <t xml:space="preserve">Institution </t>
  </si>
  <si>
    <t>Arbeitsstunden von Ausserkantonalen</t>
  </si>
  <si>
    <t>Ober-
grenze
+ 6%</t>
  </si>
  <si>
    <t>Total
geplante
Arbeits-
stunden</t>
  </si>
  <si>
    <t>Anzahl
geplante
Stunden
pro Platz
(Auslastung)</t>
  </si>
  <si>
    <t>Leistungs-
preis pro
bezahlte,
anrechenbare
Arbeitsstunde 
in CHF</t>
  </si>
  <si>
    <t>Leistungs-
preis pro
bezahlte
Arbeitsstunde
inkl. Kapitalkosten
in CHF</t>
  </si>
  <si>
    <t>mit Rente</t>
  </si>
  <si>
    <t>ohne Rente</t>
  </si>
  <si>
    <t>Institution:</t>
  </si>
  <si>
    <t>Zuständige Person</t>
  </si>
  <si>
    <t>Zahlungsverbindung</t>
  </si>
  <si>
    <t>Mit ihrer Unterschrift bestätigt die Institutionsleitung die Richtigkeit der Unterlagen.</t>
  </si>
  <si>
    <t>Total Verwendung des Schwankungsfonds</t>
  </si>
  <si>
    <t>Nachweis über die Verwendung der Schwankungsfonds</t>
  </si>
  <si>
    <t>Die als Schwankungsfonds gebuchten Über- und Unterdeckungen sind entsprechend den Vorgaben in der Wegleitung Pt. 2.7 zu verwenden.</t>
  </si>
  <si>
    <t>Anteil der jährl. Überdeckung, welcher die 6% übersteigt -&gt; transitorisch zu verbuchen, weil Rückzahlung an Kanton</t>
  </si>
  <si>
    <t>Äufnung des Schwankgungsfonds (bis max 6% des Gesamtaufwandes)</t>
  </si>
  <si>
    <t>GESUNDHEITS-, SOZIAL- UND INTEGRATIONSDIREKTION DES KANTONS BERN</t>
  </si>
  <si>
    <t>Rückforderung Schwankungsfonds</t>
  </si>
  <si>
    <t>Rückforderung Anteil Überdeckung</t>
  </si>
  <si>
    <t>* anzugeben ist jeweils der Stand Ende des Jahres</t>
  </si>
  <si>
    <t>Anzahl Klienten BE im LV-Bereich *</t>
  </si>
  <si>
    <t>Anzahl Klienten BE im Bereich IV-Massnahmen *</t>
  </si>
  <si>
    <t>Anzahl Klienten BE ausserhalb des LV *</t>
  </si>
  <si>
    <t>Anzahl ausserkantonale Klienten *</t>
  </si>
  <si>
    <t>Betrag</t>
  </si>
  <si>
    <t>Amt für Integration und Soziales</t>
  </si>
  <si>
    <t>AIS, Revisor/in Abt. Finanzen (2. Augenschein)</t>
  </si>
  <si>
    <t>Auszahlungsbeleg für Leistungsverträge AIS (Werkstätten)</t>
  </si>
  <si>
    <t>Zahlungs-/Rechnungsbeleg für Leistungsverträge AIS (Werkstätten)</t>
  </si>
  <si>
    <t>Visum innerhalb AIS</t>
  </si>
  <si>
    <t>Prüfung der Abrechnung 2022</t>
  </si>
  <si>
    <t>Plausibilisierung Q4 2022</t>
  </si>
  <si>
    <t>Basisdaten Leistungsvertrag 2022</t>
  </si>
  <si>
    <t>Zusammenfassung der Betriebsbeiträge 2022</t>
  </si>
  <si>
    <t>Gesamtaufwand des Leistungsvertrags 2022</t>
  </si>
  <si>
    <t>Betriebsbeitrag 2022 - 1. Quartal</t>
  </si>
  <si>
    <t>Betriebsbeitrag 2022 - 2. Quartal</t>
  </si>
  <si>
    <t>Betriebsbeitrag 2022 - 3. Quartal</t>
  </si>
  <si>
    <t>Betriebsbeitrag 2022 - 4. Quartal</t>
  </si>
  <si>
    <t>M. Riedwyl</t>
  </si>
  <si>
    <t>Plausibilisierung Quartalsabrechnung 1.-3. Quartal 2022</t>
  </si>
  <si>
    <t>Konto</t>
  </si>
  <si>
    <t>Kostenträger</t>
  </si>
  <si>
    <t>Total Schwankungsfonds per 31.12.2021 (Kto-Gruppe 24 / Untergruppe 270 (zweckgebundenen Fonds) oder wenn FER Kto 22)</t>
  </si>
  <si>
    <t>Erwirtschaftete Über-/Unterdeckung 2022</t>
  </si>
  <si>
    <t>Mit ihrer Unterschrift bestätigt die Institutionsleitung die Richtigkeit der Unterlagen. Die quartalsweise Abrechnung durch die GSI erfolgt unter dem Vorbehalt der Ergebnisse von Prüfungen aufgrund der in Ziffer 1.1 des Jahresleistungsvertrages aufgeführten rechtlichen Grundlagen sowie aufgrund von Ziffer 7.5 („Auskunfts- und Mitwirkungspflicht“).</t>
  </si>
  <si>
    <t>Abteilung Finanzen und Revision</t>
  </si>
  <si>
    <t>Leitung Finanzen und Revision</t>
  </si>
  <si>
    <t>Behindert gem. ATSG, ohne Rente (BE) (in Abklärung IV-Rente)</t>
  </si>
  <si>
    <t>Behindert gem. ATSG, ohne Rente (BE) (neg. Rentenentscheid)</t>
  </si>
  <si>
    <t>Behindert gemäss ATSG, mit Rente (nicht BE)</t>
  </si>
  <si>
    <t>Materielle Kontrolle und Abgleich Auszahlungsbeleg mit Vorauszahlungen</t>
  </si>
  <si>
    <t>AIS, Abteilung Finanzen und Revision</t>
  </si>
  <si>
    <t>Kategorie 'Behindert gemäss ATSG (BE), mit Rente'</t>
  </si>
  <si>
    <t>Kategorie 'Behindert gemäss ATSG (BE), ohne Rente (in Abklärung IV-Rente)'</t>
  </si>
  <si>
    <t>Kategorie 'Behindert gemäss ATSG, mit Rente (nicht BE)'</t>
  </si>
  <si>
    <t>Kategorie 'Behindert gemäss ATSG, ohne Rente (nicht BE)'</t>
  </si>
  <si>
    <t>Kategorie 'Behindert gemäss ATSG (BE), ohne Rente (neg. Rentenentscheid)'</t>
  </si>
  <si>
    <t>Zuständige/-r Revisor/-in</t>
  </si>
  <si>
    <t>Anrechenbare Arbeitsstunden (Berner/-innen)</t>
  </si>
  <si>
    <t>Total ausserkantonale Klient/-innen (nicht BE)</t>
  </si>
  <si>
    <r>
      <rPr>
        <vertAlign val="superscript"/>
        <sz val="10"/>
        <rFont val="Arial"/>
        <family val="2"/>
      </rPr>
      <t>*)</t>
    </r>
    <r>
      <rPr>
        <sz val="10"/>
        <rFont val="Arial"/>
        <family val="2"/>
      </rPr>
      <t xml:space="preserve"> unter Berücksichtigung der Akontozahlung, Betriebsbeiträge Quartal 1 bis Quartal  3 und des Kapitalkostenanteils ausserkantonale
  Klient/-innen</t>
    </r>
  </si>
  <si>
    <r>
      <t xml:space="preserve">II.a Betreute Personen aus dem Kanton Bern </t>
    </r>
    <r>
      <rPr>
        <b/>
        <sz val="10"/>
        <rFont val="Arial"/>
        <family val="2"/>
      </rPr>
      <t xml:space="preserve">
</t>
    </r>
    <r>
      <rPr>
        <sz val="10"/>
        <rFont val="Arial"/>
        <family val="2"/>
      </rPr>
      <t>(Nachweis über die erbrachten Leistungen Bewohner/-innen Kanton Bern)</t>
    </r>
  </si>
  <si>
    <t>AIS, Revisor/-in Abteilung Finanzen und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</si>
</sst>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 #,##0,_ ;_ * \-#,##0,_ ;_ * &quot;-&quot;??_ ;_ @_ "/>
    <numFmt numFmtId="165" formatCode="_ * #.0,,_ ;_ * \-#.0,,_ ;_ * &quot;-&quot;??_ ;_ @_ "/>
    <numFmt numFmtId="166" formatCode="_ * #,,_ ;_ * \-#,,_ ;_ * &quot;-&quot;??_ ;_ @_ "/>
    <numFmt numFmtId="167" formatCode="[$CHF-1407]\ #,##0"/>
    <numFmt numFmtId="168" formatCode="[$CHF-1407]\ #,##0;[$CHF-1407]\ \-#,##0"/>
    <numFmt numFmtId="169" formatCode="[$CHF-1407]\ #,##0.00"/>
    <numFmt numFmtId="170" formatCode="0.0%"/>
    <numFmt numFmtId="171" formatCode="dd/mm/yy;@"/>
  </numFmts>
  <fonts count="43" x14ac:knownFonts="1">
    <font>
      <sz val="10"/>
      <name val="Arial"/>
    </font>
    <font>
      <sz val="11"/>
      <color theme="1"/>
      <name val="Calibri"/>
      <family val="2"/>
      <scheme val="minor"/>
    </font>
    <font>
      <sz val="10"/>
      <name val="Arial"/>
      <family val="2"/>
    </font>
    <font>
      <b/>
      <sz val="10"/>
      <name val="Arial"/>
      <family val="2"/>
    </font>
    <font>
      <sz val="8"/>
      <name val="Arial"/>
      <family val="2"/>
    </font>
    <font>
      <b/>
      <u/>
      <sz val="10"/>
      <name val="Arial"/>
      <family val="2"/>
    </font>
    <font>
      <b/>
      <sz val="9"/>
      <name val="Arial"/>
      <family val="2"/>
    </font>
    <font>
      <sz val="8"/>
      <name val="Arial"/>
      <family val="2"/>
    </font>
    <font>
      <b/>
      <u/>
      <sz val="11"/>
      <name val="Arial"/>
      <family val="2"/>
    </font>
    <font>
      <sz val="9"/>
      <name val="Arial"/>
      <family val="2"/>
    </font>
    <font>
      <b/>
      <sz val="10"/>
      <color theme="1"/>
      <name val="Arial"/>
      <family val="2"/>
    </font>
    <font>
      <b/>
      <sz val="12"/>
      <name val="Arial"/>
      <family val="2"/>
    </font>
    <font>
      <b/>
      <sz val="16"/>
      <name val="Arial"/>
      <family val="2"/>
    </font>
    <font>
      <sz val="16"/>
      <name val="Arial"/>
      <family val="2"/>
    </font>
    <font>
      <sz val="12"/>
      <name val="Arial"/>
      <family val="2"/>
    </font>
    <font>
      <b/>
      <sz val="11"/>
      <name val="Arial"/>
      <family val="2"/>
    </font>
    <font>
      <sz val="11"/>
      <name val="Arial"/>
      <family val="2"/>
    </font>
    <font>
      <sz val="10"/>
      <color rgb="FFFF0000"/>
      <name val="Arial"/>
      <family val="2"/>
    </font>
    <font>
      <b/>
      <sz val="10"/>
      <color rgb="FFFF000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0"/>
      <color indexed="10"/>
      <name val="Arial"/>
      <family val="2"/>
    </font>
    <font>
      <u/>
      <sz val="10"/>
      <color indexed="10"/>
      <name val="Arial"/>
      <family val="2"/>
    </font>
    <font>
      <sz val="10"/>
      <color indexed="10"/>
      <name val="Arial"/>
      <family val="2"/>
    </font>
    <font>
      <vertAlign val="superscript"/>
      <sz val="10"/>
      <name val="Arial"/>
      <family val="2"/>
    </font>
    <font>
      <b/>
      <vertAlign val="superscript"/>
      <sz val="10"/>
      <name val="Arial"/>
      <family val="2"/>
    </font>
    <font>
      <b/>
      <sz val="13"/>
      <name val="Arial"/>
      <family val="2"/>
    </font>
    <font>
      <b/>
      <sz val="14"/>
      <name val="Arial"/>
      <family val="2"/>
    </font>
  </fonts>
  <fills count="34">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3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tint="-0.249977111117893"/>
        <bgColor indexed="64"/>
      </patternFill>
    </fill>
  </fills>
  <borders count="132">
    <border>
      <left/>
      <right/>
      <top/>
      <bottom/>
      <diagonal/>
    </border>
    <border>
      <left/>
      <right style="thin">
        <color indexed="49"/>
      </right>
      <top/>
      <bottom/>
      <diagonal/>
    </border>
    <border>
      <left/>
      <right/>
      <top/>
      <bottom style="medium">
        <color indexed="64"/>
      </bottom>
      <diagonal/>
    </border>
    <border>
      <left/>
      <right/>
      <top/>
      <bottom style="hair">
        <color indexed="64"/>
      </bottom>
      <diagonal/>
    </border>
    <border>
      <left/>
      <right/>
      <top style="thin">
        <color indexed="64"/>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bottom/>
      <diagonal/>
    </border>
    <border>
      <left/>
      <right style="thin">
        <color indexed="64"/>
      </right>
      <top style="hair">
        <color indexed="64"/>
      </top>
      <bottom style="thin">
        <color indexed="64"/>
      </bottom>
      <diagonal/>
    </border>
    <border>
      <left/>
      <right style="thin">
        <color indexed="64"/>
      </right>
      <top style="medium">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thin">
        <color indexed="64"/>
      </left>
      <right style="medium">
        <color auto="1"/>
      </right>
      <top/>
      <bottom/>
      <diagonal/>
    </border>
    <border>
      <left style="thin">
        <color indexed="64"/>
      </left>
      <right style="medium">
        <color auto="1"/>
      </right>
      <top/>
      <bottom style="thin">
        <color indexed="64"/>
      </bottom>
      <diagonal/>
    </border>
    <border>
      <left style="medium">
        <color auto="1"/>
      </left>
      <right/>
      <top/>
      <bottom style="thin">
        <color indexed="64"/>
      </bottom>
      <diagonal/>
    </border>
    <border>
      <left/>
      <right/>
      <top/>
      <bottom style="thin">
        <color indexed="64"/>
      </bottom>
      <diagonal/>
    </border>
    <border>
      <left style="medium">
        <color auto="1"/>
      </left>
      <right/>
      <top style="medium">
        <color auto="1"/>
      </top>
      <bottom style="hair">
        <color auto="1"/>
      </bottom>
      <diagonal/>
    </border>
    <border>
      <left/>
      <right/>
      <top style="medium">
        <color auto="1"/>
      </top>
      <bottom style="hair">
        <color auto="1"/>
      </bottom>
      <diagonal/>
    </border>
    <border>
      <left style="thin">
        <color indexed="64"/>
      </left>
      <right style="medium">
        <color auto="1"/>
      </right>
      <top style="medium">
        <color auto="1"/>
      </top>
      <bottom style="hair">
        <color auto="1"/>
      </bottom>
      <diagonal/>
    </border>
    <border>
      <left style="medium">
        <color auto="1"/>
      </left>
      <right/>
      <top style="hair">
        <color auto="1"/>
      </top>
      <bottom style="thin">
        <color indexed="64"/>
      </bottom>
      <diagonal/>
    </border>
    <border>
      <left/>
      <right/>
      <top style="hair">
        <color auto="1"/>
      </top>
      <bottom style="thin">
        <color indexed="64"/>
      </bottom>
      <diagonal/>
    </border>
    <border>
      <left style="thin">
        <color indexed="64"/>
      </left>
      <right style="medium">
        <color auto="1"/>
      </right>
      <top style="hair">
        <color auto="1"/>
      </top>
      <bottom style="thin">
        <color indexed="64"/>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indexed="64"/>
      </right>
      <top style="medium">
        <color auto="1"/>
      </top>
      <bottom style="hair">
        <color auto="1"/>
      </bottom>
      <diagonal/>
    </border>
    <border>
      <left/>
      <right style="thin">
        <color indexed="64"/>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indexed="64"/>
      </bottom>
      <diagonal/>
    </border>
    <border>
      <left/>
      <right style="medium">
        <color auto="1"/>
      </right>
      <top style="thin">
        <color indexed="64"/>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auto="1"/>
      </top>
      <bottom style="thin">
        <color indexed="64"/>
      </bottom>
      <diagonal/>
    </border>
    <border>
      <left style="medium">
        <color indexed="64"/>
      </left>
      <right style="medium">
        <color indexed="64"/>
      </right>
      <top style="medium">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8"/>
      </right>
      <top/>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64"/>
      </left>
      <right style="medium">
        <color auto="1"/>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thin">
        <color auto="1"/>
      </top>
      <bottom style="medium">
        <color auto="1"/>
      </bottom>
      <diagonal/>
    </border>
    <border>
      <left/>
      <right style="medium">
        <color auto="1"/>
      </right>
      <top style="medium">
        <color auto="1"/>
      </top>
      <bottom style="thin">
        <color auto="1"/>
      </bottom>
      <diagonal/>
    </border>
    <border>
      <left style="thin">
        <color indexed="64"/>
      </left>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hair">
        <color indexed="64"/>
      </left>
      <right style="hair">
        <color indexed="64"/>
      </right>
      <top/>
      <bottom style="hair">
        <color indexed="64"/>
      </bottom>
      <diagonal/>
    </border>
    <border>
      <left style="medium">
        <color auto="1"/>
      </left>
      <right/>
      <top style="thin">
        <color indexed="64"/>
      </top>
      <bottom style="hair">
        <color auto="1"/>
      </bottom>
      <diagonal/>
    </border>
    <border>
      <left/>
      <right/>
      <top style="thin">
        <color indexed="64"/>
      </top>
      <bottom style="hair">
        <color auto="1"/>
      </bottom>
      <diagonal/>
    </border>
    <border>
      <left style="thin">
        <color auto="1"/>
      </left>
      <right style="medium">
        <color auto="1"/>
      </right>
      <top style="thin">
        <color indexed="64"/>
      </top>
      <bottom style="hair">
        <color auto="1"/>
      </bottom>
      <diagonal/>
    </border>
    <border>
      <left style="thin">
        <color auto="1"/>
      </left>
      <right style="medium">
        <color auto="1"/>
      </right>
      <top style="hair">
        <color auto="1"/>
      </top>
      <bottom style="hair">
        <color auto="1"/>
      </bottom>
      <diagonal/>
    </border>
    <border>
      <left/>
      <right style="thin">
        <color indexed="64"/>
      </right>
      <top style="thin">
        <color indexed="64"/>
      </top>
      <bottom style="hair">
        <color auto="1"/>
      </bottom>
      <diagonal/>
    </border>
    <border>
      <left/>
      <right style="thin">
        <color indexed="64"/>
      </right>
      <top style="hair">
        <color auto="1"/>
      </top>
      <bottom style="hair">
        <color auto="1"/>
      </bottom>
      <diagonal/>
    </border>
    <border>
      <left/>
      <right style="thin">
        <color auto="1"/>
      </right>
      <top/>
      <bottom/>
      <diagonal/>
    </border>
    <border>
      <left style="medium">
        <color indexed="64"/>
      </left>
      <right/>
      <top/>
      <bottom/>
      <diagonal/>
    </border>
    <border>
      <left style="medium">
        <color indexed="64"/>
      </left>
      <right/>
      <top style="hair">
        <color indexed="64"/>
      </top>
      <bottom/>
      <diagonal/>
    </border>
    <border>
      <left/>
      <right/>
      <top style="hair">
        <color indexed="64"/>
      </top>
      <bottom/>
      <diagonal/>
    </border>
    <border>
      <left style="thin">
        <color auto="1"/>
      </left>
      <right style="medium">
        <color auto="1"/>
      </right>
      <top style="hair">
        <color auto="1"/>
      </top>
      <bottom/>
      <diagonal/>
    </border>
    <border>
      <left/>
      <right style="thin">
        <color indexed="64"/>
      </right>
      <top style="hair">
        <color auto="1"/>
      </top>
      <bottom/>
      <diagonal/>
    </border>
    <border>
      <left style="thin">
        <color auto="1"/>
      </left>
      <right style="medium">
        <color auto="1"/>
      </right>
      <top style="thin">
        <color auto="1"/>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medium">
        <color auto="1"/>
      </right>
      <top style="thin">
        <color indexed="64"/>
      </top>
      <bottom style="medium">
        <color indexed="64"/>
      </bottom>
      <diagonal/>
    </border>
    <border>
      <left style="medium">
        <color indexed="8"/>
      </left>
      <right/>
      <top/>
      <bottom/>
      <diagonal/>
    </border>
    <border>
      <left style="medium">
        <color auto="1"/>
      </left>
      <right/>
      <top/>
      <bottom/>
      <diagonal/>
    </border>
    <border>
      <left style="medium">
        <color auto="1"/>
      </left>
      <right/>
      <top/>
      <bottom style="medium">
        <color auto="1"/>
      </bottom>
      <diagonal/>
    </border>
    <border>
      <left/>
      <right style="medium">
        <color indexed="8"/>
      </right>
      <top/>
      <bottom style="medium">
        <color auto="1"/>
      </bottom>
      <diagonal/>
    </border>
  </borders>
  <cellStyleXfs count="72">
    <xf numFmtId="0" fontId="0" fillId="0" borderId="0"/>
    <xf numFmtId="4" fontId="7" fillId="0" borderId="0"/>
    <xf numFmtId="166" fontId="7" fillId="0" borderId="0" applyFill="0" applyBorder="0"/>
    <xf numFmtId="165" fontId="7" fillId="0" borderId="0" applyFill="0" applyBorder="0"/>
    <xf numFmtId="164" fontId="7" fillId="2" borderId="1" applyFill="0" applyBorder="0"/>
    <xf numFmtId="0" fontId="2" fillId="0" borderId="0"/>
    <xf numFmtId="43" fontId="2" fillId="0" borderId="0" applyFill="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20" fillId="21"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8" borderId="0" applyNumberFormat="0" applyBorder="0" applyAlignment="0" applyProtection="0"/>
    <xf numFmtId="0" fontId="21" fillId="12" borderId="0" applyNumberFormat="0" applyBorder="0" applyAlignment="0" applyProtection="0"/>
    <xf numFmtId="0" fontId="22" fillId="29" borderId="44" applyNumberFormat="0" applyAlignment="0" applyProtection="0"/>
    <xf numFmtId="0" fontId="23" fillId="30" borderId="45" applyNumberFormat="0" applyAlignment="0" applyProtection="0"/>
    <xf numFmtId="43" fontId="2" fillId="0" borderId="0" applyFont="0" applyFill="0" applyBorder="0" applyAlignment="0" applyProtection="0"/>
    <xf numFmtId="0" fontId="24" fillId="0" borderId="0" applyNumberFormat="0" applyFill="0" applyBorder="0" applyAlignment="0" applyProtection="0"/>
    <xf numFmtId="0" fontId="25" fillId="13" borderId="0" applyNumberFormat="0" applyBorder="0" applyAlignment="0" applyProtection="0"/>
    <xf numFmtId="0" fontId="26" fillId="0" borderId="46" applyNumberFormat="0" applyFill="0" applyAlignment="0" applyProtection="0"/>
    <xf numFmtId="0" fontId="27" fillId="0" borderId="47" applyNumberFormat="0" applyFill="0" applyAlignment="0" applyProtection="0"/>
    <xf numFmtId="0" fontId="28" fillId="0" borderId="48" applyNumberFormat="0" applyFill="0" applyAlignment="0" applyProtection="0"/>
    <xf numFmtId="0" fontId="28" fillId="0" borderId="0" applyNumberFormat="0" applyFill="0" applyBorder="0" applyAlignment="0" applyProtection="0"/>
    <xf numFmtId="0" fontId="29" fillId="16" borderId="44" applyNumberFormat="0" applyAlignment="0" applyProtection="0"/>
    <xf numFmtId="0" fontId="30" fillId="0" borderId="49" applyNumberFormat="0" applyFill="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2" fillId="32" borderId="50" applyNumberFormat="0" applyAlignment="0" applyProtection="0"/>
    <xf numFmtId="0" fontId="2" fillId="32" borderId="50" applyNumberFormat="0" applyAlignment="0" applyProtection="0"/>
    <xf numFmtId="0" fontId="32" fillId="29" borderId="51" applyNumberFormat="0" applyAlignment="0" applyProtection="0"/>
    <xf numFmtId="9" fontId="2" fillId="0" borderId="0" applyFont="0" applyFill="0" applyBorder="0" applyAlignment="0" applyProtection="0"/>
    <xf numFmtId="0" fontId="2" fillId="0" borderId="0"/>
    <xf numFmtId="0" fontId="1" fillId="0" borderId="0"/>
    <xf numFmtId="0" fontId="2" fillId="0" borderId="0"/>
    <xf numFmtId="0" fontId="2" fillId="0" borderId="0"/>
    <xf numFmtId="0" fontId="33" fillId="0" borderId="0" applyNumberFormat="0" applyFill="0" applyBorder="0" applyAlignment="0" applyProtection="0"/>
    <xf numFmtId="0" fontId="34" fillId="0" borderId="52" applyNumberFormat="0" applyFill="0" applyAlignment="0" applyProtection="0"/>
    <xf numFmtId="0" fontId="35" fillId="0" borderId="0" applyNumberFormat="0" applyFill="0" applyBorder="0" applyAlignment="0" applyProtection="0"/>
    <xf numFmtId="0" fontId="2" fillId="0" borderId="0"/>
  </cellStyleXfs>
  <cellXfs count="647">
    <xf numFmtId="0" fontId="0" fillId="0" borderId="0" xfId="0"/>
    <xf numFmtId="0" fontId="0" fillId="3" borderId="8" xfId="0" applyFill="1" applyBorder="1" applyProtection="1">
      <protection locked="0"/>
    </xf>
    <xf numFmtId="0" fontId="0" fillId="3" borderId="9" xfId="0" applyFill="1" applyBorder="1" applyProtection="1">
      <protection locked="0"/>
    </xf>
    <xf numFmtId="0" fontId="0" fillId="3" borderId="6" xfId="0" applyFill="1" applyBorder="1" applyProtection="1">
      <protection locked="0"/>
    </xf>
    <xf numFmtId="3" fontId="0" fillId="3" borderId="6" xfId="0" applyNumberFormat="1" applyFill="1" applyBorder="1" applyProtection="1">
      <protection locked="0"/>
    </xf>
    <xf numFmtId="0" fontId="16" fillId="0" borderId="0" xfId="0" applyFont="1" applyFill="1" applyBorder="1" applyAlignment="1" applyProtection="1">
      <alignment vertical="center" wrapText="1"/>
      <protection locked="0"/>
    </xf>
    <xf numFmtId="0" fontId="16" fillId="0" borderId="37" xfId="0" applyFont="1" applyFill="1" applyBorder="1" applyAlignment="1" applyProtection="1">
      <alignment vertical="center" wrapText="1"/>
      <protection locked="0"/>
    </xf>
    <xf numFmtId="0" fontId="16" fillId="0" borderId="0" xfId="0" applyFont="1" applyBorder="1" applyAlignment="1" applyProtection="1">
      <alignment vertical="center" wrapText="1"/>
      <protection locked="0"/>
    </xf>
    <xf numFmtId="0" fontId="12" fillId="0" borderId="0" xfId="5" applyFont="1"/>
    <xf numFmtId="0" fontId="13" fillId="0" borderId="0" xfId="5" applyFont="1"/>
    <xf numFmtId="0" fontId="2" fillId="8" borderId="0" xfId="5" applyFill="1"/>
    <xf numFmtId="0" fontId="12" fillId="8" borderId="0" xfId="5" applyFont="1" applyFill="1"/>
    <xf numFmtId="0" fontId="13" fillId="8" borderId="0" xfId="5" applyFont="1" applyFill="1"/>
    <xf numFmtId="0" fontId="3" fillId="0" borderId="0" xfId="5" applyFont="1"/>
    <xf numFmtId="0" fontId="2" fillId="0" borderId="0" xfId="5"/>
    <xf numFmtId="0" fontId="3" fillId="8" borderId="0" xfId="5" applyFont="1" applyFill="1"/>
    <xf numFmtId="0" fontId="17" fillId="8" borderId="0" xfId="5" applyFont="1" applyFill="1"/>
    <xf numFmtId="0" fontId="3" fillId="8" borderId="20" xfId="5" applyFont="1" applyFill="1" applyBorder="1" applyAlignment="1">
      <alignment horizontal="left" vertical="center" wrapText="1"/>
    </xf>
    <xf numFmtId="0" fontId="18" fillId="0" borderId="0" xfId="5" applyFont="1" applyFill="1" applyBorder="1"/>
    <xf numFmtId="0" fontId="2" fillId="0" borderId="0" xfId="5" applyFill="1" applyBorder="1"/>
    <xf numFmtId="0" fontId="2" fillId="8" borderId="0" xfId="5" applyFill="1" applyBorder="1"/>
    <xf numFmtId="0" fontId="3" fillId="8" borderId="0" xfId="5" applyFont="1" applyFill="1" applyBorder="1" applyAlignment="1">
      <alignment horizontal="left"/>
    </xf>
    <xf numFmtId="43" fontId="3" fillId="8" borderId="0" xfId="6" applyNumberFormat="1" applyFont="1" applyFill="1" applyBorder="1"/>
    <xf numFmtId="0" fontId="2" fillId="8" borderId="0" xfId="5" applyFill="1" applyBorder="1" applyAlignment="1">
      <alignment horizontal="right"/>
    </xf>
    <xf numFmtId="0" fontId="2" fillId="8" borderId="0" xfId="5" applyFont="1" applyFill="1" applyBorder="1" applyAlignment="1">
      <alignment horizontal="left"/>
    </xf>
    <xf numFmtId="0" fontId="2" fillId="8" borderId="0" xfId="5" applyFont="1" applyFill="1"/>
    <xf numFmtId="0" fontId="2" fillId="8" borderId="0" xfId="5" applyFont="1" applyFill="1" applyBorder="1"/>
    <xf numFmtId="0" fontId="36" fillId="0" borderId="0" xfId="5" applyFont="1" applyBorder="1" applyAlignment="1" applyProtection="1">
      <alignment vertical="center"/>
    </xf>
    <xf numFmtId="0" fontId="37" fillId="0" borderId="0" xfId="5" applyFont="1" applyFill="1" applyBorder="1" applyAlignment="1" applyProtection="1">
      <alignment vertical="center"/>
    </xf>
    <xf numFmtId="0" fontId="38" fillId="0" borderId="0" xfId="5" applyFont="1" applyFill="1" applyBorder="1" applyAlignment="1" applyProtection="1">
      <alignment vertical="center"/>
    </xf>
    <xf numFmtId="0" fontId="11" fillId="0" borderId="0" xfId="5" applyFont="1" applyFill="1" applyBorder="1" applyAlignment="1" applyProtection="1">
      <alignment vertical="center"/>
    </xf>
    <xf numFmtId="0" fontId="3" fillId="0" borderId="0" xfId="5" applyFont="1" applyProtection="1"/>
    <xf numFmtId="3" fontId="0" fillId="3" borderId="6" xfId="0" applyNumberFormat="1" applyFill="1" applyBorder="1" applyAlignment="1" applyProtection="1">
      <alignment horizontal="right" vertical="center"/>
      <protection locked="0"/>
    </xf>
    <xf numFmtId="0" fontId="2" fillId="3" borderId="8" xfId="0" applyFont="1" applyFill="1" applyBorder="1" applyProtection="1">
      <protection locked="0"/>
    </xf>
    <xf numFmtId="0" fontId="2" fillId="3" borderId="6" xfId="0" applyFont="1" applyFill="1" applyBorder="1" applyProtection="1">
      <protection locked="0"/>
    </xf>
    <xf numFmtId="4" fontId="3" fillId="4" borderId="7" xfId="0" applyNumberFormat="1" applyFont="1" applyFill="1" applyBorder="1" applyAlignment="1" applyProtection="1">
      <alignment horizontal="right" vertical="center" wrapText="1"/>
      <protection locked="0"/>
    </xf>
    <xf numFmtId="0" fontId="9" fillId="0" borderId="0" xfId="71" applyFont="1" applyProtection="1"/>
    <xf numFmtId="0" fontId="6" fillId="0" borderId="0" xfId="71" applyFont="1" applyProtection="1"/>
    <xf numFmtId="0" fontId="15" fillId="0" borderId="0" xfId="71" applyFont="1" applyProtection="1"/>
    <xf numFmtId="0" fontId="2" fillId="0" borderId="0" xfId="71" applyProtection="1"/>
    <xf numFmtId="0" fontId="2" fillId="3" borderId="0" xfId="71" applyFill="1" applyProtection="1">
      <protection locked="0"/>
    </xf>
    <xf numFmtId="0" fontId="2" fillId="0" borderId="0" xfId="71" applyFont="1" applyProtection="1"/>
    <xf numFmtId="0" fontId="2" fillId="0" borderId="0" xfId="71" applyAlignment="1" applyProtection="1">
      <alignment horizontal="left"/>
    </xf>
    <xf numFmtId="0" fontId="11" fillId="0" borderId="0" xfId="71" applyFont="1" applyProtection="1"/>
    <xf numFmtId="0" fontId="11" fillId="0" borderId="0" xfId="71" applyFont="1" applyAlignment="1" applyProtection="1">
      <alignment horizontal="left"/>
    </xf>
    <xf numFmtId="0" fontId="3" fillId="0" borderId="0" xfId="71" applyFont="1" applyProtection="1"/>
    <xf numFmtId="0" fontId="16" fillId="0" borderId="0" xfId="71" applyFont="1" applyProtection="1"/>
    <xf numFmtId="0" fontId="3" fillId="0" borderId="0" xfId="71" applyFont="1" applyBorder="1" applyAlignment="1" applyProtection="1">
      <alignment horizontal="left" vertical="center"/>
    </xf>
    <xf numFmtId="0" fontId="3" fillId="0" borderId="0" xfId="71" applyFont="1" applyAlignment="1" applyProtection="1">
      <alignment horizontal="left" vertical="center"/>
    </xf>
    <xf numFmtId="3" fontId="2" fillId="0" borderId="0" xfId="71" applyNumberFormat="1" applyBorder="1" applyAlignment="1" applyProtection="1">
      <alignment horizontal="center"/>
    </xf>
    <xf numFmtId="0" fontId="3" fillId="0" borderId="0" xfId="71" applyFont="1" applyBorder="1" applyAlignment="1" applyProtection="1">
      <alignment horizontal="center" vertical="center" wrapText="1"/>
    </xf>
    <xf numFmtId="3" fontId="3" fillId="0" borderId="0" xfId="71" applyNumberFormat="1" applyFont="1" applyFill="1" applyBorder="1" applyAlignment="1" applyProtection="1">
      <alignment vertical="center"/>
    </xf>
    <xf numFmtId="0" fontId="3" fillId="0" borderId="40" xfId="71" applyFont="1" applyBorder="1" applyAlignment="1" applyProtection="1">
      <alignment horizontal="left" vertical="center"/>
    </xf>
    <xf numFmtId="3" fontId="3" fillId="0" borderId="0" xfId="71" applyNumberFormat="1" applyFont="1" applyBorder="1" applyAlignment="1" applyProtection="1">
      <alignment vertical="center"/>
    </xf>
    <xf numFmtId="0" fontId="3" fillId="0" borderId="0" xfId="71" applyFont="1" applyBorder="1" applyAlignment="1" applyProtection="1">
      <alignment horizontal="left" vertical="center" wrapText="1"/>
    </xf>
    <xf numFmtId="3" fontId="3" fillId="0" borderId="0" xfId="71" applyNumberFormat="1" applyFont="1" applyFill="1" applyBorder="1" applyAlignment="1" applyProtection="1">
      <alignment horizontal="center" vertical="center"/>
    </xf>
    <xf numFmtId="0" fontId="3" fillId="0" borderId="0" xfId="71" applyFont="1" applyAlignment="1" applyProtection="1">
      <alignment vertical="center"/>
    </xf>
    <xf numFmtId="0" fontId="3" fillId="0" borderId="7" xfId="71" applyFont="1" applyBorder="1" applyProtection="1"/>
    <xf numFmtId="0" fontId="2" fillId="0" borderId="7" xfId="71" applyBorder="1" applyAlignment="1" applyProtection="1">
      <alignment vertical="center"/>
    </xf>
    <xf numFmtId="14" fontId="2" fillId="0" borderId="7" xfId="71" applyNumberFormat="1" applyBorder="1" applyAlignment="1" applyProtection="1">
      <alignment horizontal="center" vertical="center"/>
    </xf>
    <xf numFmtId="0" fontId="2" fillId="0" borderId="7" xfId="71" applyBorder="1" applyProtection="1"/>
    <xf numFmtId="0" fontId="2" fillId="0" borderId="7" xfId="71" applyFill="1" applyBorder="1" applyAlignment="1" applyProtection="1">
      <alignment vertical="center"/>
    </xf>
    <xf numFmtId="0" fontId="2" fillId="0" borderId="0" xfId="71" applyBorder="1" applyAlignment="1" applyProtection="1">
      <alignment vertical="top"/>
    </xf>
    <xf numFmtId="0" fontId="2" fillId="0" borderId="0" xfId="71" applyBorder="1" applyAlignment="1" applyProtection="1">
      <alignment horizontal="center"/>
    </xf>
    <xf numFmtId="0" fontId="15" fillId="0" borderId="20" xfId="71" applyFont="1" applyBorder="1" applyAlignment="1" applyProtection="1">
      <alignment vertical="center"/>
    </xf>
    <xf numFmtId="0" fontId="15" fillId="0" borderId="19" xfId="71" applyFont="1" applyBorder="1" applyAlignment="1" applyProtection="1">
      <alignment vertical="center"/>
    </xf>
    <xf numFmtId="0" fontId="15" fillId="0" borderId="0" xfId="71" applyFont="1" applyBorder="1" applyAlignment="1" applyProtection="1">
      <alignment vertical="center"/>
    </xf>
    <xf numFmtId="3" fontId="3" fillId="0" borderId="7" xfId="0" applyNumberFormat="1" applyFont="1" applyFill="1" applyBorder="1" applyProtection="1"/>
    <xf numFmtId="3" fontId="10" fillId="0" borderId="7" xfId="0" applyNumberFormat="1" applyFont="1" applyFill="1" applyBorder="1" applyAlignment="1" applyProtection="1">
      <alignment horizontal="right" vertical="center" wrapText="1"/>
    </xf>
    <xf numFmtId="3" fontId="0" fillId="4" borderId="7" xfId="0" applyNumberFormat="1" applyFill="1" applyBorder="1" applyAlignment="1" applyProtection="1">
      <alignment horizontal="right" vertical="center"/>
      <protection locked="0"/>
    </xf>
    <xf numFmtId="0" fontId="3" fillId="0" borderId="20" xfId="71" applyFont="1" applyBorder="1" applyAlignment="1" applyProtection="1">
      <alignment horizontal="left" vertical="center"/>
    </xf>
    <xf numFmtId="0" fontId="15" fillId="0" borderId="0" xfId="71" applyFont="1" applyAlignment="1" applyProtection="1">
      <alignment horizontal="center"/>
    </xf>
    <xf numFmtId="0" fontId="15" fillId="0" borderId="4" xfId="71" applyFont="1" applyBorder="1" applyAlignment="1" applyProtection="1">
      <alignment horizontal="left" vertical="center"/>
    </xf>
    <xf numFmtId="0" fontId="15" fillId="0" borderId="19" xfId="71" applyFont="1" applyBorder="1" applyAlignment="1" applyProtection="1">
      <alignment horizontal="left" vertical="center"/>
    </xf>
    <xf numFmtId="0" fontId="0" fillId="0" borderId="0" xfId="0" applyBorder="1" applyAlignment="1" applyProtection="1">
      <alignment horizontal="left"/>
    </xf>
    <xf numFmtId="0" fontId="3" fillId="0" borderId="0" xfId="71" applyFont="1" applyAlignment="1" applyProtection="1">
      <alignment horizontal="left"/>
    </xf>
    <xf numFmtId="0" fontId="2" fillId="0" borderId="0" xfId="71" applyBorder="1" applyProtection="1"/>
    <xf numFmtId="170" fontId="3" fillId="0" borderId="0" xfId="71" applyNumberFormat="1" applyFont="1" applyFill="1" applyBorder="1" applyAlignment="1" applyProtection="1">
      <alignment horizontal="center"/>
    </xf>
    <xf numFmtId="0" fontId="2" fillId="0" borderId="0" xfId="71" applyAlignment="1" applyProtection="1">
      <alignment horizontal="left" vertical="top"/>
    </xf>
    <xf numFmtId="0" fontId="3" fillId="0" borderId="0" xfId="0" applyFont="1" applyProtection="1"/>
    <xf numFmtId="0" fontId="0" fillId="0" borderId="0" xfId="0" applyAlignment="1" applyProtection="1"/>
    <xf numFmtId="0" fontId="0" fillId="0" borderId="0" xfId="0" applyProtection="1"/>
    <xf numFmtId="0" fontId="11" fillId="0" borderId="0" xfId="5" applyFont="1" applyBorder="1" applyAlignment="1" applyProtection="1">
      <alignment vertical="center"/>
    </xf>
    <xf numFmtId="0" fontId="2" fillId="0" borderId="41" xfId="0" applyFont="1" applyBorder="1" applyAlignment="1" applyProtection="1">
      <alignment vertical="center" wrapText="1"/>
    </xf>
    <xf numFmtId="3" fontId="10" fillId="0" borderId="7" xfId="0" applyNumberFormat="1" applyFont="1" applyBorder="1" applyAlignment="1" applyProtection="1">
      <alignment horizontal="right" vertical="center" wrapText="1"/>
    </xf>
    <xf numFmtId="0" fontId="17" fillId="0" borderId="0" xfId="0" applyFont="1" applyProtection="1"/>
    <xf numFmtId="0" fontId="3" fillId="0" borderId="7" xfId="0" applyFont="1" applyBorder="1" applyAlignment="1" applyProtection="1">
      <alignment horizontal="center" vertical="center"/>
    </xf>
    <xf numFmtId="3" fontId="0" fillId="0" borderId="7" xfId="0" applyNumberFormat="1" applyBorder="1" applyAlignment="1" applyProtection="1">
      <alignment horizontal="right" vertical="center"/>
    </xf>
    <xf numFmtId="3" fontId="3" fillId="0" borderId="7" xfId="0" applyNumberFormat="1" applyFont="1" applyBorder="1" applyAlignment="1" applyProtection="1">
      <alignment horizontal="right" vertical="center"/>
    </xf>
    <xf numFmtId="3" fontId="0" fillId="0" borderId="0" xfId="0" applyNumberFormat="1" applyProtection="1"/>
    <xf numFmtId="3" fontId="3" fillId="0" borderId="7" xfId="0" applyNumberFormat="1" applyFont="1" applyBorder="1" applyAlignment="1" applyProtection="1">
      <alignment horizontal="center" vertical="center"/>
    </xf>
    <xf numFmtId="3" fontId="0" fillId="0" borderId="4" xfId="0" applyNumberFormat="1" applyBorder="1" applyAlignment="1" applyProtection="1">
      <alignment horizontal="right" vertical="center"/>
    </xf>
    <xf numFmtId="0" fontId="0" fillId="0" borderId="0" xfId="0" applyFill="1" applyProtection="1"/>
    <xf numFmtId="0" fontId="3" fillId="0" borderId="0" xfId="0" applyFont="1" applyBorder="1" applyAlignment="1" applyProtection="1">
      <alignment vertical="center" wrapText="1"/>
    </xf>
    <xf numFmtId="0" fontId="3" fillId="0" borderId="0" xfId="0" applyFont="1" applyFill="1" applyBorder="1" applyAlignment="1" applyProtection="1">
      <alignment vertical="center" wrapText="1"/>
    </xf>
    <xf numFmtId="0" fontId="3" fillId="0" borderId="0" xfId="0" applyFont="1" applyBorder="1" applyAlignment="1" applyProtection="1">
      <alignment horizontal="center" vertical="center" wrapText="1"/>
    </xf>
    <xf numFmtId="0" fontId="3" fillId="0" borderId="0" xfId="0" applyFont="1" applyAlignment="1" applyProtection="1">
      <alignment horizontal="left"/>
    </xf>
    <xf numFmtId="0" fontId="0" fillId="0" borderId="0" xfId="0" applyAlignment="1" applyProtection="1">
      <alignment horizontal="left"/>
    </xf>
    <xf numFmtId="0" fontId="5" fillId="0" borderId="11" xfId="0" applyFont="1" applyFill="1" applyBorder="1" applyAlignment="1" applyProtection="1"/>
    <xf numFmtId="0" fontId="2" fillId="0" borderId="0" xfId="0" applyFont="1" applyBorder="1" applyAlignment="1" applyProtection="1">
      <alignment horizontal="center" vertical="center" wrapText="1"/>
    </xf>
    <xf numFmtId="3" fontId="0" fillId="0" borderId="21" xfId="0" applyNumberFormat="1" applyBorder="1" applyAlignment="1" applyProtection="1"/>
    <xf numFmtId="3" fontId="0" fillId="0" borderId="13" xfId="0" applyNumberFormat="1" applyBorder="1" applyAlignment="1" applyProtection="1"/>
    <xf numFmtId="0" fontId="0" fillId="0" borderId="11" xfId="0" applyFill="1" applyBorder="1" applyProtection="1"/>
    <xf numFmtId="3" fontId="0" fillId="0" borderId="22" xfId="0" applyNumberFormat="1" applyBorder="1" applyAlignment="1" applyProtection="1"/>
    <xf numFmtId="3" fontId="0" fillId="0" borderId="12" xfId="0" applyNumberFormat="1" applyBorder="1" applyAlignment="1" applyProtection="1"/>
    <xf numFmtId="3" fontId="3" fillId="0" borderId="20" xfId="0" applyNumberFormat="1" applyFont="1" applyBorder="1" applyAlignment="1" applyProtection="1"/>
    <xf numFmtId="3" fontId="3" fillId="0" borderId="19" xfId="0" applyNumberFormat="1" applyFont="1" applyBorder="1" applyAlignment="1" applyProtection="1"/>
    <xf numFmtId="3" fontId="0" fillId="0" borderId="11" xfId="0" applyNumberFormat="1" applyFill="1" applyBorder="1" applyProtection="1"/>
    <xf numFmtId="0" fontId="3" fillId="0" borderId="0" xfId="0" applyFont="1" applyFill="1" applyBorder="1" applyAlignment="1" applyProtection="1">
      <alignment horizontal="right"/>
    </xf>
    <xf numFmtId="15" fontId="0" fillId="0" borderId="0" xfId="0" applyNumberFormat="1" applyProtection="1"/>
    <xf numFmtId="10" fontId="2" fillId="33" borderId="7" xfId="71" applyNumberFormat="1" applyFill="1" applyBorder="1" applyProtection="1"/>
    <xf numFmtId="0" fontId="16" fillId="0" borderId="0" xfId="5" applyFont="1"/>
    <xf numFmtId="0" fontId="42" fillId="0" borderId="0" xfId="5" applyFont="1"/>
    <xf numFmtId="0" fontId="3" fillId="0" borderId="0" xfId="5" applyFont="1" applyAlignment="1">
      <alignment textRotation="255"/>
    </xf>
    <xf numFmtId="0" fontId="2" fillId="0" borderId="0" xfId="5" applyBorder="1"/>
    <xf numFmtId="0" fontId="2" fillId="0" borderId="95" xfId="5" applyFill="1" applyBorder="1" applyProtection="1"/>
    <xf numFmtId="0" fontId="15" fillId="0" borderId="0" xfId="5" applyFont="1" applyFill="1" applyBorder="1" applyProtection="1"/>
    <xf numFmtId="0" fontId="2" fillId="0" borderId="0" xfId="5" applyFill="1" applyBorder="1" applyAlignment="1" applyProtection="1"/>
    <xf numFmtId="0" fontId="2" fillId="0" borderId="95" xfId="5" applyBorder="1" applyProtection="1"/>
    <xf numFmtId="0" fontId="16" fillId="0" borderId="0" xfId="5" applyFont="1" applyBorder="1" applyAlignment="1" applyProtection="1">
      <alignment vertical="top" wrapText="1"/>
    </xf>
    <xf numFmtId="0" fontId="16" fillId="0" borderId="0" xfId="5" applyFont="1" applyFill="1" applyBorder="1" applyAlignment="1" applyProtection="1">
      <alignment wrapText="1"/>
    </xf>
    <xf numFmtId="0" fontId="16" fillId="0" borderId="0" xfId="5" applyFont="1" applyFill="1" applyBorder="1" applyAlignment="1" applyProtection="1">
      <alignment vertical="center" wrapText="1"/>
    </xf>
    <xf numFmtId="0" fontId="16" fillId="0" borderId="0" xfId="5" applyFont="1" applyFill="1" applyBorder="1" applyAlignment="1" applyProtection="1">
      <alignment horizontal="right"/>
    </xf>
    <xf numFmtId="0" fontId="16" fillId="0" borderId="0" xfId="5" applyFont="1" applyBorder="1" applyProtection="1"/>
    <xf numFmtId="0" fontId="16" fillId="0" borderId="0" xfId="5" applyFont="1" applyBorder="1" applyAlignment="1" applyProtection="1">
      <alignment vertical="center" wrapText="1"/>
    </xf>
    <xf numFmtId="4" fontId="0" fillId="3" borderId="7" xfId="0" applyNumberFormat="1" applyFill="1" applyBorder="1" applyAlignment="1" applyProtection="1">
      <alignment horizontal="right" vertical="center"/>
      <protection locked="0"/>
    </xf>
    <xf numFmtId="3" fontId="3" fillId="0" borderId="7" xfId="71" applyNumberFormat="1" applyFont="1" applyFill="1" applyBorder="1" applyAlignment="1" applyProtection="1">
      <alignment vertical="center"/>
    </xf>
    <xf numFmtId="3" fontId="3" fillId="0" borderId="7" xfId="71" applyNumberFormat="1" applyFont="1" applyFill="1" applyBorder="1" applyAlignment="1" applyProtection="1">
      <alignment horizontal="right" vertical="center"/>
    </xf>
    <xf numFmtId="3" fontId="0" fillId="3" borderId="8" xfId="0" applyNumberFormat="1" applyFill="1" applyBorder="1" applyAlignment="1" applyProtection="1">
      <alignment horizontal="right" vertical="center"/>
      <protection locked="0"/>
    </xf>
    <xf numFmtId="3" fontId="0" fillId="3" borderId="9" xfId="0" applyNumberFormat="1" applyFill="1" applyBorder="1" applyAlignment="1" applyProtection="1">
      <alignment horizontal="right" vertical="center"/>
      <protection locked="0"/>
    </xf>
    <xf numFmtId="0" fontId="3" fillId="0" borderId="7" xfId="0" applyFont="1" applyBorder="1" applyAlignment="1" applyProtection="1">
      <alignment vertical="center"/>
    </xf>
    <xf numFmtId="0" fontId="3" fillId="0" borderId="7"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7" borderId="7" xfId="0" applyFont="1" applyFill="1" applyBorder="1" applyAlignment="1" applyProtection="1">
      <alignment horizontal="center" vertical="center" wrapText="1"/>
    </xf>
    <xf numFmtId="0" fontId="0" fillId="0" borderId="0" xfId="0" applyAlignment="1" applyProtection="1">
      <alignment vertical="center"/>
    </xf>
    <xf numFmtId="3" fontId="2" fillId="0" borderId="74" xfId="5" applyNumberFormat="1" applyBorder="1" applyAlignment="1" applyProtection="1">
      <alignment horizontal="right" vertical="center"/>
    </xf>
    <xf numFmtId="3" fontId="2" fillId="0" borderId="75" xfId="5" applyNumberFormat="1" applyBorder="1" applyAlignment="1" applyProtection="1">
      <alignment horizontal="right" vertical="center"/>
    </xf>
    <xf numFmtId="0" fontId="0" fillId="0" borderId="0" xfId="0" applyAlignment="1">
      <alignment vertical="center"/>
    </xf>
    <xf numFmtId="0" fontId="0" fillId="0" borderId="0" xfId="0" applyBorder="1" applyAlignment="1">
      <alignment vertical="center"/>
    </xf>
    <xf numFmtId="3" fontId="0" fillId="4" borderId="106" xfId="0" applyNumberFormat="1" applyFill="1" applyBorder="1" applyAlignment="1" applyProtection="1">
      <alignment vertical="center"/>
      <protection locked="0"/>
    </xf>
    <xf numFmtId="0" fontId="2" fillId="0" borderId="0" xfId="5" applyFont="1" applyFill="1"/>
    <xf numFmtId="0" fontId="17" fillId="0" borderId="0" xfId="5" applyFont="1" applyFill="1"/>
    <xf numFmtId="0" fontId="0" fillId="0" borderId="0" xfId="0" applyBorder="1" applyAlignment="1" applyProtection="1">
      <alignment horizontal="right" vertical="center"/>
    </xf>
    <xf numFmtId="0" fontId="2" fillId="0" borderId="0" xfId="0" applyFont="1" applyFill="1" applyBorder="1" applyAlignment="1" applyProtection="1">
      <alignment vertical="center" wrapText="1"/>
    </xf>
    <xf numFmtId="0" fontId="14" fillId="0" borderId="0" xfId="5" applyFont="1" applyAlignment="1">
      <alignment horizontal="left" vertical="center"/>
    </xf>
    <xf numFmtId="0" fontId="3" fillId="0" borderId="0" xfId="0" applyFont="1" applyAlignment="1" applyProtection="1">
      <alignment vertical="center"/>
    </xf>
    <xf numFmtId="3" fontId="0" fillId="0" borderId="0" xfId="0" applyNumberFormat="1" applyAlignment="1" applyProtection="1">
      <alignment vertical="center"/>
    </xf>
    <xf numFmtId="14" fontId="9" fillId="0" borderId="0" xfId="0" applyNumberFormat="1" applyFont="1" applyAlignment="1" applyProtection="1">
      <alignment horizontal="right" vertical="center"/>
    </xf>
    <xf numFmtId="0" fontId="11" fillId="0" borderId="0" xfId="0" applyFont="1" applyAlignment="1" applyProtection="1">
      <alignment vertical="center"/>
    </xf>
    <xf numFmtId="0" fontId="2" fillId="0" borderId="0" xfId="5" applyFont="1" applyFill="1" applyBorder="1" applyAlignment="1" applyProtection="1">
      <alignment vertical="center"/>
    </xf>
    <xf numFmtId="0" fontId="2" fillId="0" borderId="0" xfId="5" applyAlignment="1" applyProtection="1">
      <alignment vertical="center"/>
    </xf>
    <xf numFmtId="0" fontId="11" fillId="0" borderId="0" xfId="0" applyFont="1" applyAlignment="1" applyProtection="1">
      <alignment horizontal="left" vertical="center" wrapText="1"/>
    </xf>
    <xf numFmtId="0" fontId="2" fillId="0" borderId="0" xfId="5" applyBorder="1" applyAlignment="1" applyProtection="1">
      <alignment vertical="center"/>
    </xf>
    <xf numFmtId="0" fontId="2" fillId="0" borderId="0" xfId="5" applyFill="1" applyBorder="1" applyAlignment="1" applyProtection="1">
      <alignment vertical="center"/>
    </xf>
    <xf numFmtId="0" fontId="0" fillId="0" borderId="7" xfId="0" applyBorder="1" applyAlignment="1" applyProtection="1">
      <alignment vertical="center"/>
    </xf>
    <xf numFmtId="0" fontId="0" fillId="0" borderId="14" xfId="0" applyBorder="1" applyAlignment="1" applyProtection="1">
      <alignment vertical="center"/>
    </xf>
    <xf numFmtId="3" fontId="3" fillId="0" borderId="7" xfId="0" applyNumberFormat="1" applyFont="1" applyFill="1" applyBorder="1" applyAlignment="1" applyProtection="1">
      <alignment vertical="center"/>
    </xf>
    <xf numFmtId="2" fontId="3" fillId="4" borderId="7" xfId="0" applyNumberFormat="1" applyFont="1" applyFill="1" applyBorder="1" applyAlignment="1" applyProtection="1">
      <alignment vertical="center"/>
      <protection locked="0"/>
    </xf>
    <xf numFmtId="0" fontId="0" fillId="0" borderId="0" xfId="0" applyBorder="1" applyAlignment="1" applyProtection="1">
      <alignment vertical="center"/>
    </xf>
    <xf numFmtId="0" fontId="17" fillId="0" borderId="0" xfId="0" applyFont="1" applyAlignment="1" applyProtection="1">
      <alignment vertical="center"/>
    </xf>
    <xf numFmtId="0" fontId="0" fillId="0" borderId="4" xfId="0" applyBorder="1" applyAlignment="1" applyProtection="1">
      <alignment vertical="center"/>
    </xf>
    <xf numFmtId="0" fontId="3" fillId="0" borderId="0" xfId="0" applyFont="1" applyBorder="1" applyAlignment="1" applyProtection="1">
      <alignment horizontal="left" vertical="center"/>
    </xf>
    <xf numFmtId="0" fontId="2" fillId="0" borderId="20" xfId="0" applyFont="1" applyBorder="1" applyAlignment="1" applyProtection="1">
      <alignment vertical="center"/>
    </xf>
    <xf numFmtId="3" fontId="0" fillId="0" borderId="11" xfId="0" applyNumberFormat="1" applyBorder="1" applyAlignment="1" applyProtection="1">
      <alignment vertical="center"/>
    </xf>
    <xf numFmtId="3" fontId="0" fillId="0" borderId="0" xfId="0" applyNumberFormat="1" applyBorder="1" applyAlignment="1" applyProtection="1">
      <alignment vertical="center"/>
    </xf>
    <xf numFmtId="0" fontId="3" fillId="0" borderId="4" xfId="0" applyFont="1" applyBorder="1" applyAlignment="1" applyProtection="1">
      <alignment vertical="center"/>
    </xf>
    <xf numFmtId="3" fontId="3" fillId="0" borderId="11" xfId="0" applyNumberFormat="1" applyFont="1" applyBorder="1" applyAlignment="1" applyProtection="1">
      <alignment vertical="center"/>
    </xf>
    <xf numFmtId="3" fontId="3" fillId="0" borderId="0" xfId="0" applyNumberFormat="1" applyFont="1" applyBorder="1" applyAlignment="1" applyProtection="1">
      <alignment vertical="center"/>
    </xf>
    <xf numFmtId="0" fontId="3" fillId="0" borderId="20" xfId="0" applyFont="1" applyFill="1" applyBorder="1" applyAlignment="1" applyProtection="1">
      <alignment vertical="center"/>
    </xf>
    <xf numFmtId="3" fontId="2" fillId="0" borderId="0" xfId="0" applyNumberFormat="1" applyFont="1" applyBorder="1" applyAlignment="1" applyProtection="1">
      <alignment horizontal="right" vertical="center"/>
    </xf>
    <xf numFmtId="0" fontId="2" fillId="0" borderId="0" xfId="0" applyFont="1" applyAlignment="1" applyProtection="1">
      <alignment vertical="center"/>
    </xf>
    <xf numFmtId="3" fontId="2" fillId="0" borderId="0" xfId="0" applyNumberFormat="1" applyFont="1" applyBorder="1" applyAlignment="1" applyProtection="1">
      <alignment vertical="center"/>
    </xf>
    <xf numFmtId="3" fontId="3" fillId="0" borderId="0" xfId="0" applyNumberFormat="1" applyFont="1" applyAlignment="1" applyProtection="1">
      <alignment vertical="center"/>
    </xf>
    <xf numFmtId="0" fontId="0" fillId="0" borderId="4" xfId="0" applyFill="1" applyBorder="1" applyAlignment="1" applyProtection="1">
      <alignment vertical="center"/>
    </xf>
    <xf numFmtId="0" fontId="0" fillId="0" borderId="19" xfId="0" applyBorder="1" applyAlignment="1" applyProtection="1">
      <alignment vertical="center"/>
    </xf>
    <xf numFmtId="0" fontId="3" fillId="0" borderId="19" xfId="0" applyFont="1" applyBorder="1" applyAlignment="1" applyProtection="1">
      <alignment vertical="center"/>
    </xf>
    <xf numFmtId="0" fontId="3" fillId="0" borderId="7" xfId="5" applyFont="1" applyBorder="1" applyAlignment="1" applyProtection="1">
      <alignment vertical="center"/>
    </xf>
    <xf numFmtId="0" fontId="3" fillId="0" borderId="0" xfId="5" applyFont="1" applyAlignment="1" applyProtection="1">
      <alignment vertical="center"/>
    </xf>
    <xf numFmtId="0" fontId="3" fillId="0" borderId="97" xfId="0" applyFont="1" applyBorder="1" applyAlignment="1" applyProtection="1">
      <alignment vertical="center"/>
    </xf>
    <xf numFmtId="3" fontId="3" fillId="0" borderId="97" xfId="0" applyNumberFormat="1" applyFont="1" applyBorder="1" applyAlignment="1" applyProtection="1">
      <alignment horizontal="right" vertical="center"/>
    </xf>
    <xf numFmtId="0" fontId="2" fillId="0" borderId="24" xfId="0" applyFont="1" applyBorder="1" applyAlignment="1">
      <alignment vertical="center"/>
    </xf>
    <xf numFmtId="3" fontId="0" fillId="4" borderId="105" xfId="0" applyNumberFormat="1" applyFill="1" applyBorder="1" applyAlignment="1" applyProtection="1">
      <alignment vertical="center"/>
      <protection locked="0"/>
    </xf>
    <xf numFmtId="0" fontId="11" fillId="0" borderId="0" xfId="0" applyFont="1" applyAlignment="1" applyProtection="1">
      <alignment vertical="center" wrapText="1"/>
    </xf>
    <xf numFmtId="0" fontId="11" fillId="0" borderId="0" xfId="0" applyFont="1" applyAlignment="1" applyProtection="1">
      <alignment horizontal="right" vertical="center" wrapText="1"/>
    </xf>
    <xf numFmtId="3" fontId="0" fillId="4" borderId="59" xfId="0" applyNumberFormat="1" applyFill="1" applyBorder="1" applyAlignment="1" applyProtection="1">
      <alignment vertical="center"/>
      <protection locked="0"/>
    </xf>
    <xf numFmtId="0" fontId="0" fillId="3" borderId="109" xfId="0" applyFill="1" applyBorder="1" applyProtection="1">
      <protection locked="0"/>
    </xf>
    <xf numFmtId="3" fontId="0" fillId="3" borderId="109" xfId="0" applyNumberFormat="1" applyFill="1" applyBorder="1" applyAlignment="1" applyProtection="1">
      <alignment horizontal="right" vertical="center"/>
      <protection locked="0"/>
    </xf>
    <xf numFmtId="0" fontId="6" fillId="0" borderId="6"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4" fontId="0" fillId="0" borderId="0" xfId="0" applyNumberFormat="1" applyAlignment="1" applyProtection="1">
      <alignment vertical="center"/>
    </xf>
    <xf numFmtId="0" fontId="0" fillId="0" borderId="0" xfId="0" applyFill="1" applyAlignment="1" applyProtection="1">
      <alignment vertical="center"/>
    </xf>
    <xf numFmtId="0" fontId="3" fillId="0" borderId="0" xfId="0" applyFont="1" applyAlignment="1" applyProtection="1">
      <alignment horizontal="right" vertical="center"/>
    </xf>
    <xf numFmtId="4" fontId="3" fillId="0" borderId="0" xfId="0" applyNumberFormat="1" applyFont="1" applyAlignment="1" applyProtection="1">
      <alignment horizontal="left"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3" fillId="6" borderId="7"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wrapText="1"/>
    </xf>
    <xf numFmtId="3" fontId="0" fillId="0" borderId="7" xfId="0" applyNumberFormat="1" applyBorder="1" applyAlignment="1" applyProtection="1">
      <alignment vertical="center"/>
    </xf>
    <xf numFmtId="3" fontId="3" fillId="6" borderId="7" xfId="0" applyNumberFormat="1" applyFont="1" applyFill="1" applyBorder="1" applyAlignment="1" applyProtection="1">
      <alignment vertical="center"/>
    </xf>
    <xf numFmtId="0" fontId="0" fillId="0" borderId="0" xfId="0" applyFill="1" applyBorder="1" applyAlignment="1" applyProtection="1">
      <alignment vertical="center"/>
    </xf>
    <xf numFmtId="3" fontId="3" fillId="0" borderId="7" xfId="0" applyNumberFormat="1" applyFont="1" applyBorder="1" applyAlignment="1" applyProtection="1">
      <alignment vertical="center"/>
    </xf>
    <xf numFmtId="4" fontId="0" fillId="0" borderId="0" xfId="0" applyNumberFormat="1" applyBorder="1" applyAlignment="1" applyProtection="1">
      <alignment vertical="center"/>
    </xf>
    <xf numFmtId="3" fontId="3" fillId="0" borderId="0" xfId="0" applyNumberFormat="1" applyFont="1" applyFill="1" applyBorder="1" applyAlignment="1" applyProtection="1">
      <alignment vertical="center"/>
    </xf>
    <xf numFmtId="3" fontId="0" fillId="0" borderId="0" xfId="0" applyNumberFormat="1" applyFill="1" applyBorder="1" applyAlignment="1" applyProtection="1">
      <alignment vertical="center"/>
    </xf>
    <xf numFmtId="0" fontId="0" fillId="0" borderId="6" xfId="0" applyFill="1" applyBorder="1" applyAlignment="1" applyProtection="1">
      <alignment vertical="center"/>
    </xf>
    <xf numFmtId="0" fontId="0" fillId="0" borderId="0" xfId="0" applyAlignment="1" applyProtection="1">
      <alignment vertical="center" wrapText="1"/>
    </xf>
    <xf numFmtId="0" fontId="0" fillId="3" borderId="5"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0" fillId="3" borderId="109" xfId="0" applyFill="1" applyBorder="1" applyAlignment="1" applyProtection="1">
      <alignment vertical="center"/>
      <protection locked="0"/>
    </xf>
    <xf numFmtId="2" fontId="0" fillId="3" borderId="109" xfId="0" applyNumberFormat="1" applyFill="1" applyBorder="1" applyAlignment="1" applyProtection="1">
      <alignment vertical="center"/>
      <protection locked="0"/>
    </xf>
    <xf numFmtId="3" fontId="0" fillId="0" borderId="109" xfId="0" applyNumberFormat="1" applyFill="1" applyBorder="1" applyAlignment="1" applyProtection="1">
      <alignment vertical="center"/>
    </xf>
    <xf numFmtId="0" fontId="0" fillId="3" borderId="8" xfId="0" applyFill="1" applyBorder="1" applyAlignment="1" applyProtection="1">
      <alignment vertical="center"/>
      <protection locked="0"/>
    </xf>
    <xf numFmtId="0" fontId="0" fillId="3" borderId="9" xfId="0" applyFill="1" applyBorder="1" applyAlignment="1" applyProtection="1">
      <alignment vertical="center"/>
      <protection locked="0"/>
    </xf>
    <xf numFmtId="0" fontId="0" fillId="3" borderId="6" xfId="0" applyFill="1" applyBorder="1" applyAlignment="1" applyProtection="1">
      <alignment vertical="center"/>
      <protection locked="0"/>
    </xf>
    <xf numFmtId="2" fontId="0" fillId="3" borderId="6" xfId="0" applyNumberFormat="1" applyFill="1" applyBorder="1" applyAlignment="1" applyProtection="1">
      <alignment vertical="center"/>
      <protection locked="0"/>
    </xf>
    <xf numFmtId="3" fontId="0" fillId="0" borderId="6" xfId="0" applyNumberFormat="1" applyFill="1" applyBorder="1" applyAlignment="1" applyProtection="1">
      <alignment vertical="center"/>
    </xf>
    <xf numFmtId="0" fontId="2" fillId="3" borderId="8" xfId="0" applyFont="1" applyFill="1" applyBorder="1" applyAlignment="1" applyProtection="1">
      <alignment vertical="center"/>
      <protection locked="0"/>
    </xf>
    <xf numFmtId="0" fontId="2" fillId="3" borderId="9" xfId="0" applyFont="1" applyFill="1" applyBorder="1" applyAlignment="1" applyProtection="1">
      <alignment vertical="center"/>
      <protection locked="0"/>
    </xf>
    <xf numFmtId="4" fontId="0" fillId="3" borderId="6" xfId="0" applyNumberFormat="1" applyFill="1" applyBorder="1" applyAlignment="1" applyProtection="1">
      <alignment vertical="center"/>
      <protection locked="0"/>
    </xf>
    <xf numFmtId="0" fontId="2" fillId="3" borderId="5" xfId="0" applyFont="1" applyFill="1" applyBorder="1" applyProtection="1">
      <protection locked="0"/>
    </xf>
    <xf numFmtId="0" fontId="2" fillId="3" borderId="10" xfId="0" applyFont="1" applyFill="1" applyBorder="1" applyProtection="1">
      <protection locked="0"/>
    </xf>
    <xf numFmtId="0" fontId="2" fillId="3" borderId="109" xfId="0" applyFont="1" applyFill="1" applyBorder="1" applyProtection="1">
      <protection locked="0"/>
    </xf>
    <xf numFmtId="3" fontId="0" fillId="3" borderId="109" xfId="0" applyNumberFormat="1" applyFill="1" applyBorder="1" applyProtection="1">
      <protection locked="0"/>
    </xf>
    <xf numFmtId="0" fontId="6" fillId="0" borderId="6"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3" fillId="0" borderId="96" xfId="0" applyFont="1" applyBorder="1" applyAlignment="1" applyProtection="1">
      <alignment vertical="center"/>
    </xf>
    <xf numFmtId="0" fontId="0" fillId="0" borderId="97" xfId="0" applyBorder="1" applyAlignment="1" applyProtection="1">
      <alignment vertical="center"/>
    </xf>
    <xf numFmtId="0" fontId="12" fillId="0" borderId="0" xfId="0" applyFont="1" applyAlignment="1" applyProtection="1">
      <alignment vertical="center"/>
    </xf>
    <xf numFmtId="0" fontId="13" fillId="0" borderId="0" xfId="0" applyFont="1" applyAlignment="1" applyProtection="1">
      <alignment vertical="center"/>
    </xf>
    <xf numFmtId="0" fontId="4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horizontal="left" vertical="center"/>
    </xf>
    <xf numFmtId="0" fontId="12" fillId="0" borderId="0" xfId="0" applyFont="1" applyFill="1" applyAlignment="1" applyProtection="1">
      <alignment horizontal="left" vertical="center"/>
    </xf>
    <xf numFmtId="3" fontId="14" fillId="0" borderId="33" xfId="0" applyNumberFormat="1" applyFont="1" applyBorder="1" applyAlignment="1" applyProtection="1">
      <alignment vertical="center"/>
    </xf>
    <xf numFmtId="3" fontId="14" fillId="0" borderId="28" xfId="0" applyNumberFormat="1" applyFont="1" applyBorder="1" applyAlignment="1" applyProtection="1">
      <alignment vertical="center"/>
    </xf>
    <xf numFmtId="0" fontId="16" fillId="0" borderId="0" xfId="0" applyFont="1" applyAlignment="1" applyProtection="1">
      <alignment vertical="center"/>
    </xf>
    <xf numFmtId="0" fontId="41" fillId="0" borderId="0" xfId="0" applyFont="1" applyFill="1" applyAlignment="1" applyProtection="1">
      <alignment horizontal="left" vertical="center"/>
    </xf>
    <xf numFmtId="167" fontId="11" fillId="7" borderId="28" xfId="0" applyNumberFormat="1" applyFont="1" applyFill="1" applyBorder="1" applyAlignment="1" applyProtection="1">
      <alignment vertical="center"/>
    </xf>
    <xf numFmtId="167" fontId="11" fillId="7" borderId="100" xfId="0" applyNumberFormat="1" applyFont="1" applyFill="1" applyBorder="1" applyAlignment="1" applyProtection="1">
      <alignment vertical="center"/>
    </xf>
    <xf numFmtId="3" fontId="14" fillId="0" borderId="36" xfId="0" applyNumberFormat="1" applyFont="1" applyBorder="1" applyAlignment="1" applyProtection="1">
      <alignment vertical="center"/>
    </xf>
    <xf numFmtId="3" fontId="11" fillId="0" borderId="112" xfId="0" applyNumberFormat="1" applyFont="1" applyBorder="1" applyAlignment="1" applyProtection="1">
      <alignment vertical="center"/>
    </xf>
    <xf numFmtId="169" fontId="11" fillId="0" borderId="113" xfId="0" applyNumberFormat="1" applyFont="1" applyBorder="1" applyAlignment="1" applyProtection="1">
      <alignment vertical="center"/>
    </xf>
    <xf numFmtId="3" fontId="14" fillId="0" borderId="0" xfId="0" applyNumberFormat="1" applyFont="1" applyAlignment="1" applyProtection="1">
      <alignment vertical="center"/>
    </xf>
    <xf numFmtId="3" fontId="14" fillId="0" borderId="0" xfId="0" applyNumberFormat="1" applyFont="1" applyFill="1" applyAlignment="1" applyProtection="1">
      <alignment vertical="center"/>
    </xf>
    <xf numFmtId="0" fontId="11" fillId="0" borderId="65" xfId="0" applyFont="1" applyBorder="1" applyAlignment="1" applyProtection="1">
      <alignment vertical="center"/>
    </xf>
    <xf numFmtId="0" fontId="0" fillId="0" borderId="63" xfId="0" applyBorder="1" applyAlignment="1" applyProtection="1">
      <alignment vertical="center"/>
    </xf>
    <xf numFmtId="0" fontId="15" fillId="0" borderId="37"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0" fillId="0" borderId="25" xfId="0" applyBorder="1" applyAlignment="1" applyProtection="1">
      <alignment vertical="center"/>
    </xf>
    <xf numFmtId="0" fontId="0" fillId="0" borderId="0" xfId="0" applyFill="1" applyBorder="1" applyAlignment="1" applyProtection="1">
      <alignment vertical="center"/>
      <protection locked="0"/>
    </xf>
    <xf numFmtId="0" fontId="16" fillId="0" borderId="37" xfId="0" applyFont="1" applyFill="1" applyBorder="1" applyAlignment="1" applyProtection="1">
      <alignment horizontal="left" vertical="center" wrapText="1"/>
    </xf>
    <xf numFmtId="0" fontId="15" fillId="0" borderId="0" xfId="0" applyFont="1" applyFill="1" applyBorder="1" applyAlignment="1" applyProtection="1">
      <alignment vertical="center"/>
    </xf>
    <xf numFmtId="0" fontId="16" fillId="0" borderId="0" xfId="0" applyFont="1" applyFill="1" applyBorder="1" applyAlignment="1" applyProtection="1">
      <alignment horizontal="left" vertical="center" wrapText="1"/>
    </xf>
    <xf numFmtId="0" fontId="16" fillId="0" borderId="0" xfId="0" applyFont="1" applyFill="1" applyBorder="1" applyAlignment="1" applyProtection="1">
      <alignment vertical="center" wrapText="1"/>
    </xf>
    <xf numFmtId="0" fontId="15" fillId="0" borderId="37" xfId="0" applyFont="1" applyBorder="1" applyAlignment="1" applyProtection="1">
      <alignment vertical="center"/>
    </xf>
    <xf numFmtId="0" fontId="16" fillId="0" borderId="0" xfId="0" applyFont="1" applyBorder="1" applyAlignment="1" applyProtection="1">
      <alignment vertical="center" wrapText="1"/>
    </xf>
    <xf numFmtId="0" fontId="16" fillId="0" borderId="37" xfId="0" applyFont="1" applyBorder="1" applyAlignment="1" applyProtection="1">
      <alignment vertical="center"/>
    </xf>
    <xf numFmtId="0" fontId="16" fillId="0" borderId="0" xfId="0" applyFont="1" applyFill="1" applyBorder="1" applyAlignment="1" applyProtection="1">
      <alignment horizontal="right" vertical="center"/>
    </xf>
    <xf numFmtId="0" fontId="16" fillId="0" borderId="0" xfId="0" applyFont="1" applyBorder="1" applyAlignment="1" applyProtection="1">
      <alignment vertical="center"/>
    </xf>
    <xf numFmtId="0" fontId="16" fillId="0" borderId="38" xfId="0" applyFont="1" applyBorder="1" applyAlignment="1" applyProtection="1">
      <alignment vertical="center"/>
    </xf>
    <xf numFmtId="0" fontId="16" fillId="0" borderId="39" xfId="0" applyFont="1" applyBorder="1" applyAlignment="1" applyProtection="1">
      <alignment vertical="center" wrapText="1"/>
    </xf>
    <xf numFmtId="0" fontId="16" fillId="0" borderId="39" xfId="0" applyFont="1" applyFill="1" applyBorder="1" applyAlignment="1" applyProtection="1">
      <alignment vertical="center" wrapText="1"/>
    </xf>
    <xf numFmtId="0" fontId="0" fillId="0" borderId="2" xfId="0" applyBorder="1" applyAlignment="1" applyProtection="1">
      <alignment vertical="center"/>
    </xf>
    <xf numFmtId="0" fontId="0" fillId="0" borderId="26" xfId="0" applyBorder="1" applyAlignment="1" applyProtection="1">
      <alignment vertical="center"/>
    </xf>
    <xf numFmtId="0" fontId="12" fillId="0" borderId="0" xfId="0" applyFont="1" applyAlignment="1" applyProtection="1">
      <alignment horizontal="right" vertical="center"/>
    </xf>
    <xf numFmtId="3" fontId="0" fillId="0" borderId="105" xfId="0" applyNumberFormat="1" applyFill="1" applyBorder="1" applyAlignment="1" applyProtection="1">
      <alignment vertical="center"/>
    </xf>
    <xf numFmtId="0" fontId="2" fillId="0" borderId="0" xfId="0" applyFont="1" applyBorder="1" applyAlignment="1" applyProtection="1">
      <alignment vertical="center" wrapText="1"/>
    </xf>
    <xf numFmtId="0" fontId="2" fillId="0" borderId="58" xfId="0" applyFont="1" applyBorder="1" applyAlignment="1" applyProtection="1">
      <alignment horizontal="left" vertical="center" wrapText="1"/>
    </xf>
    <xf numFmtId="0" fontId="2" fillId="0" borderId="76" xfId="0" applyFont="1" applyBorder="1" applyAlignment="1" applyProtection="1">
      <alignment horizontal="left" vertical="center" wrapText="1"/>
    </xf>
    <xf numFmtId="3" fontId="2" fillId="0" borderId="0" xfId="5" applyNumberFormat="1"/>
    <xf numFmtId="3" fontId="2" fillId="0" borderId="0" xfId="5" applyNumberFormat="1" applyBorder="1" applyProtection="1"/>
    <xf numFmtId="3" fontId="16" fillId="0" borderId="0" xfId="5" applyNumberFormat="1" applyFont="1" applyFill="1" applyBorder="1" applyAlignment="1" applyProtection="1">
      <alignment wrapText="1"/>
    </xf>
    <xf numFmtId="3" fontId="2" fillId="0" borderId="0" xfId="5" applyNumberFormat="1" applyFill="1" applyBorder="1" applyAlignment="1" applyProtection="1"/>
    <xf numFmtId="3" fontId="2" fillId="0" borderId="0" xfId="5" applyNumberFormat="1" applyFill="1" applyBorder="1" applyAlignment="1" applyProtection="1">
      <alignment vertical="top"/>
    </xf>
    <xf numFmtId="3" fontId="17" fillId="0" borderId="0" xfId="5" applyNumberFormat="1" applyFont="1" applyFill="1"/>
    <xf numFmtId="3" fontId="2" fillId="0" borderId="27" xfId="5" applyNumberFormat="1" applyBorder="1"/>
    <xf numFmtId="3" fontId="2" fillId="0" borderId="116" xfId="5" applyNumberFormat="1" applyBorder="1" applyAlignment="1"/>
    <xf numFmtId="0" fontId="2" fillId="0" borderId="117" xfId="5" applyBorder="1"/>
    <xf numFmtId="3" fontId="2" fillId="4" borderId="105" xfId="5" applyNumberFormat="1" applyFont="1" applyFill="1" applyBorder="1" applyProtection="1">
      <protection locked="0"/>
    </xf>
    <xf numFmtId="3" fontId="2" fillId="0" borderId="75" xfId="5" applyNumberFormat="1" applyBorder="1" applyAlignment="1"/>
    <xf numFmtId="3" fontId="2" fillId="4" borderId="86" xfId="5" applyNumberFormat="1" applyFont="1" applyFill="1" applyBorder="1" applyAlignment="1" applyProtection="1">
      <alignment horizontal="left" vertical="center"/>
      <protection locked="0"/>
    </xf>
    <xf numFmtId="3" fontId="2" fillId="4" borderId="84" xfId="5" applyNumberFormat="1" applyFont="1" applyFill="1" applyBorder="1" applyAlignment="1" applyProtection="1">
      <alignment horizontal="left" vertical="center"/>
      <protection locked="0"/>
    </xf>
    <xf numFmtId="3" fontId="2" fillId="4" borderId="80" xfId="5" applyNumberFormat="1" applyFont="1" applyFill="1" applyBorder="1" applyAlignment="1" applyProtection="1">
      <alignment horizontal="left" vertical="center"/>
      <protection locked="0"/>
    </xf>
    <xf numFmtId="3" fontId="2" fillId="4" borderId="106" xfId="5" applyNumberFormat="1" applyFont="1" applyFill="1" applyBorder="1" applyProtection="1">
      <protection locked="0"/>
    </xf>
    <xf numFmtId="3" fontId="3" fillId="0" borderId="59" xfId="5" applyNumberFormat="1" applyFont="1" applyBorder="1" applyAlignment="1">
      <alignment horizontal="center"/>
    </xf>
    <xf numFmtId="3" fontId="3" fillId="0" borderId="77" xfId="5" applyNumberFormat="1" applyFont="1" applyBorder="1" applyAlignment="1">
      <alignment horizontal="center"/>
    </xf>
    <xf numFmtId="3" fontId="14" fillId="0" borderId="0" xfId="5" applyNumberFormat="1" applyFont="1" applyAlignment="1">
      <alignment horizontal="left" vertical="center"/>
    </xf>
    <xf numFmtId="0" fontId="14" fillId="0" borderId="0" xfId="5" applyFont="1" applyAlignment="1">
      <alignment vertical="center"/>
    </xf>
    <xf numFmtId="3" fontId="3" fillId="4" borderId="76" xfId="5" applyNumberFormat="1" applyFont="1" applyFill="1" applyBorder="1" applyAlignment="1" applyProtection="1">
      <alignment wrapText="1"/>
      <protection locked="0"/>
    </xf>
    <xf numFmtId="0" fontId="14" fillId="0" borderId="0" xfId="0" applyFont="1" applyAlignment="1" applyProtection="1">
      <alignment vertical="center"/>
    </xf>
    <xf numFmtId="0" fontId="11" fillId="0" borderId="98" xfId="0" applyFont="1" applyBorder="1" applyAlignment="1" applyProtection="1">
      <alignment vertical="center"/>
    </xf>
    <xf numFmtId="0" fontId="11" fillId="0" borderId="99" xfId="0" applyFont="1" applyBorder="1" applyAlignment="1" applyProtection="1">
      <alignment vertical="center"/>
    </xf>
    <xf numFmtId="167" fontId="11" fillId="7" borderId="120" xfId="0" applyNumberFormat="1" applyFont="1" applyFill="1" applyBorder="1" applyAlignment="1" applyProtection="1">
      <alignment vertical="center"/>
    </xf>
    <xf numFmtId="167" fontId="11" fillId="7" borderId="105" xfId="0" applyNumberFormat="1" applyFont="1" applyFill="1" applyBorder="1" applyAlignment="1" applyProtection="1">
      <alignment vertical="center"/>
    </xf>
    <xf numFmtId="167" fontId="11" fillId="7" borderId="106" xfId="0" applyNumberFormat="1" applyFont="1" applyFill="1" applyBorder="1" applyAlignment="1" applyProtection="1">
      <alignment vertical="center"/>
    </xf>
    <xf numFmtId="167" fontId="11" fillId="7" borderId="27" xfId="0" applyNumberFormat="1" applyFont="1" applyFill="1" applyBorder="1" applyAlignment="1" applyProtection="1">
      <alignment vertical="center"/>
    </xf>
    <xf numFmtId="3" fontId="0" fillId="4" borderId="122" xfId="0" applyNumberFormat="1" applyFill="1" applyBorder="1" applyAlignment="1" applyProtection="1">
      <alignment vertical="center"/>
      <protection locked="0"/>
    </xf>
    <xf numFmtId="0" fontId="2" fillId="0" borderId="0" xfId="0" applyFont="1" applyAlignment="1">
      <alignment vertical="center"/>
    </xf>
    <xf numFmtId="0" fontId="10" fillId="0" borderId="7" xfId="0" applyFont="1" applyFill="1" applyBorder="1" applyAlignment="1" applyProtection="1">
      <alignment horizontal="center" vertical="center" wrapText="1"/>
    </xf>
    <xf numFmtId="0" fontId="3" fillId="33" borderId="7" xfId="71" applyFont="1" applyFill="1" applyBorder="1" applyAlignment="1" applyProtection="1">
      <alignment vertical="center" wrapText="1"/>
    </xf>
    <xf numFmtId="3" fontId="2" fillId="0" borderId="105" xfId="5" applyNumberFormat="1" applyFill="1" applyBorder="1" applyProtection="1"/>
    <xf numFmtId="3" fontId="2" fillId="0" borderId="74" xfId="5" applyNumberFormat="1" applyBorder="1" applyProtection="1"/>
    <xf numFmtId="3" fontId="2" fillId="0" borderId="27" xfId="5" applyNumberFormat="1" applyBorder="1" applyProtection="1"/>
    <xf numFmtId="3" fontId="2" fillId="0" borderId="105" xfId="5" applyNumberFormat="1" applyFont="1" applyFill="1" applyBorder="1" applyProtection="1"/>
    <xf numFmtId="3" fontId="2" fillId="33" borderId="105" xfId="5" applyNumberFormat="1" applyFont="1" applyFill="1" applyBorder="1" applyProtection="1"/>
    <xf numFmtId="3" fontId="2" fillId="0" borderId="92" xfId="5" applyNumberFormat="1" applyBorder="1" applyProtection="1"/>
    <xf numFmtId="0" fontId="2" fillId="0" borderId="7" xfId="71" applyBorder="1" applyAlignment="1" applyProtection="1">
      <alignment vertical="center" wrapText="1"/>
    </xf>
    <xf numFmtId="0" fontId="0" fillId="0" borderId="74" xfId="0" applyFill="1" applyBorder="1" applyAlignment="1" applyProtection="1">
      <alignment horizontal="left" vertical="center"/>
    </xf>
    <xf numFmtId="0" fontId="0" fillId="0" borderId="75" xfId="0" applyFill="1" applyBorder="1" applyAlignment="1" applyProtection="1">
      <alignment horizontal="left" vertical="center"/>
    </xf>
    <xf numFmtId="0" fontId="14" fillId="0" borderId="0" xfId="0" applyFont="1" applyAlignment="1" applyProtection="1">
      <alignment vertical="center"/>
    </xf>
    <xf numFmtId="0" fontId="14" fillId="0" borderId="117" xfId="0" applyFont="1" applyBorder="1" applyAlignment="1" applyProtection="1">
      <alignment horizontal="left" vertical="center"/>
    </xf>
    <xf numFmtId="0" fontId="0" fillId="0" borderId="0" xfId="0" applyBorder="1" applyAlignment="1" applyProtection="1">
      <alignment horizontal="left" vertical="center"/>
    </xf>
    <xf numFmtId="0" fontId="0" fillId="0" borderId="116" xfId="0" applyBorder="1" applyAlignment="1" applyProtection="1">
      <alignment horizontal="left" vertical="center"/>
    </xf>
    <xf numFmtId="3" fontId="14" fillId="0" borderId="27" xfId="0" applyNumberFormat="1" applyFont="1" applyBorder="1" applyAlignment="1" applyProtection="1">
      <alignment vertical="center"/>
    </xf>
    <xf numFmtId="3" fontId="14" fillId="0" borderId="113" xfId="0" applyNumberFormat="1" applyFont="1" applyBorder="1" applyAlignment="1" applyProtection="1">
      <alignment vertical="center"/>
    </xf>
    <xf numFmtId="0" fontId="14" fillId="0" borderId="0" xfId="0" applyFont="1" applyBorder="1" applyAlignment="1" applyProtection="1">
      <alignment horizontal="left" vertical="center"/>
    </xf>
    <xf numFmtId="3" fontId="0" fillId="0" borderId="76" xfId="0" applyNumberFormat="1" applyBorder="1" applyAlignment="1" applyProtection="1">
      <alignment horizontal="right" vertical="center"/>
    </xf>
    <xf numFmtId="0" fontId="3" fillId="0" borderId="15" xfId="0" applyFont="1" applyBorder="1" applyAlignment="1" applyProtection="1">
      <alignment vertical="center"/>
    </xf>
    <xf numFmtId="0" fontId="3" fillId="0" borderId="30" xfId="0" applyFont="1" applyBorder="1" applyAlignment="1" applyProtection="1">
      <alignment vertical="center"/>
    </xf>
    <xf numFmtId="0" fontId="2" fillId="0" borderId="0" xfId="5" applyAlignment="1">
      <alignment wrapText="1"/>
    </xf>
    <xf numFmtId="0" fontId="2" fillId="0" borderId="0" xfId="0" applyFont="1" applyProtection="1"/>
    <xf numFmtId="167" fontId="11" fillId="7" borderId="127" xfId="0" applyNumberFormat="1" applyFont="1" applyFill="1" applyBorder="1" applyAlignment="1" applyProtection="1">
      <alignment vertical="center"/>
    </xf>
    <xf numFmtId="0" fontId="2" fillId="9" borderId="7" xfId="5" applyFill="1" applyBorder="1" applyAlignment="1">
      <alignment horizontal="left" vertical="center"/>
    </xf>
    <xf numFmtId="0" fontId="2" fillId="8" borderId="7" xfId="5" applyFill="1" applyBorder="1" applyAlignment="1">
      <alignment vertical="center"/>
    </xf>
    <xf numFmtId="0" fontId="2" fillId="8" borderId="0" xfId="5" applyFill="1" applyAlignment="1">
      <alignment vertical="center"/>
    </xf>
    <xf numFmtId="0" fontId="2" fillId="0" borderId="0" xfId="5" applyAlignment="1">
      <alignment vertical="center"/>
    </xf>
    <xf numFmtId="0" fontId="2" fillId="9" borderId="7" xfId="5" applyFill="1" applyBorder="1" applyAlignment="1">
      <alignment horizontal="right" vertical="center"/>
    </xf>
    <xf numFmtId="0" fontId="2" fillId="8" borderId="74" xfId="5" applyFont="1" applyFill="1" applyBorder="1" applyAlignment="1">
      <alignment vertical="center"/>
    </xf>
    <xf numFmtId="0" fontId="2" fillId="0" borderId="75" xfId="5" applyBorder="1" applyAlignment="1">
      <alignment vertical="center"/>
    </xf>
    <xf numFmtId="0" fontId="2" fillId="9" borderId="76" xfId="5" applyFill="1" applyBorder="1" applyAlignment="1">
      <alignment horizontal="left" vertical="center" wrapText="1"/>
    </xf>
    <xf numFmtId="0" fontId="2" fillId="8" borderId="7" xfId="5" applyFont="1" applyFill="1" applyBorder="1" applyAlignment="1">
      <alignment vertical="center"/>
    </xf>
    <xf numFmtId="0" fontId="2" fillId="9" borderId="76" xfId="5" applyFill="1" applyBorder="1" applyAlignment="1">
      <alignment horizontal="left" vertical="center"/>
    </xf>
    <xf numFmtId="0" fontId="3" fillId="8" borderId="0" xfId="5" applyFont="1" applyFill="1" applyAlignment="1">
      <alignment vertical="center"/>
    </xf>
    <xf numFmtId="0" fontId="2" fillId="8" borderId="0" xfId="5" applyFont="1" applyFill="1" applyBorder="1" applyAlignment="1">
      <alignment vertical="center"/>
    </xf>
    <xf numFmtId="0" fontId="2" fillId="8" borderId="0" xfId="5" applyFill="1" applyBorder="1" applyAlignment="1">
      <alignment vertical="center"/>
    </xf>
    <xf numFmtId="0" fontId="3" fillId="8" borderId="17" xfId="5" applyFont="1" applyFill="1" applyBorder="1" applyAlignment="1">
      <alignment vertical="center"/>
    </xf>
    <xf numFmtId="171" fontId="0" fillId="3" borderId="6" xfId="0" applyNumberFormat="1" applyFill="1" applyBorder="1" applyAlignment="1" applyProtection="1">
      <alignment vertical="center"/>
      <protection locked="0"/>
    </xf>
    <xf numFmtId="171" fontId="0" fillId="3" borderId="109" xfId="0" applyNumberFormat="1" applyFill="1" applyBorder="1" applyProtection="1">
      <protection locked="0"/>
    </xf>
    <xf numFmtId="171" fontId="2" fillId="3" borderId="6" xfId="0" applyNumberFormat="1" applyFont="1" applyFill="1" applyBorder="1" applyProtection="1">
      <protection locked="0"/>
    </xf>
    <xf numFmtId="171" fontId="0" fillId="3" borderId="6" xfId="0" applyNumberFormat="1" applyFill="1" applyBorder="1" applyProtection="1">
      <protection locked="0"/>
    </xf>
    <xf numFmtId="0" fontId="2" fillId="0" borderId="0" xfId="5" applyFont="1" applyFill="1" applyBorder="1" applyAlignment="1" applyProtection="1">
      <alignment vertical="center" wrapText="1"/>
    </xf>
    <xf numFmtId="0" fontId="16" fillId="0" borderId="0" xfId="5" applyFont="1" applyFill="1" applyBorder="1" applyAlignment="1" applyProtection="1">
      <alignment horizontal="left" vertical="top" wrapText="1"/>
    </xf>
    <xf numFmtId="3" fontId="2" fillId="3" borderId="9" xfId="0" applyNumberFormat="1" applyFont="1" applyFill="1" applyBorder="1" applyAlignment="1" applyProtection="1">
      <alignment horizontal="right" vertical="center"/>
      <protection locked="0"/>
    </xf>
    <xf numFmtId="0" fontId="16" fillId="0" borderId="117" xfId="5" applyFont="1" applyFill="1" applyBorder="1" applyAlignment="1" applyProtection="1">
      <alignment horizontal="left" vertical="top" wrapText="1"/>
    </xf>
    <xf numFmtId="0" fontId="15" fillId="0" borderId="129" xfId="5" applyFont="1" applyBorder="1" applyProtection="1"/>
    <xf numFmtId="0" fontId="16" fillId="0" borderId="129" xfId="5" applyFont="1" applyFill="1" applyBorder="1" applyAlignment="1" applyProtection="1">
      <alignment vertical="center" wrapText="1"/>
    </xf>
    <xf numFmtId="0" fontId="16" fillId="0" borderId="129" xfId="5" applyFont="1" applyBorder="1" applyProtection="1"/>
    <xf numFmtId="0" fontId="16" fillId="0" borderId="130" xfId="5" applyFont="1" applyBorder="1" applyProtection="1"/>
    <xf numFmtId="0" fontId="16" fillId="0" borderId="2" xfId="5" applyFont="1" applyBorder="1" applyAlignment="1" applyProtection="1">
      <alignment vertical="top" wrapText="1"/>
    </xf>
    <xf numFmtId="3" fontId="2" fillId="0" borderId="2" xfId="5" applyNumberFormat="1" applyBorder="1" applyProtection="1"/>
    <xf numFmtId="0" fontId="2" fillId="0" borderId="26" xfId="5" applyBorder="1" applyProtection="1"/>
    <xf numFmtId="3" fontId="3" fillId="4" borderId="7" xfId="71" applyNumberFormat="1" applyFont="1" applyFill="1" applyBorder="1" applyAlignment="1" applyProtection="1">
      <alignment horizontal="center" vertical="center"/>
      <protection locked="0"/>
    </xf>
    <xf numFmtId="0" fontId="3" fillId="0" borderId="7" xfId="71" applyFont="1" applyBorder="1" applyAlignment="1" applyProtection="1">
      <alignment vertical="center"/>
    </xf>
    <xf numFmtId="0" fontId="15" fillId="0" borderId="0" xfId="71" applyFont="1" applyAlignment="1" applyProtection="1">
      <alignment horizontal="center"/>
    </xf>
    <xf numFmtId="0" fontId="3" fillId="0" borderId="0" xfId="71" applyFont="1" applyBorder="1" applyAlignment="1" applyProtection="1">
      <alignment horizontal="center" vertical="center"/>
    </xf>
    <xf numFmtId="0" fontId="15" fillId="0" borderId="20" xfId="71" applyFont="1" applyBorder="1" applyAlignment="1" applyProtection="1">
      <alignment horizontal="left" vertical="center"/>
    </xf>
    <xf numFmtId="0" fontId="15" fillId="0" borderId="4" xfId="71" applyFont="1" applyBorder="1" applyAlignment="1" applyProtection="1">
      <alignment horizontal="left" vertical="center"/>
    </xf>
    <xf numFmtId="0" fontId="15" fillId="0" borderId="19" xfId="71" applyFont="1" applyBorder="1" applyAlignment="1" applyProtection="1">
      <alignment horizontal="left" vertical="center"/>
    </xf>
    <xf numFmtId="0" fontId="3" fillId="0" borderId="20" xfId="71" applyFont="1" applyBorder="1" applyAlignment="1" applyProtection="1">
      <alignment horizontal="left" vertical="center"/>
    </xf>
    <xf numFmtId="0" fontId="3" fillId="0" borderId="4" xfId="71" applyFont="1" applyBorder="1" applyAlignment="1" applyProtection="1">
      <alignment horizontal="left" vertical="center"/>
    </xf>
    <xf numFmtId="0" fontId="3" fillId="0" borderId="19" xfId="71" applyFont="1" applyBorder="1" applyAlignment="1" applyProtection="1">
      <alignment horizontal="left" vertical="center"/>
    </xf>
    <xf numFmtId="3" fontId="3" fillId="0" borderId="20" xfId="71" applyNumberFormat="1" applyFont="1" applyFill="1" applyBorder="1" applyAlignment="1" applyProtection="1">
      <alignment horizontal="right" vertical="center"/>
    </xf>
    <xf numFmtId="3" fontId="3" fillId="0" borderId="19" xfId="71" applyNumberFormat="1" applyFont="1" applyFill="1" applyBorder="1" applyAlignment="1" applyProtection="1">
      <alignment horizontal="right" vertical="center"/>
    </xf>
    <xf numFmtId="0" fontId="3" fillId="0" borderId="30" xfId="71" applyFont="1" applyFill="1" applyBorder="1" applyAlignment="1" applyProtection="1">
      <alignment horizontal="center"/>
    </xf>
    <xf numFmtId="0" fontId="3" fillId="0" borderId="0" xfId="71" applyFont="1" applyFill="1" applyBorder="1" applyAlignment="1" applyProtection="1">
      <alignment horizontal="center"/>
    </xf>
    <xf numFmtId="0" fontId="3" fillId="0" borderId="20" xfId="71" applyFont="1" applyBorder="1" applyAlignment="1" applyProtection="1">
      <alignment horizontal="center" vertical="center" wrapText="1"/>
    </xf>
    <xf numFmtId="0" fontId="3" fillId="0" borderId="19" xfId="71" applyFont="1" applyBorder="1" applyAlignment="1" applyProtection="1">
      <alignment horizontal="center" vertical="center" wrapText="1"/>
    </xf>
    <xf numFmtId="3" fontId="3" fillId="0" borderId="20" xfId="71" applyNumberFormat="1" applyFont="1" applyBorder="1" applyAlignment="1" applyProtection="1">
      <alignment horizontal="right" vertical="center"/>
    </xf>
    <xf numFmtId="3" fontId="2" fillId="0" borderId="19" xfId="5" applyNumberFormat="1" applyBorder="1" applyAlignment="1" applyProtection="1">
      <alignment horizontal="right" vertical="center"/>
    </xf>
    <xf numFmtId="0" fontId="15" fillId="0" borderId="20" xfId="71" applyFont="1" applyFill="1" applyBorder="1" applyAlignment="1" applyProtection="1">
      <alignment horizontal="left" vertical="center"/>
    </xf>
    <xf numFmtId="0" fontId="0" fillId="0" borderId="4" xfId="0" applyBorder="1" applyAlignment="1" applyProtection="1">
      <alignment horizontal="left"/>
    </xf>
    <xf numFmtId="0" fontId="0" fillId="0" borderId="19" xfId="0" applyBorder="1" applyAlignment="1" applyProtection="1">
      <alignment horizontal="left"/>
    </xf>
    <xf numFmtId="0" fontId="10" fillId="0" borderId="20"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3" fontId="0" fillId="0" borderId="20" xfId="0" applyNumberFormat="1" applyFill="1" applyBorder="1" applyAlignment="1" applyProtection="1">
      <alignment horizontal="center" vertical="center"/>
    </xf>
    <xf numFmtId="0" fontId="0" fillId="0" borderId="19" xfId="0" applyFill="1" applyBorder="1" applyAlignment="1" applyProtection="1">
      <alignment horizontal="center" vertical="center"/>
    </xf>
    <xf numFmtId="0" fontId="3" fillId="0" borderId="7" xfId="71" applyFont="1" applyBorder="1" applyAlignment="1" applyProtection="1">
      <alignment horizontal="left" vertical="center"/>
    </xf>
    <xf numFmtId="0" fontId="15" fillId="0" borderId="20" xfId="71" applyFont="1" applyBorder="1" applyAlignment="1" applyProtection="1">
      <alignment horizontal="right" vertical="center"/>
    </xf>
    <xf numFmtId="0" fontId="15" fillId="0" borderId="4" xfId="71" applyFont="1" applyBorder="1" applyAlignment="1" applyProtection="1">
      <alignment horizontal="right" vertical="center"/>
    </xf>
    <xf numFmtId="0" fontId="15" fillId="0" borderId="19" xfId="71" applyFont="1" applyBorder="1" applyAlignment="1" applyProtection="1">
      <alignment horizontal="right" vertical="center"/>
    </xf>
    <xf numFmtId="3" fontId="15" fillId="6" borderId="20" xfId="71" applyNumberFormat="1" applyFont="1" applyFill="1" applyBorder="1" applyAlignment="1" applyProtection="1">
      <alignment horizontal="right" vertical="center"/>
    </xf>
    <xf numFmtId="3" fontId="15" fillId="6" borderId="19" xfId="71" applyNumberFormat="1" applyFont="1" applyFill="1" applyBorder="1" applyAlignment="1" applyProtection="1">
      <alignment horizontal="right" vertical="center"/>
    </xf>
    <xf numFmtId="0" fontId="3" fillId="0" borderId="74" xfId="71" applyFont="1" applyBorder="1" applyAlignment="1" applyProtection="1">
      <alignment horizontal="left" vertical="center"/>
    </xf>
    <xf numFmtId="0" fontId="3" fillId="0" borderId="87" xfId="71" applyFont="1" applyBorder="1" applyAlignment="1" applyProtection="1">
      <alignment horizontal="left" vertical="center"/>
    </xf>
    <xf numFmtId="0" fontId="3" fillId="0" borderId="75" xfId="71" applyFont="1" applyBorder="1" applyAlignment="1" applyProtection="1">
      <alignment horizontal="left" vertical="center"/>
    </xf>
    <xf numFmtId="3" fontId="3" fillId="0" borderId="74" xfId="71" applyNumberFormat="1" applyFont="1" applyFill="1" applyBorder="1" applyAlignment="1" applyProtection="1">
      <alignment horizontal="right" vertical="center"/>
    </xf>
    <xf numFmtId="3" fontId="3" fillId="0" borderId="75" xfId="71" applyNumberFormat="1" applyFont="1" applyFill="1" applyBorder="1" applyAlignment="1" applyProtection="1">
      <alignment horizontal="right" vertical="center"/>
    </xf>
    <xf numFmtId="0" fontId="2" fillId="4" borderId="96" xfId="71" applyFill="1" applyBorder="1" applyAlignment="1" applyProtection="1">
      <alignment horizontal="left" vertical="top" wrapText="1"/>
      <protection locked="0"/>
    </xf>
    <xf numFmtId="0" fontId="0" fillId="0" borderId="97" xfId="0" applyBorder="1" applyAlignment="1" applyProtection="1">
      <alignment horizontal="left" vertical="top" wrapText="1"/>
      <protection locked="0"/>
    </xf>
    <xf numFmtId="0" fontId="0" fillId="0" borderId="88"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2" fillId="0" borderId="20" xfId="71" applyFill="1" applyBorder="1" applyAlignment="1" applyProtection="1">
      <alignment horizontal="left" vertical="center"/>
    </xf>
    <xf numFmtId="0" fontId="2" fillId="0" borderId="4" xfId="71" applyFill="1" applyBorder="1" applyAlignment="1" applyProtection="1">
      <alignment horizontal="left" vertical="center"/>
    </xf>
    <xf numFmtId="0" fontId="2" fillId="0" borderId="19" xfId="71" applyFill="1" applyBorder="1" applyAlignment="1" applyProtection="1">
      <alignment horizontal="left" vertical="center"/>
    </xf>
    <xf numFmtId="0" fontId="3" fillId="0" borderId="20" xfId="71" applyFont="1" applyBorder="1" applyAlignment="1" applyProtection="1">
      <alignment horizontal="left"/>
    </xf>
    <xf numFmtId="0" fontId="3" fillId="0" borderId="4" xfId="71" applyFont="1" applyBorder="1" applyAlignment="1" applyProtection="1">
      <alignment horizontal="left"/>
    </xf>
    <xf numFmtId="0" fontId="3" fillId="0" borderId="19" xfId="71" applyFont="1" applyBorder="1" applyAlignment="1" applyProtection="1">
      <alignment horizontal="left"/>
    </xf>
    <xf numFmtId="0" fontId="9" fillId="0" borderId="20" xfId="71" applyFont="1" applyBorder="1" applyAlignment="1" applyProtection="1">
      <alignment horizontal="left" vertical="center" wrapText="1"/>
    </xf>
    <xf numFmtId="0" fontId="9" fillId="0" borderId="4" xfId="71" applyFont="1" applyBorder="1" applyAlignment="1" applyProtection="1">
      <alignment horizontal="left" vertical="center" wrapText="1"/>
    </xf>
    <xf numFmtId="0" fontId="9" fillId="0" borderId="19" xfId="71" applyFont="1" applyBorder="1" applyAlignment="1" applyProtection="1">
      <alignment horizontal="left" vertical="center" wrapText="1"/>
    </xf>
    <xf numFmtId="0" fontId="9" fillId="0" borderId="74" xfId="71" applyFont="1" applyBorder="1" applyAlignment="1" applyProtection="1">
      <alignment horizontal="left" vertical="center" wrapText="1"/>
    </xf>
    <xf numFmtId="0" fontId="9" fillId="0" borderId="87" xfId="71" applyFont="1" applyBorder="1" applyAlignment="1" applyProtection="1">
      <alignment horizontal="left" vertical="center" wrapText="1"/>
    </xf>
    <xf numFmtId="0" fontId="9" fillId="0" borderId="75" xfId="71" applyFont="1" applyBorder="1" applyAlignment="1" applyProtection="1">
      <alignment horizontal="left" vertical="center" wrapText="1"/>
    </xf>
    <xf numFmtId="0" fontId="2" fillId="0" borderId="0" xfId="0" applyFont="1" applyFill="1" applyAlignment="1" applyProtection="1">
      <alignment vertical="center" wrapText="1"/>
    </xf>
    <xf numFmtId="0" fontId="11" fillId="5" borderId="0" xfId="5" applyFont="1" applyFill="1" applyAlignment="1" applyProtection="1">
      <alignment vertical="center"/>
    </xf>
    <xf numFmtId="0" fontId="11" fillId="0" borderId="0" xfId="0" applyFont="1" applyAlignment="1" applyProtection="1">
      <alignment horizontal="left" vertical="center" wrapText="1"/>
    </xf>
    <xf numFmtId="0" fontId="2" fillId="3" borderId="20" xfId="0" applyFont="1"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4" borderId="20" xfId="0" applyFont="1" applyFill="1" applyBorder="1" applyAlignment="1" applyProtection="1">
      <alignment horizontal="left" vertical="center" wrapText="1"/>
      <protection locked="0"/>
    </xf>
    <xf numFmtId="0" fontId="2" fillId="4" borderId="4" xfId="0" applyFont="1" applyFill="1" applyBorder="1" applyAlignment="1" applyProtection="1">
      <alignment horizontal="left" vertical="center" wrapText="1"/>
      <protection locked="0"/>
    </xf>
    <xf numFmtId="0" fontId="2" fillId="4" borderId="19" xfId="0" applyFont="1" applyFill="1" applyBorder="1" applyAlignment="1" applyProtection="1">
      <alignment horizontal="left" vertical="center" wrapText="1"/>
      <protection locked="0"/>
    </xf>
    <xf numFmtId="0" fontId="2" fillId="0" borderId="20" xfId="0" applyFont="1" applyBorder="1" applyAlignment="1" applyProtection="1">
      <alignment horizontal="left" vertical="center"/>
    </xf>
    <xf numFmtId="0" fontId="2" fillId="0" borderId="19" xfId="0" applyFont="1" applyBorder="1" applyAlignment="1" applyProtection="1">
      <alignment horizontal="left" vertical="center"/>
    </xf>
    <xf numFmtId="3" fontId="3" fillId="7" borderId="20" xfId="5" applyNumberFormat="1" applyFont="1" applyFill="1" applyBorder="1" applyAlignment="1" applyProtection="1">
      <alignment horizontal="right" vertical="center"/>
    </xf>
    <xf numFmtId="3" fontId="3" fillId="7" borderId="19" xfId="5" applyNumberFormat="1" applyFont="1" applyFill="1" applyBorder="1" applyAlignment="1" applyProtection="1">
      <alignment horizontal="right" vertical="center"/>
    </xf>
    <xf numFmtId="0" fontId="3" fillId="0" borderId="15" xfId="5" applyFont="1" applyBorder="1" applyAlignment="1" applyProtection="1">
      <alignment horizontal="center" vertical="center"/>
    </xf>
    <xf numFmtId="0" fontId="3" fillId="0" borderId="16" xfId="5" applyFont="1" applyBorder="1" applyAlignment="1" applyProtection="1">
      <alignment horizontal="center" vertical="center"/>
    </xf>
    <xf numFmtId="3" fontId="2" fillId="0" borderId="20" xfId="5" applyNumberFormat="1" applyBorder="1" applyAlignment="1" applyProtection="1">
      <alignment horizontal="right" vertical="center"/>
    </xf>
    <xf numFmtId="3" fontId="2" fillId="0" borderId="20" xfId="5" applyNumberFormat="1" applyFill="1" applyBorder="1" applyAlignment="1" applyProtection="1">
      <alignment horizontal="right" vertical="center"/>
    </xf>
    <xf numFmtId="3" fontId="2" fillId="0" borderId="19" xfId="5" applyNumberFormat="1" applyFill="1" applyBorder="1" applyAlignment="1" applyProtection="1">
      <alignment horizontal="right" vertical="center"/>
    </xf>
    <xf numFmtId="3" fontId="2" fillId="4" borderId="20" xfId="5" applyNumberFormat="1" applyFont="1" applyFill="1" applyBorder="1" applyAlignment="1" applyProtection="1">
      <alignment horizontal="right" vertical="center"/>
      <protection locked="0"/>
    </xf>
    <xf numFmtId="3" fontId="2" fillId="4" borderId="19" xfId="0" applyNumberFormat="1" applyFont="1" applyFill="1" applyBorder="1" applyAlignment="1" applyProtection="1">
      <alignment horizontal="right" vertical="center"/>
      <protection locked="0"/>
    </xf>
    <xf numFmtId="0" fontId="3" fillId="0" borderId="74" xfId="0" applyFont="1" applyBorder="1" applyAlignment="1" applyProtection="1">
      <alignment horizontal="left" vertical="center"/>
    </xf>
    <xf numFmtId="0" fontId="3" fillId="0" borderId="87" xfId="0" applyFont="1" applyBorder="1" applyAlignment="1" applyProtection="1">
      <alignment horizontal="left" vertical="center"/>
    </xf>
    <xf numFmtId="0" fontId="3" fillId="0" borderId="75" xfId="0" applyFont="1" applyBorder="1" applyAlignment="1" applyProtection="1">
      <alignment horizontal="left" vertical="center"/>
    </xf>
    <xf numFmtId="0" fontId="2" fillId="0" borderId="74" xfId="0" applyFont="1" applyBorder="1" applyAlignment="1" applyProtection="1">
      <alignment horizontal="left" vertical="center"/>
    </xf>
    <xf numFmtId="0" fontId="2" fillId="0" borderId="87" xfId="0" applyFont="1" applyBorder="1" applyAlignment="1" applyProtection="1">
      <alignment horizontal="left" vertical="center"/>
    </xf>
    <xf numFmtId="0" fontId="2" fillId="0" borderId="75" xfId="0" applyFont="1" applyBorder="1" applyAlignment="1" applyProtection="1">
      <alignment horizontal="left" vertical="center"/>
    </xf>
    <xf numFmtId="0" fontId="11" fillId="0" borderId="30" xfId="5" applyFont="1" applyBorder="1" applyAlignment="1" applyProtection="1">
      <alignment vertical="center"/>
    </xf>
    <xf numFmtId="0" fontId="2" fillId="0" borderId="107" xfId="0" applyFont="1" applyBorder="1" applyAlignment="1" applyProtection="1">
      <alignment horizontal="left" vertical="center" wrapText="1"/>
    </xf>
    <xf numFmtId="0" fontId="2" fillId="0" borderId="108" xfId="0" applyFont="1" applyBorder="1" applyAlignment="1" applyProtection="1">
      <alignment horizontal="left" vertical="center" wrapText="1"/>
    </xf>
    <xf numFmtId="0" fontId="11" fillId="0" borderId="0" xfId="0" applyFont="1" applyAlignment="1" applyProtection="1">
      <alignment vertical="center" wrapText="1"/>
    </xf>
    <xf numFmtId="0" fontId="3" fillId="0" borderId="65" xfId="0" applyFont="1" applyBorder="1" applyAlignment="1" applyProtection="1">
      <alignment vertical="center"/>
    </xf>
    <xf numFmtId="0" fontId="3" fillId="0" borderId="64" xfId="0" applyFont="1" applyBorder="1" applyAlignment="1" applyProtection="1">
      <alignment vertical="center"/>
    </xf>
    <xf numFmtId="0" fontId="2" fillId="0" borderId="98" xfId="0" applyFont="1" applyBorder="1" applyAlignment="1" applyProtection="1">
      <alignment vertical="center" wrapText="1"/>
    </xf>
    <xf numFmtId="0" fontId="2" fillId="0" borderId="102" xfId="0" applyFont="1" applyBorder="1" applyAlignment="1" applyProtection="1">
      <alignment vertical="center" wrapText="1"/>
    </xf>
    <xf numFmtId="0" fontId="2" fillId="0" borderId="94" xfId="0" applyFont="1" applyBorder="1" applyAlignment="1" applyProtection="1">
      <alignment vertical="center" wrapText="1"/>
    </xf>
    <xf numFmtId="0" fontId="2" fillId="0" borderId="75" xfId="0" applyFont="1" applyBorder="1" applyAlignment="1" applyProtection="1">
      <alignment vertical="center" wrapText="1"/>
    </xf>
    <xf numFmtId="0" fontId="2" fillId="0" borderId="94" xfId="0" applyFont="1" applyBorder="1" applyAlignment="1" applyProtection="1">
      <alignment vertical="center"/>
    </xf>
    <xf numFmtId="0" fontId="2" fillId="0" borderId="75" xfId="0" applyFont="1" applyBorder="1" applyAlignment="1" applyProtection="1">
      <alignment vertical="center"/>
    </xf>
    <xf numFmtId="0" fontId="3" fillId="0" borderId="6" xfId="0" applyFont="1" applyBorder="1" applyAlignment="1" applyProtection="1">
      <alignment horizontal="center" vertical="center"/>
    </xf>
    <xf numFmtId="0" fontId="3" fillId="0" borderId="0" xfId="0" applyFont="1" applyAlignment="1" applyProtection="1">
      <alignment horizontal="left" vertical="center"/>
    </xf>
    <xf numFmtId="0" fontId="8" fillId="0" borderId="0" xfId="0" applyFont="1" applyAlignment="1" applyProtection="1">
      <alignment horizontal="left" vertical="center" wrapText="1"/>
    </xf>
    <xf numFmtId="0" fontId="0" fillId="0" borderId="0" xfId="0" applyAlignment="1" applyProtection="1">
      <alignment horizontal="left" vertical="center"/>
    </xf>
    <xf numFmtId="0" fontId="0" fillId="0" borderId="0" xfId="0" applyBorder="1" applyAlignment="1" applyProtection="1">
      <alignment horizontal="right" vertical="center"/>
    </xf>
    <xf numFmtId="0" fontId="3" fillId="0" borderId="53"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4" fontId="3" fillId="0" borderId="6" xfId="0" applyNumberFormat="1" applyFont="1" applyBorder="1" applyAlignment="1" applyProtection="1">
      <alignment horizontal="center" vertical="center" wrapText="1"/>
    </xf>
    <xf numFmtId="0" fontId="3" fillId="0" borderId="96" xfId="0" applyFont="1" applyBorder="1" applyAlignment="1" applyProtection="1">
      <alignment horizontal="left" vertical="center"/>
    </xf>
    <xf numFmtId="0" fontId="3" fillId="0" borderId="88"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16"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16" xfId="0" applyFont="1" applyBorder="1" applyAlignment="1" applyProtection="1">
      <alignment horizontal="left" vertical="center"/>
    </xf>
    <xf numFmtId="0" fontId="0" fillId="0" borderId="74" xfId="0" applyFill="1" applyBorder="1" applyAlignment="1" applyProtection="1">
      <alignment horizontal="left" vertical="center"/>
    </xf>
    <xf numFmtId="0" fontId="0" fillId="0" borderId="75" xfId="0" applyFill="1" applyBorder="1" applyAlignment="1" applyProtection="1">
      <alignment horizontal="left" vertical="center"/>
    </xf>
    <xf numFmtId="0" fontId="6"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3" fillId="0" borderId="0" xfId="0" applyFont="1" applyAlignment="1" applyProtection="1">
      <alignment horizontal="left"/>
    </xf>
    <xf numFmtId="0" fontId="3" fillId="0" borderId="0" xfId="0" applyFont="1" applyAlignment="1" applyProtection="1"/>
    <xf numFmtId="0" fontId="0" fillId="0" borderId="0" xfId="0" applyAlignment="1" applyProtection="1"/>
    <xf numFmtId="0" fontId="3" fillId="0" borderId="20" xfId="0" applyFont="1" applyBorder="1" applyAlignment="1" applyProtection="1"/>
    <xf numFmtId="0" fontId="3" fillId="0" borderId="19" xfId="0" applyFont="1" applyBorder="1" applyAlignment="1" applyProtection="1"/>
    <xf numFmtId="0" fontId="8" fillId="0" borderId="0" xfId="0" applyFont="1" applyAlignment="1" applyProtection="1">
      <alignment horizontal="left" wrapText="1"/>
    </xf>
    <xf numFmtId="0" fontId="0" fillId="0" borderId="0" xfId="0" applyAlignment="1" applyProtection="1">
      <alignment horizontal="left"/>
    </xf>
    <xf numFmtId="0" fontId="0" fillId="0" borderId="21" xfId="0" applyFill="1" applyBorder="1" applyAlignment="1" applyProtection="1">
      <alignment vertical="center"/>
    </xf>
    <xf numFmtId="0" fontId="0" fillId="0" borderId="13" xfId="0" applyBorder="1" applyAlignment="1" applyProtection="1">
      <alignment vertical="center"/>
    </xf>
    <xf numFmtId="0" fontId="3" fillId="0" borderId="74" xfId="0" applyFont="1" applyBorder="1" applyAlignment="1" applyProtection="1">
      <alignment horizontal="center" vertical="center" wrapText="1"/>
    </xf>
    <xf numFmtId="0" fontId="3" fillId="0" borderId="75" xfId="0" applyFont="1" applyBorder="1" applyAlignment="1" applyProtection="1">
      <alignment horizontal="center" vertical="center" wrapText="1"/>
    </xf>
    <xf numFmtId="0" fontId="0" fillId="0" borderId="22" xfId="0" applyFill="1" applyBorder="1" applyAlignment="1" applyProtection="1">
      <alignment vertical="center"/>
    </xf>
    <xf numFmtId="0" fontId="0" fillId="0" borderId="12" xfId="0" applyBorder="1" applyAlignment="1" applyProtection="1">
      <alignment vertical="center"/>
    </xf>
    <xf numFmtId="0" fontId="11" fillId="0" borderId="94" xfId="0" applyFont="1" applyBorder="1" applyAlignment="1" applyProtection="1">
      <alignment horizontal="left" vertical="center"/>
    </xf>
    <xf numFmtId="0" fontId="11" fillId="0" borderId="87" xfId="0" applyFont="1" applyBorder="1" applyAlignment="1" applyProtection="1">
      <alignment horizontal="left" vertical="center"/>
    </xf>
    <xf numFmtId="0" fontId="11" fillId="0" borderId="75" xfId="0" applyFont="1" applyBorder="1" applyAlignment="1" applyProtection="1">
      <alignment horizontal="left" vertical="center"/>
    </xf>
    <xf numFmtId="0" fontId="11" fillId="0" borderId="29"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16" xfId="0" applyFont="1" applyBorder="1" applyAlignment="1" applyProtection="1">
      <alignment horizontal="left" vertical="center"/>
    </xf>
    <xf numFmtId="0" fontId="11" fillId="0" borderId="124" xfId="0" applyFont="1" applyBorder="1" applyAlignment="1" applyProtection="1">
      <alignment horizontal="left" vertical="center"/>
    </xf>
    <xf numFmtId="0" fontId="11" fillId="0" borderId="125" xfId="0" applyFont="1" applyBorder="1" applyAlignment="1" applyProtection="1">
      <alignment horizontal="left" vertical="center"/>
    </xf>
    <xf numFmtId="0" fontId="11" fillId="0" borderId="126" xfId="0" applyFont="1" applyBorder="1" applyAlignment="1" applyProtection="1">
      <alignment horizontal="left" vertical="center"/>
    </xf>
    <xf numFmtId="0" fontId="11" fillId="0" borderId="98" xfId="0" applyFont="1" applyBorder="1" applyAlignment="1" applyProtection="1">
      <alignment horizontal="left" vertical="center"/>
    </xf>
    <xf numFmtId="0" fontId="11" fillId="0" borderId="99" xfId="0" applyFont="1" applyBorder="1" applyAlignment="1" applyProtection="1">
      <alignment horizontal="left" vertical="center"/>
    </xf>
    <xf numFmtId="0" fontId="11" fillId="0" borderId="102" xfId="0" applyFont="1" applyBorder="1" applyAlignment="1" applyProtection="1">
      <alignment horizontal="left" vertical="center"/>
    </xf>
    <xf numFmtId="0" fontId="11" fillId="0" borderId="118" xfId="0" applyFont="1" applyBorder="1" applyAlignment="1" applyProtection="1">
      <alignment vertical="center"/>
    </xf>
    <xf numFmtId="0" fontId="11" fillId="0" borderId="119" xfId="0" applyFont="1" applyBorder="1" applyAlignment="1" applyProtection="1">
      <alignment vertical="center"/>
    </xf>
    <xf numFmtId="0" fontId="11" fillId="0" borderId="121" xfId="0" applyFont="1" applyBorder="1" applyAlignment="1" applyProtection="1">
      <alignment vertical="center"/>
    </xf>
    <xf numFmtId="0" fontId="11" fillId="0" borderId="82" xfId="0" applyFont="1" applyBorder="1" applyAlignment="1" applyProtection="1">
      <alignment vertical="center"/>
    </xf>
    <xf numFmtId="0" fontId="11" fillId="0" borderId="83" xfId="0" applyFont="1" applyBorder="1" applyAlignment="1" applyProtection="1">
      <alignment vertical="center"/>
    </xf>
    <xf numFmtId="0" fontId="11" fillId="0" borderId="115" xfId="0" applyFont="1" applyBorder="1" applyAlignment="1" applyProtection="1">
      <alignment vertical="center"/>
    </xf>
    <xf numFmtId="0" fontId="11" fillId="0" borderId="110" xfId="0" applyFont="1" applyBorder="1" applyAlignment="1" applyProtection="1">
      <alignment vertical="center"/>
    </xf>
    <xf numFmtId="0" fontId="11" fillId="0" borderId="111" xfId="0" applyFont="1" applyBorder="1" applyAlignment="1" applyProtection="1">
      <alignment vertical="center"/>
    </xf>
    <xf numFmtId="0" fontId="11" fillId="0" borderId="114" xfId="0" applyFont="1" applyBorder="1" applyAlignment="1" applyProtection="1">
      <alignment vertical="center"/>
    </xf>
    <xf numFmtId="0" fontId="14" fillId="0" borderId="0" xfId="0" applyFont="1" applyAlignment="1" applyProtection="1">
      <alignment horizontal="left" vertical="center"/>
    </xf>
    <xf numFmtId="0" fontId="14" fillId="0" borderId="0" xfId="0" applyFont="1" applyAlignment="1" applyProtection="1">
      <alignment vertical="center"/>
    </xf>
    <xf numFmtId="0" fontId="14" fillId="0" borderId="34" xfId="0" applyFont="1" applyBorder="1" applyAlignment="1" applyProtection="1">
      <alignment vertical="center"/>
    </xf>
    <xf numFmtId="0" fontId="0" fillId="0" borderId="35" xfId="0" applyBorder="1" applyAlignment="1" applyProtection="1">
      <alignment vertical="center"/>
    </xf>
    <xf numFmtId="0" fontId="14" fillId="0" borderId="54" xfId="0" applyFont="1" applyBorder="1" applyAlignment="1" applyProtection="1">
      <alignment horizontal="left" vertical="center"/>
    </xf>
    <xf numFmtId="0" fontId="0" fillId="0" borderId="55" xfId="0" applyBorder="1" applyAlignment="1" applyProtection="1">
      <alignment horizontal="left" vertical="center"/>
    </xf>
    <xf numFmtId="0" fontId="0" fillId="0" borderId="56" xfId="0" applyBorder="1" applyAlignment="1" applyProtection="1">
      <alignment horizontal="left" vertical="center"/>
    </xf>
    <xf numFmtId="0" fontId="14" fillId="0" borderId="34" xfId="0" applyFont="1" applyBorder="1" applyAlignment="1" applyProtection="1">
      <alignment horizontal="left" vertical="center"/>
    </xf>
    <xf numFmtId="0" fontId="0" fillId="0" borderId="35" xfId="0" applyBorder="1" applyAlignment="1" applyProtection="1">
      <alignment horizontal="left" vertical="center"/>
    </xf>
    <xf numFmtId="0" fontId="0" fillId="0" borderId="12" xfId="0" applyBorder="1" applyAlignment="1" applyProtection="1">
      <alignment horizontal="left" vertical="center"/>
    </xf>
    <xf numFmtId="0" fontId="14" fillId="0" borderId="31" xfId="0" applyFont="1" applyBorder="1" applyAlignment="1" applyProtection="1">
      <alignment horizontal="left" vertical="center"/>
    </xf>
    <xf numFmtId="0" fontId="14" fillId="0" borderId="32" xfId="0" applyFont="1" applyBorder="1" applyAlignment="1" applyProtection="1">
      <alignment horizontal="left" vertical="center"/>
    </xf>
    <xf numFmtId="0" fontId="11" fillId="0" borderId="98" xfId="0" applyFont="1" applyBorder="1" applyAlignment="1" applyProtection="1">
      <alignment vertical="center"/>
    </xf>
    <xf numFmtId="0" fontId="11" fillId="0" borderId="99" xfId="0" applyFont="1" applyBorder="1" applyAlignment="1" applyProtection="1">
      <alignment vertical="center"/>
    </xf>
    <xf numFmtId="0" fontId="11" fillId="0" borderId="102" xfId="0" applyFont="1" applyBorder="1" applyAlignment="1" applyProtection="1">
      <alignment vertical="center"/>
    </xf>
    <xf numFmtId="0" fontId="11" fillId="0" borderId="29" xfId="0" applyFont="1" applyBorder="1" applyAlignment="1" applyProtection="1">
      <alignment vertical="center"/>
    </xf>
    <xf numFmtId="0" fontId="11" fillId="0" borderId="30" xfId="0" applyFont="1" applyBorder="1" applyAlignment="1" applyProtection="1">
      <alignment vertical="center"/>
    </xf>
    <xf numFmtId="0" fontId="11" fillId="0" borderId="16" xfId="0" applyFont="1" applyBorder="1" applyAlignment="1" applyProtection="1">
      <alignment vertical="center"/>
    </xf>
    <xf numFmtId="0" fontId="16" fillId="4" borderId="37" xfId="0" applyFont="1" applyFill="1" applyBorder="1" applyAlignment="1" applyProtection="1">
      <alignment horizontal="left" vertical="center" wrapText="1"/>
      <protection locked="0"/>
    </xf>
    <xf numFmtId="0" fontId="16" fillId="4"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vertical="center" wrapText="1"/>
    </xf>
    <xf numFmtId="0" fontId="16" fillId="0" borderId="37"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168" fontId="14" fillId="0" borderId="7" xfId="0" applyNumberFormat="1" applyFont="1" applyBorder="1" applyAlignment="1" applyProtection="1">
      <alignment vertical="center"/>
    </xf>
    <xf numFmtId="168" fontId="14" fillId="0" borderId="60" xfId="0" applyNumberFormat="1" applyFont="1" applyBorder="1" applyAlignment="1" applyProtection="1">
      <alignment vertical="center"/>
    </xf>
    <xf numFmtId="167" fontId="14" fillId="0" borderId="7" xfId="0" applyNumberFormat="1" applyFont="1" applyBorder="1" applyAlignment="1" applyProtection="1">
      <alignment vertical="center"/>
    </xf>
    <xf numFmtId="167" fontId="14" fillId="0" borderId="60" xfId="0" applyNumberFormat="1" applyFont="1" applyBorder="1" applyAlignment="1" applyProtection="1">
      <alignment vertical="center"/>
    </xf>
    <xf numFmtId="167" fontId="14" fillId="0" borderId="7" xfId="0" applyNumberFormat="1" applyFont="1" applyFill="1" applyBorder="1" applyAlignment="1" applyProtection="1">
      <alignment vertical="center"/>
    </xf>
    <xf numFmtId="167" fontId="14" fillId="0" borderId="60" xfId="0" applyNumberFormat="1" applyFont="1" applyFill="1" applyBorder="1" applyAlignment="1" applyProtection="1">
      <alignment vertical="center"/>
    </xf>
    <xf numFmtId="0" fontId="15" fillId="0" borderId="37" xfId="0" applyFont="1" applyBorder="1" applyAlignment="1" applyProtection="1">
      <alignment vertical="center" wrapText="1"/>
    </xf>
    <xf numFmtId="0" fontId="15" fillId="0" borderId="0" xfId="0" applyFont="1" applyBorder="1" applyAlignment="1" applyProtection="1">
      <alignment vertical="center" wrapText="1"/>
    </xf>
    <xf numFmtId="0" fontId="2" fillId="0" borderId="71" xfId="0" applyFont="1" applyBorder="1" applyAlignment="1">
      <alignment horizontal="left" vertical="center" wrapText="1"/>
    </xf>
    <xf numFmtId="0" fontId="2" fillId="0" borderId="72" xfId="0" applyFont="1" applyBorder="1" applyAlignment="1">
      <alignment horizontal="left" vertical="center" wrapText="1"/>
    </xf>
    <xf numFmtId="0" fontId="2" fillId="0" borderId="73" xfId="0" applyFont="1" applyBorder="1" applyAlignment="1">
      <alignment horizontal="left" vertical="center" wrapText="1"/>
    </xf>
    <xf numFmtId="0" fontId="16" fillId="4" borderId="0" xfId="0" applyFont="1" applyFill="1" applyBorder="1" applyAlignment="1" applyProtection="1">
      <alignment horizontal="left" vertical="center"/>
      <protection locked="0"/>
    </xf>
    <xf numFmtId="167" fontId="11" fillId="0" borderId="104" xfId="0" applyNumberFormat="1" applyFont="1" applyBorder="1" applyAlignment="1" applyProtection="1">
      <alignment horizontal="right" vertical="center"/>
    </xf>
    <xf numFmtId="167" fontId="11" fillId="0" borderId="101" xfId="0" applyNumberFormat="1" applyFont="1" applyBorder="1" applyAlignment="1" applyProtection="1">
      <alignment horizontal="right" vertical="center"/>
    </xf>
    <xf numFmtId="0" fontId="14" fillId="0" borderId="66" xfId="0" applyFont="1" applyBorder="1" applyAlignment="1" applyProtection="1">
      <alignment vertical="center"/>
    </xf>
    <xf numFmtId="0" fontId="0" fillId="0" borderId="4" xfId="0" applyBorder="1" applyAlignment="1" applyProtection="1">
      <alignment vertical="center"/>
    </xf>
    <xf numFmtId="0" fontId="0" fillId="0" borderId="19" xfId="0" applyBorder="1" applyAlignment="1" applyProtection="1">
      <alignment vertical="center"/>
    </xf>
    <xf numFmtId="3" fontId="14" fillId="0" borderId="20" xfId="0" applyNumberFormat="1" applyFont="1" applyBorder="1" applyAlignment="1" applyProtection="1">
      <alignment vertical="center"/>
    </xf>
    <xf numFmtId="0" fontId="0" fillId="0" borderId="67" xfId="0" applyBorder="1" applyAlignment="1" applyProtection="1">
      <alignment vertical="center"/>
    </xf>
    <xf numFmtId="0" fontId="11" fillId="0" borderId="68" xfId="0" applyFont="1" applyBorder="1" applyAlignment="1" applyProtection="1">
      <alignment vertical="center"/>
    </xf>
    <xf numFmtId="0" fontId="0" fillId="0" borderId="69" xfId="0" applyBorder="1" applyAlignment="1" applyProtection="1">
      <alignment vertical="center"/>
    </xf>
    <xf numFmtId="0" fontId="0" fillId="0" borderId="70" xfId="0" applyBorder="1" applyAlignment="1" applyProtection="1">
      <alignment vertical="center"/>
    </xf>
    <xf numFmtId="0" fontId="14" fillId="0" borderId="65" xfId="0" applyFont="1" applyBorder="1" applyAlignment="1" applyProtection="1">
      <alignment vertical="center"/>
    </xf>
    <xf numFmtId="0" fontId="0" fillId="0" borderId="63" xfId="0" applyBorder="1" applyAlignment="1" applyProtection="1">
      <alignment vertical="center"/>
    </xf>
    <xf numFmtId="0" fontId="0" fillId="0" borderId="64" xfId="0" applyBorder="1" applyAlignment="1" applyProtection="1">
      <alignment vertical="center"/>
    </xf>
    <xf numFmtId="167" fontId="14" fillId="0" borderId="58" xfId="0" applyNumberFormat="1" applyFont="1" applyBorder="1" applyAlignment="1" applyProtection="1">
      <alignment vertical="center"/>
    </xf>
    <xf numFmtId="167" fontId="14" fillId="0" borderId="59" xfId="0" applyNumberFormat="1" applyFont="1" applyBorder="1" applyAlignment="1" applyProtection="1">
      <alignment vertical="center"/>
    </xf>
    <xf numFmtId="167" fontId="11" fillId="0" borderId="61" xfId="0" applyNumberFormat="1" applyFont="1" applyBorder="1" applyAlignment="1" applyProtection="1">
      <alignment vertical="center"/>
    </xf>
    <xf numFmtId="167" fontId="11" fillId="0" borderId="62" xfId="0" applyNumberFormat="1" applyFont="1" applyBorder="1" applyAlignment="1" applyProtection="1">
      <alignment vertical="center"/>
    </xf>
    <xf numFmtId="167" fontId="11" fillId="0" borderId="7" xfId="0" applyNumberFormat="1" applyFont="1" applyBorder="1" applyAlignment="1" applyProtection="1">
      <alignment vertical="center"/>
    </xf>
    <xf numFmtId="167" fontId="11" fillId="0" borderId="60" xfId="0" applyNumberFormat="1" applyFont="1" applyBorder="1" applyAlignment="1" applyProtection="1">
      <alignment vertical="center"/>
    </xf>
    <xf numFmtId="167" fontId="14" fillId="0" borderId="74" xfId="0" applyNumberFormat="1" applyFont="1" applyBorder="1" applyAlignment="1" applyProtection="1">
      <alignment horizontal="right" vertical="center" wrapText="1"/>
    </xf>
    <xf numFmtId="167" fontId="14" fillId="0" borderId="67" xfId="0" applyNumberFormat="1" applyFont="1" applyBorder="1" applyAlignment="1" applyProtection="1">
      <alignment horizontal="right" vertical="center" wrapText="1"/>
    </xf>
    <xf numFmtId="0" fontId="14" fillId="0" borderId="94" xfId="0" applyFont="1" applyBorder="1" applyAlignment="1" applyProtection="1">
      <alignment horizontal="left" vertical="center"/>
    </xf>
    <xf numFmtId="0" fontId="14" fillId="0" borderId="87" xfId="0" applyFont="1" applyBorder="1" applyAlignment="1" applyProtection="1">
      <alignment horizontal="left" vertical="center"/>
    </xf>
    <xf numFmtId="0" fontId="14" fillId="0" borderId="75" xfId="0" applyFont="1" applyBorder="1" applyAlignment="1" applyProtection="1">
      <alignment horizontal="left" vertical="center"/>
    </xf>
    <xf numFmtId="3" fontId="14" fillId="0" borderId="20" xfId="0" applyNumberFormat="1" applyFont="1" applyFill="1" applyBorder="1" applyAlignment="1" applyProtection="1">
      <alignment vertical="center"/>
    </xf>
    <xf numFmtId="0" fontId="11" fillId="0" borderId="66" xfId="0" applyFont="1" applyBorder="1" applyAlignment="1" applyProtection="1">
      <alignment vertical="center"/>
    </xf>
    <xf numFmtId="0" fontId="14" fillId="0" borderId="0" xfId="5" applyFont="1" applyAlignment="1">
      <alignment horizontal="left" vertical="center"/>
    </xf>
    <xf numFmtId="0" fontId="2" fillId="0" borderId="71" xfId="5" applyBorder="1" applyAlignment="1">
      <alignment horizontal="center"/>
    </xf>
    <xf numFmtId="0" fontId="2" fillId="0" borderId="72" xfId="5" applyBorder="1" applyAlignment="1">
      <alignment horizontal="center"/>
    </xf>
    <xf numFmtId="0" fontId="3" fillId="0" borderId="94" xfId="5" applyFont="1" applyBorder="1" applyAlignment="1">
      <alignment horizontal="left"/>
    </xf>
    <xf numFmtId="0" fontId="3" fillId="0" borderId="87" xfId="5" applyFont="1" applyBorder="1" applyAlignment="1">
      <alignment horizontal="left"/>
    </xf>
    <xf numFmtId="0" fontId="3" fillId="0" borderId="75" xfId="5" applyFont="1" applyBorder="1" applyAlignment="1">
      <alignment horizontal="left"/>
    </xf>
    <xf numFmtId="3" fontId="2" fillId="0" borderId="27" xfId="5" applyNumberFormat="1" applyBorder="1" applyAlignment="1" applyProtection="1">
      <alignment horizontal="center"/>
    </xf>
    <xf numFmtId="3" fontId="2" fillId="0" borderId="28" xfId="5" applyNumberFormat="1" applyBorder="1" applyAlignment="1" applyProtection="1">
      <alignment horizontal="center"/>
    </xf>
    <xf numFmtId="0" fontId="2" fillId="4" borderId="79" xfId="5" applyFont="1" applyFill="1" applyBorder="1" applyAlignment="1" applyProtection="1">
      <alignment horizontal="left" vertical="center" wrapText="1"/>
      <protection locked="0"/>
    </xf>
    <xf numFmtId="0" fontId="2" fillId="4" borderId="3" xfId="5" applyFill="1" applyBorder="1" applyAlignment="1" applyProtection="1">
      <alignment horizontal="left" vertical="center" wrapText="1"/>
      <protection locked="0"/>
    </xf>
    <xf numFmtId="0" fontId="2" fillId="4" borderId="82" xfId="5" applyFont="1" applyFill="1" applyBorder="1" applyAlignment="1" applyProtection="1">
      <alignment horizontal="left" vertical="center" wrapText="1"/>
      <protection locked="0"/>
    </xf>
    <xf numFmtId="0" fontId="2" fillId="4" borderId="83" xfId="5" applyFill="1" applyBorder="1" applyAlignment="1" applyProtection="1">
      <alignment horizontal="left" vertical="center" wrapText="1"/>
      <protection locked="0"/>
    </xf>
    <xf numFmtId="0" fontId="2" fillId="4" borderId="34" xfId="5" applyFont="1" applyFill="1" applyBorder="1" applyAlignment="1" applyProtection="1">
      <alignment horizontal="left" vertical="center" wrapText="1"/>
      <protection locked="0"/>
    </xf>
    <xf numFmtId="0" fontId="2" fillId="4" borderId="35" xfId="5" applyFill="1" applyBorder="1" applyAlignment="1" applyProtection="1">
      <alignment horizontal="left" vertical="center" wrapText="1"/>
      <protection locked="0"/>
    </xf>
    <xf numFmtId="0" fontId="3" fillId="0" borderId="78" xfId="5" applyFont="1" applyBorder="1" applyAlignment="1">
      <alignment horizontal="center" vertical="center" textRotation="90" wrapText="1"/>
    </xf>
    <xf numFmtId="0" fontId="3" fillId="0" borderId="81" xfId="5" applyFont="1" applyBorder="1" applyAlignment="1">
      <alignment horizontal="center" vertical="center" textRotation="90" wrapText="1"/>
    </xf>
    <xf numFmtId="0" fontId="3" fillId="0" borderId="85" xfId="5" applyFont="1" applyBorder="1" applyAlignment="1">
      <alignment horizontal="center" vertical="center" textRotation="90" wrapText="1"/>
    </xf>
    <xf numFmtId="0" fontId="15" fillId="0" borderId="98" xfId="5" applyFont="1" applyBorder="1" applyAlignment="1">
      <alignment horizontal="left" wrapText="1"/>
    </xf>
    <xf numFmtId="0" fontId="15" fillId="0" borderId="99" xfId="5" applyFont="1" applyBorder="1" applyAlignment="1">
      <alignment horizontal="left" wrapText="1"/>
    </xf>
    <xf numFmtId="0" fontId="15" fillId="0" borderId="102" xfId="5" applyFont="1" applyBorder="1" applyAlignment="1">
      <alignment horizontal="left" wrapText="1"/>
    </xf>
    <xf numFmtId="0" fontId="3" fillId="0" borderId="94" xfId="5" applyFont="1" applyBorder="1" applyAlignment="1">
      <alignment horizontal="left" wrapText="1"/>
    </xf>
    <xf numFmtId="0" fontId="3" fillId="0" borderId="87" xfId="5" applyFont="1" applyBorder="1" applyAlignment="1">
      <alignment horizontal="left" wrapText="1"/>
    </xf>
    <xf numFmtId="0" fontId="3" fillId="0" borderId="75" xfId="5" applyFont="1" applyBorder="1" applyAlignment="1">
      <alignment horizontal="left" wrapText="1"/>
    </xf>
    <xf numFmtId="0" fontId="15" fillId="0" borderId="89" xfId="5" applyFont="1" applyBorder="1" applyAlignment="1">
      <alignment horizontal="left" wrapText="1"/>
    </xf>
    <xf numFmtId="0" fontId="15" fillId="0" borderId="90" xfId="5" applyFont="1" applyBorder="1" applyAlignment="1">
      <alignment horizontal="left" wrapText="1"/>
    </xf>
    <xf numFmtId="0" fontId="15" fillId="0" borderId="91" xfId="5" applyFont="1" applyBorder="1" applyAlignment="1">
      <alignment horizontal="left" wrapText="1"/>
    </xf>
    <xf numFmtId="0" fontId="2" fillId="0" borderId="71" xfId="5" applyFont="1" applyBorder="1" applyAlignment="1">
      <alignment horizontal="left" wrapText="1"/>
    </xf>
    <xf numFmtId="0" fontId="2" fillId="0" borderId="72" xfId="5" applyFont="1" applyBorder="1" applyAlignment="1">
      <alignment horizontal="left" wrapText="1"/>
    </xf>
    <xf numFmtId="0" fontId="2" fillId="0" borderId="73" xfId="5" applyFont="1" applyBorder="1" applyAlignment="1">
      <alignment horizontal="left" wrapText="1"/>
    </xf>
    <xf numFmtId="0" fontId="16" fillId="0" borderId="117" xfId="5" applyFont="1" applyFill="1" applyBorder="1" applyAlignment="1" applyProtection="1">
      <alignment horizontal="left" vertical="top" wrapText="1"/>
    </xf>
    <xf numFmtId="0" fontId="16" fillId="0" borderId="0" xfId="5" applyFont="1" applyFill="1" applyBorder="1" applyAlignment="1" applyProtection="1">
      <alignment horizontal="left" vertical="top" wrapText="1"/>
    </xf>
    <xf numFmtId="0" fontId="16" fillId="0" borderId="0" xfId="5" applyFont="1" applyFill="1" applyBorder="1" applyAlignment="1" applyProtection="1">
      <alignment horizontal="left" vertical="top"/>
      <protection locked="0"/>
    </xf>
    <xf numFmtId="0" fontId="2" fillId="0" borderId="0" xfId="5" applyFill="1" applyBorder="1" applyAlignment="1" applyProtection="1">
      <alignment horizontal="left" vertical="top"/>
      <protection locked="0"/>
    </xf>
    <xf numFmtId="0" fontId="16" fillId="0" borderId="117" xfId="5" applyFont="1" applyBorder="1" applyAlignment="1" applyProtection="1">
      <alignment horizontal="left" vertical="top" wrapText="1"/>
    </xf>
    <xf numFmtId="0" fontId="16" fillId="0" borderId="0" xfId="5" applyFont="1" applyBorder="1" applyAlignment="1" applyProtection="1">
      <alignment horizontal="left" vertical="top" wrapText="1"/>
    </xf>
    <xf numFmtId="0" fontId="16" fillId="4" borderId="0" xfId="5" applyFont="1" applyFill="1" applyBorder="1" applyAlignment="1" applyProtection="1">
      <alignment horizontal="left" vertical="top"/>
      <protection locked="0"/>
    </xf>
    <xf numFmtId="0" fontId="2" fillId="0" borderId="0" xfId="5" applyBorder="1" applyAlignment="1" applyProtection="1">
      <alignment horizontal="left" vertical="top"/>
      <protection locked="0"/>
    </xf>
    <xf numFmtId="0" fontId="15" fillId="0" borderId="117" xfId="5" applyFont="1" applyBorder="1" applyAlignment="1" applyProtection="1">
      <alignment vertical="top" wrapText="1"/>
    </xf>
    <xf numFmtId="0" fontId="15" fillId="0" borderId="128" xfId="5" applyFont="1" applyBorder="1" applyAlignment="1" applyProtection="1">
      <alignment vertical="top" wrapText="1"/>
    </xf>
    <xf numFmtId="0" fontId="16" fillId="0" borderId="93" xfId="5" applyFont="1" applyFill="1" applyBorder="1" applyAlignment="1" applyProtection="1">
      <alignment vertical="top" wrapText="1"/>
    </xf>
    <xf numFmtId="0" fontId="16" fillId="0" borderId="0" xfId="5" applyFont="1" applyFill="1" applyBorder="1" applyAlignment="1" applyProtection="1">
      <alignment vertical="top" wrapText="1"/>
    </xf>
    <xf numFmtId="0" fontId="16" fillId="4" borderId="129" xfId="5" applyFont="1" applyFill="1" applyBorder="1" applyAlignment="1" applyProtection="1">
      <alignment horizontal="left" vertical="center" wrapText="1"/>
      <protection locked="0"/>
    </xf>
    <xf numFmtId="0" fontId="16" fillId="4" borderId="0" xfId="5" applyFont="1" applyFill="1" applyBorder="1" applyAlignment="1" applyProtection="1">
      <alignment horizontal="left" vertical="center" wrapText="1"/>
      <protection locked="0"/>
    </xf>
    <xf numFmtId="0" fontId="16" fillId="0" borderId="0" xfId="5" applyFont="1" applyFill="1" applyBorder="1" applyAlignment="1" applyProtection="1">
      <alignment horizontal="left" vertical="center" wrapText="1"/>
      <protection locked="0"/>
    </xf>
    <xf numFmtId="0" fontId="2" fillId="0" borderId="0" xfId="5" applyFont="1" applyFill="1" applyBorder="1" applyAlignment="1" applyProtection="1">
      <alignment vertical="center" wrapText="1"/>
    </xf>
    <xf numFmtId="0" fontId="16" fillId="0" borderId="131" xfId="5" applyFont="1" applyFill="1" applyBorder="1" applyAlignment="1" applyProtection="1">
      <alignment wrapText="1"/>
    </xf>
    <xf numFmtId="0" fontId="16" fillId="0" borderId="2" xfId="5" applyFont="1" applyFill="1" applyBorder="1" applyAlignment="1" applyProtection="1">
      <alignment wrapText="1"/>
    </xf>
    <xf numFmtId="0" fontId="2" fillId="10" borderId="41" xfId="5" applyFont="1" applyFill="1" applyBorder="1" applyAlignment="1" applyProtection="1">
      <alignment horizontal="left" vertical="center"/>
    </xf>
    <xf numFmtId="0" fontId="2" fillId="0" borderId="42" xfId="5" applyBorder="1" applyAlignment="1" applyProtection="1"/>
    <xf numFmtId="0" fontId="2" fillId="0" borderId="43" xfId="5" applyBorder="1" applyAlignment="1" applyProtection="1"/>
    <xf numFmtId="0" fontId="3" fillId="9" borderId="20" xfId="5" applyFont="1" applyFill="1" applyBorder="1" applyAlignment="1">
      <alignment horizontal="left" vertical="center" wrapText="1"/>
    </xf>
    <xf numFmtId="0" fontId="3" fillId="9" borderId="19" xfId="5" applyFont="1" applyFill="1" applyBorder="1" applyAlignment="1">
      <alignment vertical="center" wrapText="1"/>
    </xf>
    <xf numFmtId="0" fontId="2" fillId="8" borderId="20" xfId="5" applyFont="1" applyFill="1" applyBorder="1" applyAlignment="1">
      <alignment vertical="center"/>
    </xf>
    <xf numFmtId="0" fontId="2" fillId="0" borderId="19" xfId="5" applyBorder="1" applyAlignment="1">
      <alignment vertical="center"/>
    </xf>
    <xf numFmtId="0" fontId="3" fillId="8" borderId="0" xfId="5" applyFont="1" applyFill="1" applyBorder="1" applyAlignment="1" applyProtection="1">
      <alignment horizontal="left" vertical="center"/>
    </xf>
    <xf numFmtId="0" fontId="3" fillId="8" borderId="0" xfId="5" applyFont="1" applyFill="1" applyAlignment="1"/>
    <xf numFmtId="0" fontId="3" fillId="0" borderId="17" xfId="5" applyFont="1" applyFill="1" applyBorder="1" applyAlignment="1" applyProtection="1">
      <alignment horizontal="center" vertical="center" wrapText="1"/>
    </xf>
    <xf numFmtId="0" fontId="3" fillId="0" borderId="18" xfId="5" applyFont="1" applyBorder="1" applyAlignment="1">
      <alignment horizontal="center" wrapText="1"/>
    </xf>
    <xf numFmtId="0" fontId="3" fillId="0" borderId="76" xfId="5" applyFont="1" applyFill="1" applyBorder="1" applyAlignment="1" applyProtection="1">
      <alignment horizontal="center" vertical="center" wrapText="1"/>
    </xf>
    <xf numFmtId="0" fontId="3" fillId="0" borderId="76" xfId="5" applyFont="1" applyBorder="1" applyAlignment="1">
      <alignment horizontal="center" wrapText="1"/>
    </xf>
    <xf numFmtId="0" fontId="2" fillId="9" borderId="17" xfId="5" applyFont="1" applyFill="1" applyBorder="1" applyAlignment="1" applyProtection="1">
      <alignment horizontal="center" vertical="center"/>
    </xf>
    <xf numFmtId="0" fontId="2" fillId="9" borderId="18" xfId="5" applyFill="1" applyBorder="1" applyAlignment="1" applyProtection="1">
      <alignment horizontal="center" vertical="center"/>
    </xf>
    <xf numFmtId="0" fontId="2" fillId="9" borderId="23" xfId="5" applyFill="1" applyBorder="1" applyAlignment="1" applyProtection="1">
      <alignment horizontal="center" vertical="center"/>
    </xf>
    <xf numFmtId="0" fontId="2" fillId="0" borderId="123" xfId="5" applyFont="1" applyFill="1" applyBorder="1" applyAlignment="1" applyProtection="1">
      <alignment horizontal="center" vertical="center"/>
      <protection locked="0"/>
    </xf>
    <xf numFmtId="0" fontId="2" fillId="0" borderId="18" xfId="5" applyFont="1" applyFill="1" applyBorder="1" applyAlignment="1" applyProtection="1">
      <alignment horizontal="center" vertical="center"/>
      <protection locked="0"/>
    </xf>
    <xf numFmtId="0" fontId="2" fillId="0" borderId="23" xfId="5" applyFont="1" applyFill="1" applyBorder="1" applyAlignment="1" applyProtection="1">
      <alignment horizontal="center" vertical="center"/>
      <protection locked="0"/>
    </xf>
    <xf numFmtId="0" fontId="3" fillId="8" borderId="20" xfId="5" applyFont="1" applyFill="1" applyBorder="1" applyAlignment="1">
      <alignment horizontal="left" vertical="center"/>
    </xf>
    <xf numFmtId="0" fontId="3" fillId="8" borderId="19" xfId="5" applyFont="1" applyFill="1" applyBorder="1" applyAlignment="1">
      <alignment horizontal="left" vertical="center"/>
    </xf>
    <xf numFmtId="0" fontId="3" fillId="9" borderId="20" xfId="5" applyFont="1" applyFill="1" applyBorder="1" applyAlignment="1">
      <alignment horizontal="left" vertical="center"/>
    </xf>
    <xf numFmtId="0" fontId="3" fillId="9" borderId="19" xfId="5" applyFont="1" applyFill="1" applyBorder="1" applyAlignment="1">
      <alignment horizontal="left" vertical="center"/>
    </xf>
    <xf numFmtId="0" fontId="3" fillId="8" borderId="74" xfId="5" applyFont="1" applyFill="1" applyBorder="1" applyAlignment="1">
      <alignment horizontal="center" vertical="center" wrapText="1"/>
    </xf>
    <xf numFmtId="0" fontId="3" fillId="8" borderId="75" xfId="5" applyFont="1" applyFill="1" applyBorder="1" applyAlignment="1">
      <alignment horizontal="center" vertical="center" wrapText="1"/>
    </xf>
    <xf numFmtId="3" fontId="3" fillId="33" borderId="74" xfId="5" applyNumberFormat="1" applyFont="1" applyFill="1" applyBorder="1" applyAlignment="1">
      <alignment horizontal="center" vertical="center" wrapText="1"/>
    </xf>
    <xf numFmtId="3" fontId="3" fillId="33" borderId="75" xfId="5" applyNumberFormat="1" applyFont="1" applyFill="1" applyBorder="1" applyAlignment="1">
      <alignment horizontal="center" vertical="center" wrapText="1"/>
    </xf>
    <xf numFmtId="3" fontId="3" fillId="6" borderId="74" xfId="5" applyNumberFormat="1" applyFont="1" applyFill="1" applyBorder="1" applyAlignment="1">
      <alignment horizontal="center" vertical="center"/>
    </xf>
    <xf numFmtId="3" fontId="3" fillId="6" borderId="75" xfId="5" applyNumberFormat="1" applyFont="1" applyFill="1" applyBorder="1" applyAlignment="1">
      <alignment horizontal="center" vertical="center"/>
    </xf>
    <xf numFmtId="167" fontId="11" fillId="4" borderId="77" xfId="0" applyNumberFormat="1" applyFont="1" applyFill="1" applyBorder="1" applyAlignment="1" applyProtection="1">
      <alignment horizontal="center" vertical="center"/>
    </xf>
    <xf numFmtId="167" fontId="11" fillId="4" borderId="103" xfId="0" applyNumberFormat="1" applyFont="1" applyFill="1" applyBorder="1" applyAlignment="1" applyProtection="1">
      <alignment horizontal="center" vertical="center"/>
    </xf>
  </cellXfs>
  <cellStyles count="72">
    <cellStyle name="20% - Accent1" xfId="7"/>
    <cellStyle name="20% - Accent1 2" xfId="8"/>
    <cellStyle name="20% - Accent2" xfId="9"/>
    <cellStyle name="20% - Accent2 2" xfId="10"/>
    <cellStyle name="20% - Accent3" xfId="11"/>
    <cellStyle name="20% - Accent3 2" xfId="12"/>
    <cellStyle name="20% - Accent4" xfId="13"/>
    <cellStyle name="20% - Accent4 2" xfId="14"/>
    <cellStyle name="20% - Accent5" xfId="15"/>
    <cellStyle name="20% - Accent5 2" xfId="16"/>
    <cellStyle name="20% - Accent6" xfId="17"/>
    <cellStyle name="20% - Accent6 2" xfId="18"/>
    <cellStyle name="40% - Accent1" xfId="19"/>
    <cellStyle name="40% - Accent1 2" xfId="20"/>
    <cellStyle name="40% - Accent2" xfId="21"/>
    <cellStyle name="40% - Accent2 2" xfId="22"/>
    <cellStyle name="40% - Accent3" xfId="23"/>
    <cellStyle name="40% - Accent3 2" xfId="24"/>
    <cellStyle name="40% - Accent4" xfId="25"/>
    <cellStyle name="40% - Accent4 2" xfId="26"/>
    <cellStyle name="40% - Accent5" xfId="27"/>
    <cellStyle name="40% - Accent5 2" xfId="28"/>
    <cellStyle name="40% - Accent6" xfId="29"/>
    <cellStyle name="40% - Accent6 2" xfId="30"/>
    <cellStyle name="60% - Accent1" xfId="31"/>
    <cellStyle name="60% - Accent2" xfId="32"/>
    <cellStyle name="60% - Accent3" xfId="33"/>
    <cellStyle name="60% - Accent4" xfId="34"/>
    <cellStyle name="60% - Accent5" xfId="35"/>
    <cellStyle name="60% - Accent6" xfId="36"/>
    <cellStyle name="Accent1" xfId="37"/>
    <cellStyle name="Accent2" xfId="38"/>
    <cellStyle name="Accent3" xfId="39"/>
    <cellStyle name="Accent4" xfId="40"/>
    <cellStyle name="Accent5" xfId="41"/>
    <cellStyle name="Accent6" xfId="42"/>
    <cellStyle name="Bad" xfId="43"/>
    <cellStyle name="Calculation" xfId="44"/>
    <cellStyle name="Check Cell" xfId="45"/>
    <cellStyle name="Dezimal 2" xfId="6"/>
    <cellStyle name="Dezimal 3" xfId="46"/>
    <cellStyle name="Dezimal(00)" xfId="1"/>
    <cellStyle name="Explanatory Text" xfId="47"/>
    <cellStyle name="Good" xfId="48"/>
    <cellStyle name="Heading 1" xfId="49"/>
    <cellStyle name="Heading 2" xfId="50"/>
    <cellStyle name="Heading 3" xfId="51"/>
    <cellStyle name="Heading 4" xfId="52"/>
    <cellStyle name="Input" xfId="53"/>
    <cellStyle name="Linked Cell" xfId="54"/>
    <cellStyle name="Millionen" xfId="2"/>
    <cellStyle name="Millionen(0)" xfId="3"/>
    <cellStyle name="Neutral 2" xfId="55"/>
    <cellStyle name="Neutral 3" xfId="56"/>
    <cellStyle name="Neutral 4" xfId="57"/>
    <cellStyle name="Neutral 5" xfId="58"/>
    <cellStyle name="Neutral 6" xfId="59"/>
    <cellStyle name="Note" xfId="60"/>
    <cellStyle name="Note 2" xfId="61"/>
    <cellStyle name="Output" xfId="62"/>
    <cellStyle name="Prozent 2" xfId="63"/>
    <cellStyle name="Standard" xfId="0" builtinId="0"/>
    <cellStyle name="Standard 2" xfId="5"/>
    <cellStyle name="Standard 2 2" xfId="64"/>
    <cellStyle name="Standard 2 3" xfId="65"/>
    <cellStyle name="Standard 2 4" xfId="71"/>
    <cellStyle name="Standard 4" xfId="66"/>
    <cellStyle name="Standard 6" xfId="67"/>
    <cellStyle name="Tausend" xfId="4"/>
    <cellStyle name="Title" xfId="68"/>
    <cellStyle name="Total" xfId="69"/>
    <cellStyle name="Warning Text" xfId="70"/>
  </cellStyles>
  <dxfs count="16">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z&amp;PatW\Buchhaltung\FIBU\Abschluss\Abschl02\Rechnung%20DNI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z&amp;PatW\Buchhaltung\FIBU\Abschluss\Abschl02\Rechnung%20HF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Bilanz"/>
      <sheetName val="Bilanz Analyse"/>
      <sheetName val="Kommentar ER"/>
      <sheetName val="ER BASIS"/>
      <sheetName val="ER DEZ 3.2.03"/>
      <sheetName val="Bilanz DEZ 3.2.03"/>
      <sheetName val="Konti 2003"/>
      <sheetName val="Konti 2003 Detail"/>
      <sheetName val="Umbg Werbung"/>
      <sheetName val="Erfolg"/>
      <sheetName val="Bilanz  Basis"/>
      <sheetName val="ER DEZ"/>
      <sheetName val="Bil 31.12"/>
      <sheetName val="30.09._vJ 31.12.01"/>
      <sheetName val="30.6.02"/>
      <sheetName val="Bilanz 30.09"/>
    </sheetNames>
    <sheetDataSet>
      <sheetData sheetId="0">
        <row r="13">
          <cell r="A13">
            <v>0</v>
          </cell>
        </row>
      </sheetData>
      <sheetData sheetId="1" refreshError="1"/>
      <sheetData sheetId="2" refreshError="1"/>
      <sheetData sheetId="3" refreshError="1"/>
      <sheetData sheetId="4">
        <row r="13">
          <cell r="A13">
            <v>0</v>
          </cell>
          <cell r="B13" t="str">
            <v>H</v>
          </cell>
          <cell r="C13">
            <v>0</v>
          </cell>
          <cell r="D13">
            <v>0</v>
          </cell>
          <cell r="E13">
            <v>0</v>
          </cell>
        </row>
        <row r="14">
          <cell r="A14">
            <v>0</v>
          </cell>
          <cell r="B14" t="str">
            <v>H</v>
          </cell>
          <cell r="C14">
            <v>0</v>
          </cell>
          <cell r="D14">
            <v>0</v>
          </cell>
          <cell r="E14">
            <v>0</v>
          </cell>
        </row>
        <row r="15">
          <cell r="A15">
            <v>0</v>
          </cell>
          <cell r="B15" t="str">
            <v>H</v>
          </cell>
          <cell r="C15">
            <v>0</v>
          </cell>
          <cell r="D15">
            <v>0</v>
          </cell>
          <cell r="E15">
            <v>0</v>
          </cell>
        </row>
        <row r="16">
          <cell r="A16">
            <v>3230</v>
          </cell>
          <cell r="B16" t="str">
            <v>H</v>
          </cell>
          <cell r="C16">
            <v>0</v>
          </cell>
          <cell r="D16">
            <v>0</v>
          </cell>
          <cell r="E16">
            <v>0</v>
          </cell>
          <cell r="F16" t="str">
            <v>3230</v>
          </cell>
          <cell r="G16" t="str">
            <v>Schulgelder und Gebühren</v>
          </cell>
          <cell r="H16">
            <v>2.2847891894551724</v>
          </cell>
          <cell r="I16">
            <v>0</v>
          </cell>
        </row>
        <row r="17">
          <cell r="A17">
            <v>0</v>
          </cell>
          <cell r="B17" t="str">
            <v>H</v>
          </cell>
          <cell r="C17" t="e">
            <v>#VALUE!</v>
          </cell>
          <cell r="D17">
            <v>0</v>
          </cell>
          <cell r="E17">
            <v>0</v>
          </cell>
          <cell r="F17" t="str">
            <v>3031</v>
          </cell>
          <cell r="G17" t="str">
            <v>Entgeld für Arbeit von Lernenden alter Vertrag</v>
          </cell>
          <cell r="H17">
            <v>12.920881826446664</v>
          </cell>
          <cell r="I17" t="str">
            <v>Ertrag Weiterbildungen</v>
          </cell>
        </row>
        <row r="18">
          <cell r="A18">
            <v>0</v>
          </cell>
          <cell r="B18" t="str">
            <v>H</v>
          </cell>
          <cell r="C18">
            <v>0</v>
          </cell>
          <cell r="D18">
            <v>0</v>
          </cell>
          <cell r="E18">
            <v>0</v>
          </cell>
          <cell r="F18" t="str">
            <v>3032</v>
          </cell>
          <cell r="G18" t="str">
            <v>Entgeld für Arbeit von Lernenden neuer Rahmenvertr</v>
          </cell>
          <cell r="H18">
            <v>68.920499312861565</v>
          </cell>
          <cell r="I18">
            <v>519633.1</v>
          </cell>
        </row>
        <row r="19">
          <cell r="A19">
            <v>3330</v>
          </cell>
          <cell r="B19" t="str">
            <v>H</v>
          </cell>
          <cell r="C19">
            <v>0</v>
          </cell>
          <cell r="D19">
            <v>0</v>
          </cell>
          <cell r="E19">
            <v>0</v>
          </cell>
          <cell r="F19" t="str">
            <v>3330</v>
          </cell>
          <cell r="G19" t="str">
            <v>Entgeld für geleistete Arbeiten</v>
          </cell>
          <cell r="I19">
            <v>0</v>
          </cell>
        </row>
        <row r="20">
          <cell r="A20">
            <v>3335</v>
          </cell>
          <cell r="B20" t="str">
            <v>H</v>
          </cell>
          <cell r="C20">
            <v>0</v>
          </cell>
          <cell r="D20">
            <v>0</v>
          </cell>
          <cell r="E20">
            <v>0</v>
          </cell>
          <cell r="F20" t="str">
            <v>3335</v>
          </cell>
          <cell r="G20" t="str">
            <v>Kantonsbeiträge</v>
          </cell>
          <cell r="I20">
            <v>0</v>
          </cell>
        </row>
        <row r="21">
          <cell r="A21">
            <v>3336</v>
          </cell>
          <cell r="B21" t="str">
            <v>H</v>
          </cell>
          <cell r="C21">
            <v>0</v>
          </cell>
          <cell r="D21">
            <v>0</v>
          </cell>
          <cell r="E21">
            <v>0</v>
          </cell>
          <cell r="F21" t="str">
            <v>3336</v>
          </cell>
          <cell r="G21" t="str">
            <v>Bundesbeiträge</v>
          </cell>
          <cell r="I21">
            <v>0</v>
          </cell>
        </row>
        <row r="22">
          <cell r="A22">
            <v>3338</v>
          </cell>
          <cell r="B22" t="str">
            <v>H</v>
          </cell>
          <cell r="C22">
            <v>0</v>
          </cell>
          <cell r="D22">
            <v>0</v>
          </cell>
          <cell r="E22">
            <v>0</v>
          </cell>
          <cell r="F22" t="str">
            <v>3338</v>
          </cell>
          <cell r="G22" t="str">
            <v>Beiträge Privater</v>
          </cell>
          <cell r="I22">
            <v>0</v>
          </cell>
        </row>
        <row r="23">
          <cell r="A23">
            <v>0</v>
          </cell>
          <cell r="B23" t="str">
            <v>H</v>
          </cell>
          <cell r="C23" t="e">
            <v>#VALUE!</v>
          </cell>
          <cell r="D23">
            <v>0</v>
          </cell>
          <cell r="E23">
            <v>0</v>
          </cell>
          <cell r="I23" t="str">
            <v>Ertrag Forschung und Entwicklung</v>
          </cell>
        </row>
        <row r="24">
          <cell r="A24">
            <v>0</v>
          </cell>
          <cell r="B24" t="str">
            <v>H</v>
          </cell>
          <cell r="C24">
            <v>0</v>
          </cell>
          <cell r="D24">
            <v>0</v>
          </cell>
          <cell r="E24">
            <v>0</v>
          </cell>
          <cell r="F24" t="str">
            <v>3330</v>
          </cell>
          <cell r="G24" t="str">
            <v>Entgeld für geleistete Arbeiten</v>
          </cell>
          <cell r="I24">
            <v>0</v>
          </cell>
        </row>
        <row r="25">
          <cell r="A25">
            <v>3430</v>
          </cell>
          <cell r="B25" t="str">
            <v>H</v>
          </cell>
          <cell r="C25">
            <v>116316</v>
          </cell>
          <cell r="D25">
            <v>147000</v>
          </cell>
          <cell r="E25">
            <v>113607</v>
          </cell>
          <cell r="F25" t="str">
            <v>3430</v>
          </cell>
          <cell r="G25" t="str">
            <v>Ertrag Dienstleistungen</v>
          </cell>
          <cell r="H25">
            <v>5.9849480994229154</v>
          </cell>
          <cell r="I25">
            <v>116316</v>
          </cell>
        </row>
        <row r="26">
          <cell r="A26">
            <v>0</v>
          </cell>
          <cell r="B26" t="str">
            <v>H</v>
          </cell>
          <cell r="C26" t="e">
            <v>#VALUE!</v>
          </cell>
          <cell r="D26">
            <v>116316</v>
          </cell>
          <cell r="E26">
            <v>147000</v>
          </cell>
          <cell r="F26" t="str">
            <v>3336</v>
          </cell>
          <cell r="G26" t="str">
            <v>Bundesbeiträge</v>
          </cell>
          <cell r="I26" t="str">
            <v>Ertrag Dienstleistungen</v>
          </cell>
        </row>
        <row r="27">
          <cell r="A27">
            <v>0</v>
          </cell>
          <cell r="B27" t="str">
            <v>H</v>
          </cell>
          <cell r="C27">
            <v>0</v>
          </cell>
          <cell r="D27">
            <v>0</v>
          </cell>
          <cell r="E27">
            <v>0</v>
          </cell>
          <cell r="F27" t="str">
            <v>3338</v>
          </cell>
          <cell r="G27" t="str">
            <v>Beiträge Privater</v>
          </cell>
          <cell r="I27">
            <v>0</v>
          </cell>
        </row>
        <row r="28">
          <cell r="A28">
            <v>3620</v>
          </cell>
          <cell r="B28" t="str">
            <v>H</v>
          </cell>
          <cell r="C28">
            <v>55</v>
          </cell>
          <cell r="D28">
            <v>45000</v>
          </cell>
          <cell r="E28">
            <v>640</v>
          </cell>
          <cell r="F28" t="str">
            <v>3620</v>
          </cell>
          <cell r="G28" t="str">
            <v>Übriger Ertrag</v>
          </cell>
          <cell r="H28">
            <v>2.8299816488553623E-3</v>
          </cell>
          <cell r="I28">
            <v>55</v>
          </cell>
        </row>
        <row r="29">
          <cell r="A29">
            <v>3621</v>
          </cell>
          <cell r="B29" t="str">
            <v>H</v>
          </cell>
          <cell r="C29">
            <v>1706.35</v>
          </cell>
          <cell r="D29">
            <v>0</v>
          </cell>
          <cell r="E29">
            <v>1663.1</v>
          </cell>
          <cell r="F29" t="str">
            <v>3621</v>
          </cell>
          <cell r="G29" t="str">
            <v>Verkauf über die Gasse MWST 2,4% (0,6%)</v>
          </cell>
          <cell r="H29">
            <v>8.7798894300442687E-2</v>
          </cell>
          <cell r="I29">
            <v>1706.35</v>
          </cell>
        </row>
        <row r="30">
          <cell r="A30">
            <v>3622</v>
          </cell>
          <cell r="B30" t="str">
            <v>H</v>
          </cell>
          <cell r="C30">
            <v>0</v>
          </cell>
          <cell r="D30">
            <v>0</v>
          </cell>
          <cell r="E30">
            <v>2337.5</v>
          </cell>
          <cell r="F30" t="str">
            <v>3622</v>
          </cell>
          <cell r="G30" t="str">
            <v>Verleih von Personal 7.6%(6,0%) MWST</v>
          </cell>
          <cell r="H30">
            <v>9.8670997399530993</v>
          </cell>
          <cell r="I30">
            <v>0</v>
          </cell>
        </row>
        <row r="31">
          <cell r="A31">
            <v>3623</v>
          </cell>
          <cell r="B31" t="str">
            <v>H</v>
          </cell>
          <cell r="C31">
            <v>22582.3</v>
          </cell>
          <cell r="D31">
            <v>0</v>
          </cell>
          <cell r="E31">
            <v>19244</v>
          </cell>
          <cell r="F31" t="str">
            <v>3623</v>
          </cell>
          <cell r="G31" t="str">
            <v>Fotokopien (Saldosteuersatz 0,6% MWST)</v>
          </cell>
          <cell r="H31">
            <v>1.1619544470717538</v>
          </cell>
          <cell r="I31">
            <v>22582.3</v>
          </cell>
        </row>
        <row r="32">
          <cell r="A32">
            <v>3624</v>
          </cell>
          <cell r="B32" t="str">
            <v>H</v>
          </cell>
          <cell r="C32">
            <v>96.85</v>
          </cell>
          <cell r="D32">
            <v>0</v>
          </cell>
          <cell r="E32">
            <v>316</v>
          </cell>
          <cell r="F32" t="str">
            <v>3624</v>
          </cell>
          <cell r="G32" t="str">
            <v>Mediengeräte (Salddost.5.2%)</v>
          </cell>
          <cell r="H32">
            <v>4.9833404125753065E-3</v>
          </cell>
          <cell r="I32">
            <v>96.85</v>
          </cell>
        </row>
        <row r="33">
          <cell r="A33">
            <v>3625</v>
          </cell>
          <cell r="B33" t="str">
            <v>H</v>
          </cell>
          <cell r="C33">
            <v>223</v>
          </cell>
          <cell r="D33">
            <v>0</v>
          </cell>
          <cell r="E33">
            <v>256</v>
          </cell>
          <cell r="F33" t="str">
            <v>3625</v>
          </cell>
          <cell r="G33" t="str">
            <v>Kreuzli Schulabzeichen Saldosteuersatz 2.3%</v>
          </cell>
          <cell r="H33">
            <v>1.1474289230813561E-2</v>
          </cell>
          <cell r="I33">
            <v>223</v>
          </cell>
        </row>
        <row r="34">
          <cell r="A34">
            <v>3626</v>
          </cell>
          <cell r="B34" t="str">
            <v>H</v>
          </cell>
          <cell r="C34">
            <v>13849.25</v>
          </cell>
          <cell r="D34">
            <v>0</v>
          </cell>
          <cell r="E34">
            <v>18491.349999999999</v>
          </cell>
          <cell r="F34" t="str">
            <v>3626</v>
          </cell>
          <cell r="G34" t="str">
            <v>Druckerzeugnisse Saldosteuersatz 0.6%</v>
          </cell>
          <cell r="H34">
            <v>0.71260224273472961</v>
          </cell>
          <cell r="I34">
            <v>13849.25</v>
          </cell>
        </row>
        <row r="35">
          <cell r="A35">
            <v>3627</v>
          </cell>
          <cell r="B35" t="str">
            <v>H</v>
          </cell>
          <cell r="C35">
            <v>0</v>
          </cell>
          <cell r="D35">
            <v>0</v>
          </cell>
          <cell r="E35">
            <v>15</v>
          </cell>
          <cell r="F35" t="str">
            <v>3627</v>
          </cell>
          <cell r="G35" t="str">
            <v>Telefonate Saldosteuersatz 0.6%</v>
          </cell>
          <cell r="I35">
            <v>0</v>
          </cell>
        </row>
        <row r="36">
          <cell r="A36">
            <v>3630</v>
          </cell>
          <cell r="B36" t="str">
            <v>H</v>
          </cell>
          <cell r="C36">
            <v>-127.2</v>
          </cell>
          <cell r="D36">
            <v>0</v>
          </cell>
          <cell r="E36">
            <v>-1059.7</v>
          </cell>
          <cell r="F36" t="str">
            <v>3630</v>
          </cell>
          <cell r="G36" t="str">
            <v>MWST-Übriger Ertrag</v>
          </cell>
          <cell r="H36">
            <v>-6.544975740625493E-3</v>
          </cell>
          <cell r="I36">
            <v>127.2</v>
          </cell>
        </row>
        <row r="37">
          <cell r="A37">
            <v>0</v>
          </cell>
          <cell r="B37" t="str">
            <v>H</v>
          </cell>
          <cell r="C37" t="e">
            <v>#VALUE!</v>
          </cell>
          <cell r="D37">
            <v>38385.550000000003</v>
          </cell>
          <cell r="E37">
            <v>45000</v>
          </cell>
          <cell r="F37" t="str">
            <v>3624</v>
          </cell>
          <cell r="G37" t="str">
            <v>Mediengeräte (Salddost.5.2%)</v>
          </cell>
          <cell r="H37">
            <v>1.284550648996502E-2</v>
          </cell>
          <cell r="I37" t="str">
            <v>Übriger Ertrag</v>
          </cell>
        </row>
        <row r="38">
          <cell r="A38">
            <v>0</v>
          </cell>
          <cell r="B38" t="str">
            <v>H</v>
          </cell>
          <cell r="C38">
            <v>0</v>
          </cell>
          <cell r="D38">
            <v>0</v>
          </cell>
          <cell r="E38">
            <v>0</v>
          </cell>
          <cell r="F38" t="str">
            <v>3625</v>
          </cell>
          <cell r="G38" t="str">
            <v>Kreuzli Schulabzeichen Saldosteuersatz 2.3%</v>
          </cell>
          <cell r="H38">
            <v>2.2547610772266941E-2</v>
          </cell>
          <cell r="I38">
            <v>170</v>
          </cell>
        </row>
        <row r="39">
          <cell r="A39">
            <v>3905</v>
          </cell>
          <cell r="B39" t="str">
            <v>H</v>
          </cell>
          <cell r="C39">
            <v>0</v>
          </cell>
          <cell r="D39">
            <v>0</v>
          </cell>
          <cell r="E39">
            <v>0</v>
          </cell>
          <cell r="F39" t="str">
            <v>3905</v>
          </cell>
          <cell r="G39" t="str">
            <v>Verluste aus Forderungen</v>
          </cell>
          <cell r="H39">
            <v>1.7977409018235246</v>
          </cell>
          <cell r="I39">
            <v>0</v>
          </cell>
        </row>
        <row r="40">
          <cell r="A40">
            <v>0</v>
          </cell>
          <cell r="B40" t="str">
            <v>H</v>
          </cell>
          <cell r="C40" t="e">
            <v>#VALUE!</v>
          </cell>
          <cell r="D40">
            <v>0</v>
          </cell>
          <cell r="E40">
            <v>0</v>
          </cell>
          <cell r="F40" t="str">
            <v>3627</v>
          </cell>
          <cell r="G40" t="str">
            <v>Telefonate Saldosteuersatz 0.6%</v>
          </cell>
          <cell r="I40" t="str">
            <v>Ertragsminderungen</v>
          </cell>
        </row>
        <row r="41">
          <cell r="A41">
            <v>0</v>
          </cell>
          <cell r="B41" t="str">
            <v>H</v>
          </cell>
          <cell r="C41">
            <v>0</v>
          </cell>
          <cell r="D41">
            <v>0</v>
          </cell>
          <cell r="E41">
            <v>0</v>
          </cell>
          <cell r="F41" t="str">
            <v>3630</v>
          </cell>
          <cell r="G41" t="str">
            <v>MWST-Übriger Ertrag</v>
          </cell>
          <cell r="H41">
            <v>-1.6870918177837382E-2</v>
          </cell>
          <cell r="I41">
            <v>127.2</v>
          </cell>
        </row>
        <row r="42">
          <cell r="A42">
            <v>0</v>
          </cell>
          <cell r="B42" t="str">
            <v>H</v>
          </cell>
          <cell r="C42" t="e">
            <v>#VALUE!</v>
          </cell>
          <cell r="D42">
            <v>154701.54999999999</v>
          </cell>
          <cell r="E42">
            <v>192000</v>
          </cell>
          <cell r="F42" t="str">
            <v>4031</v>
          </cell>
          <cell r="G42" t="str">
            <v>Fachliteratur, Videos</v>
          </cell>
          <cell r="H42">
            <v>0.21082881168420906</v>
          </cell>
          <cell r="I42" t="str">
            <v>Ertrag Schulbetrieb</v>
          </cell>
        </row>
        <row r="43">
          <cell r="A43">
            <v>0</v>
          </cell>
          <cell r="B43" t="str">
            <v>H</v>
          </cell>
          <cell r="C43">
            <v>0</v>
          </cell>
          <cell r="D43">
            <v>0</v>
          </cell>
          <cell r="E43">
            <v>0</v>
          </cell>
          <cell r="F43" t="str">
            <v>4033</v>
          </cell>
          <cell r="G43" t="str">
            <v>Projekt- und Reisekosten Lernende</v>
          </cell>
          <cell r="H43">
            <v>0.12427742270522968</v>
          </cell>
          <cell r="I43">
            <v>14261.65</v>
          </cell>
        </row>
        <row r="44">
          <cell r="A44">
            <v>4030</v>
          </cell>
          <cell r="B44" t="str">
            <v>s</v>
          </cell>
          <cell r="C44">
            <v>29561.27</v>
          </cell>
          <cell r="D44">
            <v>27000</v>
          </cell>
          <cell r="E44">
            <v>21277.65</v>
          </cell>
          <cell r="F44" t="str">
            <v>4030</v>
          </cell>
          <cell r="G44" t="str">
            <v>Unterrichts-, Lehr- und Schulmaterial</v>
          </cell>
          <cell r="H44">
            <v>0.25879061543226334</v>
          </cell>
          <cell r="I44">
            <v>29561.27</v>
          </cell>
        </row>
        <row r="45">
          <cell r="A45">
            <v>4031</v>
          </cell>
          <cell r="B45" t="str">
            <v>s</v>
          </cell>
          <cell r="C45">
            <v>24193.99</v>
          </cell>
          <cell r="D45">
            <v>25000</v>
          </cell>
          <cell r="E45">
            <v>17583.77</v>
          </cell>
          <cell r="F45" t="str">
            <v>4031</v>
          </cell>
          <cell r="G45" t="str">
            <v>Fachliteratur, Videos</v>
          </cell>
          <cell r="H45">
            <v>0.21180340228488237</v>
          </cell>
          <cell r="I45">
            <v>24193.99</v>
          </cell>
        </row>
        <row r="46">
          <cell r="A46">
            <v>4033</v>
          </cell>
          <cell r="B46" t="str">
            <v>s</v>
          </cell>
          <cell r="C46">
            <v>14261.65</v>
          </cell>
          <cell r="D46">
            <v>10000</v>
          </cell>
          <cell r="E46">
            <v>10592.15</v>
          </cell>
          <cell r="F46" t="str">
            <v>4033</v>
          </cell>
          <cell r="G46" t="str">
            <v>Projekt- und Reisekosten Lernende</v>
          </cell>
          <cell r="H46">
            <v>0.12485191538048054</v>
          </cell>
          <cell r="I46">
            <v>14261.65</v>
          </cell>
        </row>
        <row r="47">
          <cell r="A47">
            <v>4034</v>
          </cell>
          <cell r="B47" t="str">
            <v>s</v>
          </cell>
          <cell r="C47">
            <v>24424.400000000001</v>
          </cell>
          <cell r="D47">
            <v>39000</v>
          </cell>
          <cell r="E47">
            <v>36096.5</v>
          </cell>
          <cell r="F47" t="str">
            <v>4034</v>
          </cell>
          <cell r="G47" t="str">
            <v>Zusätzl. Ausbildungskosten Lernende/ Diplome</v>
          </cell>
          <cell r="H47">
            <v>0.21382049917218621</v>
          </cell>
          <cell r="I47">
            <v>24424.400000000001</v>
          </cell>
        </row>
        <row r="48">
          <cell r="A48">
            <v>4035</v>
          </cell>
          <cell r="B48" t="str">
            <v>s</v>
          </cell>
          <cell r="C48">
            <v>0</v>
          </cell>
          <cell r="D48">
            <v>2000</v>
          </cell>
          <cell r="E48">
            <v>949.3</v>
          </cell>
          <cell r="F48" t="str">
            <v>4035</v>
          </cell>
          <cell r="G48" t="str">
            <v>Miete externe Zimmer Lernende</v>
          </cell>
          <cell r="I48">
            <v>0</v>
          </cell>
        </row>
        <row r="49">
          <cell r="A49">
            <v>0</v>
          </cell>
          <cell r="B49" t="str">
            <v>s</v>
          </cell>
          <cell r="C49" t="e">
            <v>#VALUE!</v>
          </cell>
          <cell r="D49">
            <v>92441.31</v>
          </cell>
          <cell r="E49">
            <v>103000</v>
          </cell>
          <cell r="F49" t="str">
            <v>4030</v>
          </cell>
          <cell r="G49" t="str">
            <v>Unterrichts-, Lehr- und Schulmaterial</v>
          </cell>
          <cell r="H49">
            <v>0.21573893479562886</v>
          </cell>
          <cell r="I49" t="str">
            <v>Aufwand Ausbildungsgänge</v>
          </cell>
        </row>
        <row r="50">
          <cell r="A50">
            <v>0</v>
          </cell>
          <cell r="B50" t="str">
            <v>s</v>
          </cell>
          <cell r="C50">
            <v>0</v>
          </cell>
          <cell r="D50">
            <v>0</v>
          </cell>
          <cell r="E50">
            <v>0</v>
          </cell>
          <cell r="F50" t="str">
            <v>4031</v>
          </cell>
          <cell r="G50" t="str">
            <v>Fachliteratur, Videos</v>
          </cell>
          <cell r="H50">
            <v>0.21992990957734443</v>
          </cell>
          <cell r="I50">
            <v>18036.88</v>
          </cell>
        </row>
        <row r="51">
          <cell r="A51">
            <v>4230</v>
          </cell>
          <cell r="B51" t="str">
            <v>s</v>
          </cell>
          <cell r="C51">
            <v>0</v>
          </cell>
          <cell r="D51">
            <v>0</v>
          </cell>
          <cell r="E51">
            <v>0</v>
          </cell>
          <cell r="F51" t="str">
            <v>4230</v>
          </cell>
          <cell r="G51" t="str">
            <v>Aufwand Weiterbildung</v>
          </cell>
          <cell r="H51">
            <v>0.11824313898190048</v>
          </cell>
          <cell r="I51">
            <v>0</v>
          </cell>
        </row>
        <row r="52">
          <cell r="A52">
            <v>0</v>
          </cell>
          <cell r="B52" t="str">
            <v>s</v>
          </cell>
          <cell r="C52" t="e">
            <v>#VALUE!</v>
          </cell>
          <cell r="D52">
            <v>0</v>
          </cell>
          <cell r="E52">
            <v>0</v>
          </cell>
          <cell r="F52" t="str">
            <v>4034</v>
          </cell>
          <cell r="G52" t="str">
            <v>Zusätzl. Ausbildungskosten Lernende/ Diplome</v>
          </cell>
          <cell r="H52">
            <v>0.19477284300919157</v>
          </cell>
          <cell r="I52" t="str">
            <v>Aufwand Weiterbildungskosten</v>
          </cell>
        </row>
        <row r="53">
          <cell r="A53">
            <v>0</v>
          </cell>
          <cell r="B53" t="str">
            <v>s</v>
          </cell>
          <cell r="C53">
            <v>0</v>
          </cell>
          <cell r="D53">
            <v>0</v>
          </cell>
          <cell r="E53">
            <v>0</v>
          </cell>
          <cell r="F53" t="str">
            <v>4035</v>
          </cell>
          <cell r="G53" t="str">
            <v>Miete externe Zimmer Lernende</v>
          </cell>
          <cell r="I53">
            <v>0</v>
          </cell>
        </row>
        <row r="54">
          <cell r="A54">
            <v>4330</v>
          </cell>
          <cell r="B54" t="str">
            <v>s</v>
          </cell>
          <cell r="C54">
            <v>0</v>
          </cell>
          <cell r="D54">
            <v>0</v>
          </cell>
          <cell r="E54">
            <v>0</v>
          </cell>
          <cell r="F54" t="str">
            <v>4330</v>
          </cell>
          <cell r="G54" t="str">
            <v>Aufwand Forschung und Entwicklung</v>
          </cell>
          <cell r="I54">
            <v>0</v>
          </cell>
        </row>
        <row r="55">
          <cell r="A55">
            <v>0</v>
          </cell>
          <cell r="B55" t="str">
            <v>s</v>
          </cell>
          <cell r="C55" t="e">
            <v>#VALUE!</v>
          </cell>
          <cell r="D55">
            <v>0</v>
          </cell>
          <cell r="E55">
            <v>0</v>
          </cell>
          <cell r="F55" t="str">
            <v>4431</v>
          </cell>
          <cell r="G55" t="str">
            <v>Ausbildungsentschädigung f. Praxisbetriebe</v>
          </cell>
          <cell r="I55" t="str">
            <v>Aufwand Forschung und Entwicklung</v>
          </cell>
        </row>
        <row r="56">
          <cell r="A56">
            <v>0</v>
          </cell>
          <cell r="B56" t="str">
            <v>s</v>
          </cell>
          <cell r="C56">
            <v>0</v>
          </cell>
          <cell r="D56">
            <v>0</v>
          </cell>
          <cell r="E56">
            <v>0</v>
          </cell>
          <cell r="F56" t="str">
            <v>4230</v>
          </cell>
          <cell r="G56" t="str">
            <v>Aufwand Weiterbildung</v>
          </cell>
          <cell r="H56">
            <v>8.0476080298281811E-3</v>
          </cell>
          <cell r="I56">
            <v>660</v>
          </cell>
        </row>
        <row r="57">
          <cell r="A57">
            <v>4430</v>
          </cell>
          <cell r="B57" t="str">
            <v>s</v>
          </cell>
          <cell r="C57">
            <v>0</v>
          </cell>
          <cell r="D57">
            <v>182000</v>
          </cell>
          <cell r="E57">
            <v>136931</v>
          </cell>
          <cell r="F57" t="str">
            <v>4430</v>
          </cell>
          <cell r="G57" t="str">
            <v>Aufwand für Dienstleistungen</v>
          </cell>
          <cell r="I57">
            <v>0</v>
          </cell>
        </row>
        <row r="58">
          <cell r="A58">
            <v>4431</v>
          </cell>
          <cell r="B58" t="str">
            <v>S</v>
          </cell>
          <cell r="C58">
            <v>0</v>
          </cell>
          <cell r="D58">
            <v>0</v>
          </cell>
          <cell r="E58">
            <v>0</v>
          </cell>
          <cell r="F58" t="str">
            <v>4431</v>
          </cell>
          <cell r="G58" t="str">
            <v>Ausbildungsentschädigung f. Praxisbetriebe</v>
          </cell>
          <cell r="I58">
            <v>0</v>
          </cell>
        </row>
        <row r="59">
          <cell r="A59">
            <v>0</v>
          </cell>
          <cell r="B59" t="str">
            <v>S</v>
          </cell>
          <cell r="C59" t="e">
            <v>#VALUE!</v>
          </cell>
          <cell r="D59">
            <v>0</v>
          </cell>
          <cell r="E59">
            <v>182000</v>
          </cell>
          <cell r="F59" t="str">
            <v>4330</v>
          </cell>
          <cell r="G59" t="str">
            <v>Aufwand Forschung und Entwicklung</v>
          </cell>
          <cell r="H59">
            <v>6.8913705074782214</v>
          </cell>
          <cell r="I59" t="str">
            <v>Aufwand für Dienstleistungen</v>
          </cell>
        </row>
        <row r="60">
          <cell r="A60">
            <v>0</v>
          </cell>
          <cell r="B60" t="str">
            <v>S</v>
          </cell>
          <cell r="C60">
            <v>0</v>
          </cell>
          <cell r="D60">
            <v>0</v>
          </cell>
          <cell r="E60">
            <v>0</v>
          </cell>
          <cell r="F60" t="str">
            <v>4411</v>
          </cell>
          <cell r="G60" t="str">
            <v>Zusatzentschädigungen Infrastruktur Lernort Praxis</v>
          </cell>
          <cell r="H60">
            <v>2.2860565974126383</v>
          </cell>
          <cell r="I60" t="str">
            <v>Aufwand Forschung und Entwicklung</v>
          </cell>
        </row>
        <row r="61">
          <cell r="A61">
            <v>0</v>
          </cell>
          <cell r="B61" t="str">
            <v>S</v>
          </cell>
          <cell r="C61" t="e">
            <v>#VALUE!</v>
          </cell>
          <cell r="D61">
            <v>92441.31</v>
          </cell>
          <cell r="E61">
            <v>285000</v>
          </cell>
          <cell r="F61" t="str">
            <v>4440</v>
          </cell>
          <cell r="G61" t="str">
            <v>Ausbildungsentsch. an subventionierte Institution</v>
          </cell>
          <cell r="I61" t="str">
            <v>Aufwand Schulbetrieb</v>
          </cell>
        </row>
        <row r="62">
          <cell r="A62">
            <v>0</v>
          </cell>
          <cell r="B62" t="str">
            <v>S</v>
          </cell>
          <cell r="C62">
            <v>0</v>
          </cell>
          <cell r="D62">
            <v>0</v>
          </cell>
          <cell r="E62">
            <v>0</v>
          </cell>
          <cell r="F62" t="str">
            <v>4406</v>
          </cell>
          <cell r="G62" t="str">
            <v>Instruktionsbeiträge</v>
          </cell>
          <cell r="H62">
            <v>2.3729361593406857</v>
          </cell>
          <cell r="I62">
            <v>0</v>
          </cell>
        </row>
        <row r="63">
          <cell r="A63">
            <v>5030</v>
          </cell>
          <cell r="B63" t="str">
            <v>S</v>
          </cell>
          <cell r="C63">
            <v>468276.25</v>
          </cell>
          <cell r="D63">
            <v>517000</v>
          </cell>
          <cell r="E63">
            <v>537595.80000000005</v>
          </cell>
          <cell r="F63" t="str">
            <v>5030</v>
          </cell>
          <cell r="G63" t="str">
            <v>Besoldung Schulleitung</v>
          </cell>
          <cell r="H63">
            <v>4.0994686266798546</v>
          </cell>
          <cell r="I63">
            <v>468276.25</v>
          </cell>
        </row>
        <row r="64">
          <cell r="A64">
            <v>5031</v>
          </cell>
          <cell r="B64" t="str">
            <v>S</v>
          </cell>
          <cell r="C64">
            <v>2361713.7999999998</v>
          </cell>
          <cell r="D64">
            <v>2471000</v>
          </cell>
          <cell r="E64">
            <v>2026130.55</v>
          </cell>
          <cell r="F64" t="str">
            <v>5031</v>
          </cell>
          <cell r="G64" t="str">
            <v>Besoldung Lehrkörper</v>
          </cell>
          <cell r="H64">
            <v>20.675342019367541</v>
          </cell>
          <cell r="I64">
            <v>2361713.7999999998</v>
          </cell>
        </row>
        <row r="65">
          <cell r="A65">
            <v>5039</v>
          </cell>
          <cell r="B65" t="str">
            <v>S</v>
          </cell>
          <cell r="C65">
            <v>518950.47</v>
          </cell>
          <cell r="D65">
            <v>420000</v>
          </cell>
          <cell r="E65">
            <v>394300.65</v>
          </cell>
          <cell r="F65" t="str">
            <v>5039</v>
          </cell>
          <cell r="G65" t="str">
            <v>Besoldung Dozenten</v>
          </cell>
          <cell r="H65">
            <v>4.543090046881014</v>
          </cell>
          <cell r="I65">
            <v>518950.47</v>
          </cell>
        </row>
        <row r="66">
          <cell r="A66">
            <v>0</v>
          </cell>
          <cell r="B66" t="str">
            <v>S</v>
          </cell>
          <cell r="C66" t="e">
            <v>#VALUE!</v>
          </cell>
          <cell r="D66">
            <v>3348940.52</v>
          </cell>
          <cell r="E66">
            <v>3408000</v>
          </cell>
          <cell r="I66" t="str">
            <v>Mitarbeiter Ausbildungsgänge</v>
          </cell>
        </row>
        <row r="67">
          <cell r="A67">
            <v>0</v>
          </cell>
          <cell r="B67" t="str">
            <v>S</v>
          </cell>
          <cell r="C67">
            <v>0</v>
          </cell>
          <cell r="D67">
            <v>0</v>
          </cell>
          <cell r="E67">
            <v>0</v>
          </cell>
          <cell r="F67" t="str">
            <v>4430</v>
          </cell>
          <cell r="G67" t="str">
            <v>Aufwand für Dienstleistungen</v>
          </cell>
          <cell r="H67">
            <v>1.2473060845503696</v>
          </cell>
          <cell r="I67">
            <v>102294</v>
          </cell>
        </row>
        <row r="68">
          <cell r="A68">
            <v>5230</v>
          </cell>
          <cell r="B68" t="str">
            <v>S</v>
          </cell>
          <cell r="C68">
            <v>0</v>
          </cell>
          <cell r="D68">
            <v>0</v>
          </cell>
          <cell r="E68">
            <v>0</v>
          </cell>
          <cell r="F68" t="str">
            <v>5230</v>
          </cell>
          <cell r="G68" t="str">
            <v>Mitarbeiter Weiterbildung</v>
          </cell>
          <cell r="H68">
            <v>20.185468449704949</v>
          </cell>
          <cell r="I68">
            <v>0</v>
          </cell>
        </row>
        <row r="69">
          <cell r="A69">
            <v>0</v>
          </cell>
          <cell r="B69" t="str">
            <v>S</v>
          </cell>
          <cell r="C69" t="e">
            <v>#VALUE!</v>
          </cell>
          <cell r="D69">
            <v>0</v>
          </cell>
          <cell r="E69">
            <v>0</v>
          </cell>
          <cell r="F69" t="str">
            <v>5039</v>
          </cell>
          <cell r="G69" t="str">
            <v>Besoldung Dozenten</v>
          </cell>
          <cell r="H69">
            <v>4.5054871148856348</v>
          </cell>
          <cell r="I69" t="str">
            <v>Mitarbeiter Weiterbildungen</v>
          </cell>
        </row>
        <row r="70">
          <cell r="A70">
            <v>0</v>
          </cell>
          <cell r="B70" t="str">
            <v>S</v>
          </cell>
          <cell r="C70">
            <v>0</v>
          </cell>
          <cell r="D70">
            <v>0</v>
          </cell>
          <cell r="E70">
            <v>0</v>
          </cell>
          <cell r="I70" t="str">
            <v>Mitarbeiter Ausbildungsgänge</v>
          </cell>
        </row>
        <row r="71">
          <cell r="A71">
            <v>5330</v>
          </cell>
          <cell r="B71" t="str">
            <v>S</v>
          </cell>
          <cell r="C71">
            <v>0</v>
          </cell>
          <cell r="D71">
            <v>0</v>
          </cell>
          <cell r="E71">
            <v>0</v>
          </cell>
          <cell r="F71" t="str">
            <v>5330</v>
          </cell>
          <cell r="G71" t="str">
            <v>Mitarbeiter Forschung und Entwicklung</v>
          </cell>
          <cell r="I71">
            <v>0</v>
          </cell>
        </row>
        <row r="72">
          <cell r="A72">
            <v>0</v>
          </cell>
          <cell r="B72" t="str">
            <v>S</v>
          </cell>
          <cell r="C72" t="e">
            <v>#VALUE!</v>
          </cell>
          <cell r="D72">
            <v>0</v>
          </cell>
          <cell r="E72">
            <v>0</v>
          </cell>
          <cell r="F72" t="str">
            <v>5230</v>
          </cell>
          <cell r="G72" t="str">
            <v>Mitarbeiter Weiterbildung</v>
          </cell>
          <cell r="I72" t="str">
            <v>Mitarbeiter Forschung und Entwicklung</v>
          </cell>
        </row>
        <row r="73">
          <cell r="A73">
            <v>0</v>
          </cell>
          <cell r="B73" t="str">
            <v>S</v>
          </cell>
          <cell r="C73">
            <v>0</v>
          </cell>
          <cell r="D73">
            <v>0</v>
          </cell>
          <cell r="E73">
            <v>0</v>
          </cell>
          <cell r="F73" t="str">
            <v>5030</v>
          </cell>
          <cell r="G73" t="str">
            <v>Besoldung Schulleitung</v>
          </cell>
          <cell r="H73">
            <v>4.5118414492066208</v>
          </cell>
          <cell r="I73">
            <v>370024.9</v>
          </cell>
        </row>
        <row r="74">
          <cell r="A74">
            <v>5430</v>
          </cell>
          <cell r="B74" t="str">
            <v>S</v>
          </cell>
          <cell r="C74">
            <v>45450.5</v>
          </cell>
          <cell r="D74">
            <v>40000</v>
          </cell>
          <cell r="E74">
            <v>34795.35</v>
          </cell>
          <cell r="F74" t="str">
            <v>5430</v>
          </cell>
          <cell r="G74" t="str">
            <v>Mitarbeiter Dienstleistungen</v>
          </cell>
          <cell r="H74">
            <v>0.39789098596589673</v>
          </cell>
          <cell r="I74">
            <v>45450.5</v>
          </cell>
        </row>
        <row r="75">
          <cell r="A75">
            <v>0</v>
          </cell>
          <cell r="B75" t="str">
            <v>S</v>
          </cell>
          <cell r="C75" t="e">
            <v>#VALUE!</v>
          </cell>
          <cell r="D75">
            <v>45450.5</v>
          </cell>
          <cell r="E75">
            <v>40000</v>
          </cell>
          <cell r="F75" t="str">
            <v>5032</v>
          </cell>
          <cell r="G75" t="str">
            <v>Besoldung Lernende</v>
          </cell>
          <cell r="H75">
            <v>31.90945049461855</v>
          </cell>
          <cell r="I75" t="str">
            <v>Mitarbeiter Dienstleistungen</v>
          </cell>
        </row>
        <row r="76">
          <cell r="A76">
            <v>0</v>
          </cell>
          <cell r="B76" t="str">
            <v>S</v>
          </cell>
          <cell r="C76">
            <v>0</v>
          </cell>
          <cell r="D76">
            <v>0</v>
          </cell>
          <cell r="E76">
            <v>0</v>
          </cell>
          <cell r="F76" t="str">
            <v>5033</v>
          </cell>
          <cell r="G76" t="str">
            <v>Zulagen aus Praxis Einsatz</v>
          </cell>
          <cell r="H76">
            <v>0.10680151323221976</v>
          </cell>
          <cell r="I76">
            <v>8759</v>
          </cell>
        </row>
        <row r="77">
          <cell r="A77">
            <v>5610</v>
          </cell>
          <cell r="B77" t="str">
            <v>S</v>
          </cell>
          <cell r="C77">
            <v>583063.69999999995</v>
          </cell>
          <cell r="D77">
            <v>600000</v>
          </cell>
          <cell r="E77">
            <v>580933.55000000005</v>
          </cell>
          <cell r="F77" t="str">
            <v>5610</v>
          </cell>
          <cell r="G77" t="str">
            <v>Mitarbeiter Verwaltung</v>
          </cell>
          <cell r="H77">
            <v>5.10436167861572</v>
          </cell>
          <cell r="I77">
            <v>583063.69999999995</v>
          </cell>
        </row>
        <row r="78">
          <cell r="A78">
            <v>5611</v>
          </cell>
          <cell r="B78" t="str">
            <v>S</v>
          </cell>
          <cell r="C78">
            <v>0</v>
          </cell>
          <cell r="D78">
            <v>0</v>
          </cell>
          <cell r="E78">
            <v>0</v>
          </cell>
          <cell r="F78" t="str">
            <v>5611</v>
          </cell>
          <cell r="G78" t="str">
            <v>Mitarbeiter Technik, Hauswirtschaft</v>
          </cell>
          <cell r="H78">
            <v>4.024664255439097</v>
          </cell>
          <cell r="I78">
            <v>0</v>
          </cell>
        </row>
        <row r="79">
          <cell r="A79">
            <v>0</v>
          </cell>
          <cell r="B79" t="str">
            <v>S</v>
          </cell>
          <cell r="C79" t="e">
            <v>#VALUE!</v>
          </cell>
          <cell r="D79">
            <v>583063.69999999995</v>
          </cell>
          <cell r="E79">
            <v>600000</v>
          </cell>
          <cell r="F79" t="str">
            <v>5110</v>
          </cell>
          <cell r="G79" t="str">
            <v>Löhne Lernende</v>
          </cell>
          <cell r="I79" t="str">
            <v>Mitarbeiter Verwaltung, Technik, Hauswirtschaft</v>
          </cell>
        </row>
        <row r="80">
          <cell r="A80">
            <v>0</v>
          </cell>
          <cell r="B80" t="str">
            <v>S</v>
          </cell>
          <cell r="C80">
            <v>0</v>
          </cell>
          <cell r="D80">
            <v>0</v>
          </cell>
          <cell r="E80">
            <v>0</v>
          </cell>
          <cell r="F80" t="str">
            <v>5130</v>
          </cell>
          <cell r="G80" t="str">
            <v>Zulagen aus Praxis Einsatz</v>
          </cell>
          <cell r="I80">
            <v>0</v>
          </cell>
        </row>
        <row r="81">
          <cell r="A81">
            <v>5700</v>
          </cell>
          <cell r="B81" t="str">
            <v>S</v>
          </cell>
          <cell r="C81">
            <v>147492.6</v>
          </cell>
          <cell r="D81">
            <v>490000</v>
          </cell>
          <cell r="E81">
            <v>475773.85</v>
          </cell>
          <cell r="F81" t="str">
            <v>5700</v>
          </cell>
          <cell r="G81" t="str">
            <v>AHV, IV, EO, ALV</v>
          </cell>
          <cell r="H81">
            <v>1.2912063901755453</v>
          </cell>
          <cell r="I81">
            <v>147492.6</v>
          </cell>
        </row>
        <row r="82">
          <cell r="A82">
            <v>5720</v>
          </cell>
          <cell r="B82" t="str">
            <v>S</v>
          </cell>
          <cell r="C82">
            <v>326856.55</v>
          </cell>
          <cell r="D82">
            <v>233000</v>
          </cell>
          <cell r="E82">
            <v>290765.15000000002</v>
          </cell>
          <cell r="F82" t="str">
            <v>5720</v>
          </cell>
          <cell r="G82" t="str">
            <v>Berufliche Vorsorge</v>
          </cell>
          <cell r="H82">
            <v>2.8614267158537618</v>
          </cell>
          <cell r="I82">
            <v>326856.55</v>
          </cell>
        </row>
        <row r="83">
          <cell r="A83">
            <v>5730</v>
          </cell>
          <cell r="B83" t="str">
            <v>S</v>
          </cell>
          <cell r="C83">
            <v>103882.7</v>
          </cell>
          <cell r="D83">
            <v>117000</v>
          </cell>
          <cell r="E83">
            <v>28778.799999999999</v>
          </cell>
          <cell r="F83" t="str">
            <v>5730</v>
          </cell>
          <cell r="G83" t="str">
            <v>Unfallversicherung</v>
          </cell>
          <cell r="H83">
            <v>0.90942871756745158</v>
          </cell>
          <cell r="I83">
            <v>103882.7</v>
          </cell>
        </row>
        <row r="84">
          <cell r="A84">
            <v>5740</v>
          </cell>
          <cell r="B84" t="str">
            <v>S</v>
          </cell>
          <cell r="C84">
            <v>32328</v>
          </cell>
          <cell r="D84">
            <v>26000</v>
          </cell>
          <cell r="E84">
            <v>26526</v>
          </cell>
          <cell r="F84" t="str">
            <v>5740</v>
          </cell>
          <cell r="G84" t="str">
            <v>Krankentaggeld Versicherung</v>
          </cell>
          <cell r="H84">
            <v>0.28301162350921349</v>
          </cell>
          <cell r="I84">
            <v>32328</v>
          </cell>
        </row>
        <row r="85">
          <cell r="A85">
            <v>0</v>
          </cell>
          <cell r="B85" t="str">
            <v>S</v>
          </cell>
          <cell r="C85" t="e">
            <v>#VALUE!</v>
          </cell>
          <cell r="D85">
            <v>610559.85</v>
          </cell>
          <cell r="E85">
            <v>866000</v>
          </cell>
          <cell r="F85" t="str">
            <v>5330</v>
          </cell>
          <cell r="G85" t="str">
            <v>Mitarbeiter Forschung und Entwicklung</v>
          </cell>
          <cell r="I85" t="str">
            <v>Sozialversicherungsaufwand</v>
          </cell>
        </row>
        <row r="86">
          <cell r="A86">
            <v>0</v>
          </cell>
          <cell r="B86" t="str">
            <v>S</v>
          </cell>
          <cell r="C86">
            <v>0</v>
          </cell>
          <cell r="D86">
            <v>0</v>
          </cell>
          <cell r="E86">
            <v>0</v>
          </cell>
          <cell r="I86" t="str">
            <v>Mitarbeiter Forschung und Entwicklung</v>
          </cell>
        </row>
        <row r="87">
          <cell r="A87">
            <v>5800</v>
          </cell>
          <cell r="B87" t="str">
            <v>S</v>
          </cell>
          <cell r="C87">
            <v>4121.1000000000004</v>
          </cell>
          <cell r="D87">
            <v>30000</v>
          </cell>
          <cell r="E87">
            <v>19978.39</v>
          </cell>
          <cell r="F87" t="str">
            <v>5800</v>
          </cell>
          <cell r="G87" t="str">
            <v>Personalbeschaffung</v>
          </cell>
          <cell r="H87">
            <v>3.6077678843226303E-2</v>
          </cell>
          <cell r="I87">
            <v>4121.1000000000004</v>
          </cell>
        </row>
        <row r="88">
          <cell r="A88">
            <v>5810</v>
          </cell>
          <cell r="B88" t="str">
            <v>S</v>
          </cell>
          <cell r="C88">
            <v>209401.8</v>
          </cell>
          <cell r="D88">
            <v>120000</v>
          </cell>
          <cell r="E88">
            <v>77259.72</v>
          </cell>
          <cell r="F88" t="str">
            <v>5810</v>
          </cell>
          <cell r="G88" t="str">
            <v>Aus- und Weiterbildung</v>
          </cell>
          <cell r="H88">
            <v>1.833183103926987</v>
          </cell>
          <cell r="I88">
            <v>209401.8</v>
          </cell>
        </row>
        <row r="89">
          <cell r="A89">
            <v>5820</v>
          </cell>
          <cell r="B89" t="str">
            <v>S</v>
          </cell>
          <cell r="C89">
            <v>28775.65</v>
          </cell>
          <cell r="D89">
            <v>30000</v>
          </cell>
          <cell r="E89">
            <v>23565.5</v>
          </cell>
          <cell r="F89" t="str">
            <v>5820</v>
          </cell>
          <cell r="G89" t="str">
            <v>Spesenentschädigung</v>
          </cell>
          <cell r="H89">
            <v>0.25191299876370021</v>
          </cell>
          <cell r="I89">
            <v>28775.65</v>
          </cell>
        </row>
        <row r="90">
          <cell r="A90">
            <v>5830</v>
          </cell>
          <cell r="B90" t="str">
            <v>S</v>
          </cell>
          <cell r="C90">
            <v>143928</v>
          </cell>
          <cell r="D90">
            <v>155000</v>
          </cell>
          <cell r="E90">
            <v>157514.85</v>
          </cell>
          <cell r="F90" t="str">
            <v>5830</v>
          </cell>
          <cell r="G90" t="str">
            <v>Lohnzusatzaufwand</v>
          </cell>
          <cell r="H90">
            <v>1.2600005242648504</v>
          </cell>
          <cell r="I90">
            <v>143928</v>
          </cell>
        </row>
        <row r="91">
          <cell r="A91">
            <v>5840</v>
          </cell>
          <cell r="B91" t="str">
            <v>S</v>
          </cell>
          <cell r="C91">
            <v>65004</v>
          </cell>
          <cell r="D91">
            <v>65000</v>
          </cell>
          <cell r="E91">
            <v>65004</v>
          </cell>
          <cell r="F91" t="str">
            <v>5840</v>
          </cell>
          <cell r="G91" t="str">
            <v>Personalkantine</v>
          </cell>
          <cell r="H91">
            <v>0.56906977154766514</v>
          </cell>
          <cell r="I91">
            <v>65004</v>
          </cell>
        </row>
        <row r="92">
          <cell r="A92">
            <v>5880</v>
          </cell>
          <cell r="B92" t="str">
            <v>S</v>
          </cell>
          <cell r="C92">
            <v>59258.45</v>
          </cell>
          <cell r="D92">
            <v>60000</v>
          </cell>
          <cell r="E92">
            <v>65612.27</v>
          </cell>
          <cell r="F92" t="str">
            <v>5880</v>
          </cell>
          <cell r="G92" t="str">
            <v>Sonstiger Personalaufwand</v>
          </cell>
          <cell r="H92">
            <v>0.51877103876328734</v>
          </cell>
          <cell r="I92">
            <v>59258.45</v>
          </cell>
        </row>
        <row r="93">
          <cell r="A93">
            <v>0</v>
          </cell>
          <cell r="B93" t="str">
            <v>S</v>
          </cell>
          <cell r="C93" t="e">
            <v>#VALUE!</v>
          </cell>
          <cell r="D93">
            <v>510489</v>
          </cell>
          <cell r="E93">
            <v>460000</v>
          </cell>
          <cell r="I93" t="str">
            <v>Übriger Personalaufwand</v>
          </cell>
        </row>
        <row r="94">
          <cell r="A94">
            <v>0</v>
          </cell>
          <cell r="B94" t="str">
            <v>S</v>
          </cell>
          <cell r="C94">
            <v>0</v>
          </cell>
          <cell r="D94">
            <v>0</v>
          </cell>
          <cell r="E94">
            <v>0</v>
          </cell>
          <cell r="F94" t="str">
            <v>5700</v>
          </cell>
          <cell r="G94" t="str">
            <v>AHV, IV, EO, ALV</v>
          </cell>
          <cell r="H94">
            <v>4.2395786762120338</v>
          </cell>
          <cell r="I94">
            <v>347696.1</v>
          </cell>
        </row>
        <row r="95">
          <cell r="A95">
            <v>0</v>
          </cell>
          <cell r="B95" t="str">
            <v>S</v>
          </cell>
          <cell r="C95" t="e">
            <v>#VALUE!</v>
          </cell>
          <cell r="D95">
            <v>5098503.57</v>
          </cell>
          <cell r="E95">
            <v>5374000</v>
          </cell>
          <cell r="F95" t="str">
            <v>5720</v>
          </cell>
          <cell r="G95" t="str">
            <v>Berufliche Vorsorge</v>
          </cell>
          <cell r="H95">
            <v>2.7906013634359947</v>
          </cell>
          <cell r="I95" t="str">
            <v>Personalaufwand</v>
          </cell>
        </row>
        <row r="96">
          <cell r="A96">
            <v>0</v>
          </cell>
          <cell r="B96" t="str">
            <v>S</v>
          </cell>
          <cell r="C96">
            <v>0</v>
          </cell>
          <cell r="D96">
            <v>0</v>
          </cell>
          <cell r="E96">
            <v>0</v>
          </cell>
          <cell r="F96" t="str">
            <v>5730</v>
          </cell>
          <cell r="G96" t="str">
            <v>Unfallversicherung</v>
          </cell>
          <cell r="H96">
            <v>0.9289872166014409</v>
          </cell>
          <cell r="I96">
            <v>76188.05</v>
          </cell>
        </row>
        <row r="97">
          <cell r="A97">
            <v>6000</v>
          </cell>
          <cell r="B97" t="str">
            <v>S</v>
          </cell>
          <cell r="C97">
            <v>195655</v>
          </cell>
          <cell r="D97">
            <v>107000</v>
          </cell>
          <cell r="E97">
            <v>99900</v>
          </cell>
          <cell r="F97" t="str">
            <v>6000</v>
          </cell>
          <cell r="G97" t="str">
            <v>Fremdmieten</v>
          </cell>
          <cell r="H97">
            <v>1.7128383815174206</v>
          </cell>
          <cell r="I97">
            <v>195655</v>
          </cell>
        </row>
        <row r="98">
          <cell r="A98">
            <v>6040</v>
          </cell>
          <cell r="B98" t="str">
            <v>S</v>
          </cell>
          <cell r="C98">
            <v>208127</v>
          </cell>
          <cell r="D98">
            <v>134000</v>
          </cell>
          <cell r="E98">
            <v>121966.05</v>
          </cell>
          <cell r="F98" t="str">
            <v>6040</v>
          </cell>
          <cell r="G98" t="str">
            <v>Reinigung</v>
          </cell>
          <cell r="H98">
            <v>1.8220230192434448</v>
          </cell>
          <cell r="I98">
            <v>208127</v>
          </cell>
        </row>
        <row r="99">
          <cell r="A99">
            <v>6050</v>
          </cell>
          <cell r="B99" t="str">
            <v>S</v>
          </cell>
          <cell r="C99">
            <v>55014.400000000001</v>
          </cell>
          <cell r="D99">
            <v>59000</v>
          </cell>
          <cell r="E99">
            <v>73822.5</v>
          </cell>
          <cell r="F99" t="str">
            <v>6050</v>
          </cell>
          <cell r="G99" t="str">
            <v>Unterhalt Geschäftsräume</v>
          </cell>
          <cell r="H99">
            <v>0.48161700879687197</v>
          </cell>
          <cell r="I99">
            <v>55014.400000000001</v>
          </cell>
        </row>
        <row r="100">
          <cell r="A100">
            <v>0</v>
          </cell>
          <cell r="B100" t="str">
            <v>S</v>
          </cell>
          <cell r="C100" t="e">
            <v>#VALUE!</v>
          </cell>
          <cell r="D100">
            <v>458796.4</v>
          </cell>
          <cell r="E100">
            <v>300000</v>
          </cell>
          <cell r="F100" t="str">
            <v>5800</v>
          </cell>
          <cell r="G100" t="str">
            <v>Personalbeschaffung</v>
          </cell>
          <cell r="H100">
            <v>5.0249996138977154E-2</v>
          </cell>
          <cell r="I100" t="str">
            <v>Raumaufwand</v>
          </cell>
        </row>
        <row r="101">
          <cell r="A101">
            <v>0</v>
          </cell>
          <cell r="B101" t="str">
            <v>S</v>
          </cell>
          <cell r="C101">
            <v>0</v>
          </cell>
          <cell r="D101">
            <v>0</v>
          </cell>
          <cell r="E101">
            <v>0</v>
          </cell>
          <cell r="F101" t="str">
            <v>5810</v>
          </cell>
          <cell r="G101" t="str">
            <v>Aus- und Weiterbildung</v>
          </cell>
          <cell r="H101">
            <v>1.2862510204092632</v>
          </cell>
          <cell r="I101">
            <v>105487.95</v>
          </cell>
        </row>
        <row r="102">
          <cell r="A102">
            <v>6150</v>
          </cell>
          <cell r="B102" t="str">
            <v>S</v>
          </cell>
          <cell r="C102">
            <v>6361.3</v>
          </cell>
          <cell r="D102">
            <v>5000</v>
          </cell>
          <cell r="E102">
            <v>5264</v>
          </cell>
          <cell r="F102" t="str">
            <v>6150</v>
          </cell>
          <cell r="G102" t="str">
            <v>URE Maschinen und Apparate</v>
          </cell>
          <cell r="H102">
            <v>5.5689242781154419E-2</v>
          </cell>
          <cell r="I102">
            <v>6361.3</v>
          </cell>
        </row>
        <row r="103">
          <cell r="A103">
            <v>6151</v>
          </cell>
          <cell r="B103" t="str">
            <v>S</v>
          </cell>
          <cell r="C103">
            <v>29305.3</v>
          </cell>
          <cell r="D103">
            <v>30000</v>
          </cell>
          <cell r="E103">
            <v>42025</v>
          </cell>
          <cell r="F103" t="str">
            <v>6151</v>
          </cell>
          <cell r="G103" t="str">
            <v>URE Mobiliar und Einrichtungen</v>
          </cell>
          <cell r="H103">
            <v>0.2565497565709155</v>
          </cell>
          <cell r="I103">
            <v>29305.3</v>
          </cell>
        </row>
        <row r="104">
          <cell r="A104">
            <v>6152</v>
          </cell>
          <cell r="B104" t="str">
            <v>S</v>
          </cell>
          <cell r="C104">
            <v>0</v>
          </cell>
          <cell r="D104">
            <v>3000</v>
          </cell>
          <cell r="E104">
            <v>1936.55</v>
          </cell>
          <cell r="F104" t="str">
            <v>6152</v>
          </cell>
          <cell r="G104" t="str">
            <v>URE Werkzeuge und Geräte</v>
          </cell>
          <cell r="H104">
            <v>0.594462173148808</v>
          </cell>
          <cell r="I104">
            <v>0</v>
          </cell>
        </row>
        <row r="105">
          <cell r="A105">
            <v>0</v>
          </cell>
          <cell r="B105" t="str">
            <v>S</v>
          </cell>
          <cell r="C105" t="e">
            <v>#VALUE!</v>
          </cell>
          <cell r="D105">
            <v>35666.6</v>
          </cell>
          <cell r="E105">
            <v>38000</v>
          </cell>
          <cell r="F105" t="str">
            <v>5880</v>
          </cell>
          <cell r="G105" t="str">
            <v>Sonstiger Personalaufwand</v>
          </cell>
          <cell r="H105">
            <v>0.47623488551605719</v>
          </cell>
          <cell r="I105" t="str">
            <v>Unterhalt, Reparaturen, Ersatz (URE) mob. Anlagen</v>
          </cell>
        </row>
        <row r="106">
          <cell r="A106">
            <v>0</v>
          </cell>
          <cell r="B106" t="str">
            <v>S</v>
          </cell>
          <cell r="C106">
            <v>0</v>
          </cell>
          <cell r="D106">
            <v>0</v>
          </cell>
          <cell r="E106">
            <v>0</v>
          </cell>
          <cell r="F106" t="str">
            <v>5880</v>
          </cell>
          <cell r="G106" t="str">
            <v>Sonstiger Personalaufwand</v>
          </cell>
          <cell r="H106">
            <v>0.51638396956219768</v>
          </cell>
          <cell r="I106" t="str">
            <v>Übriger Personalaufwand</v>
          </cell>
        </row>
        <row r="107">
          <cell r="A107">
            <v>6200</v>
          </cell>
          <cell r="B107" t="str">
            <v>S</v>
          </cell>
          <cell r="C107">
            <v>504</v>
          </cell>
          <cell r="D107">
            <v>1000</v>
          </cell>
          <cell r="E107">
            <v>504</v>
          </cell>
          <cell r="F107" t="str">
            <v>6200</v>
          </cell>
          <cell r="G107" t="str">
            <v>Fahrzeugaufwand</v>
          </cell>
          <cell r="H107">
            <v>4.4122079388964246E-3</v>
          </cell>
          <cell r="I107">
            <v>504</v>
          </cell>
        </row>
        <row r="108">
          <cell r="A108">
            <v>0</v>
          </cell>
          <cell r="B108" t="str">
            <v>S</v>
          </cell>
          <cell r="C108" t="e">
            <v>#VALUE!</v>
          </cell>
          <cell r="D108">
            <v>504</v>
          </cell>
          <cell r="E108">
            <v>1000</v>
          </cell>
          <cell r="I108" t="str">
            <v>Fahrzeug- und Transportaufwand</v>
          </cell>
        </row>
        <row r="109">
          <cell r="A109">
            <v>0</v>
          </cell>
          <cell r="B109" t="str">
            <v>S</v>
          </cell>
          <cell r="C109">
            <v>0</v>
          </cell>
          <cell r="D109">
            <v>0</v>
          </cell>
          <cell r="E109">
            <v>0</v>
          </cell>
          <cell r="I109" t="str">
            <v>Personalaufwand</v>
          </cell>
        </row>
        <row r="110">
          <cell r="A110">
            <v>6300</v>
          </cell>
          <cell r="B110" t="str">
            <v>S</v>
          </cell>
          <cell r="C110">
            <v>466.6</v>
          </cell>
          <cell r="D110">
            <v>12000</v>
          </cell>
          <cell r="E110">
            <v>2885.6</v>
          </cell>
          <cell r="F110" t="str">
            <v>6300</v>
          </cell>
          <cell r="G110" t="str">
            <v>Sachversicherungen</v>
          </cell>
          <cell r="H110">
            <v>4.0847940958116504E-3</v>
          </cell>
          <cell r="I110">
            <v>466.6</v>
          </cell>
        </row>
        <row r="111">
          <cell r="A111">
            <v>6360</v>
          </cell>
          <cell r="B111" t="str">
            <v>S</v>
          </cell>
          <cell r="C111">
            <v>0</v>
          </cell>
          <cell r="D111">
            <v>3000</v>
          </cell>
          <cell r="E111">
            <v>0</v>
          </cell>
          <cell r="F111" t="str">
            <v>6360</v>
          </cell>
          <cell r="G111" t="str">
            <v>Abgaben, Gebühren, Bewilligungen</v>
          </cell>
          <cell r="H111">
            <v>1.1818643992532669</v>
          </cell>
          <cell r="I111">
            <v>0</v>
          </cell>
        </row>
        <row r="112">
          <cell r="A112">
            <v>0</v>
          </cell>
          <cell r="B112" t="str">
            <v>S</v>
          </cell>
          <cell r="C112" t="e">
            <v>#VALUE!</v>
          </cell>
          <cell r="D112">
            <v>466.6</v>
          </cell>
          <cell r="E112">
            <v>15000</v>
          </cell>
          <cell r="F112" t="str">
            <v>6050</v>
          </cell>
          <cell r="G112" t="str">
            <v>Unterhalt Geschäftsräume</v>
          </cell>
          <cell r="H112">
            <v>0.51929507548111287</v>
          </cell>
          <cell r="I112" t="str">
            <v>Sachvers., Abgaben, Gebühren</v>
          </cell>
        </row>
        <row r="113">
          <cell r="A113">
            <v>0</v>
          </cell>
          <cell r="B113" t="str">
            <v>S</v>
          </cell>
          <cell r="C113">
            <v>0</v>
          </cell>
          <cell r="D113">
            <v>0</v>
          </cell>
          <cell r="E113">
            <v>0</v>
          </cell>
          <cell r="F113" t="str">
            <v>6050</v>
          </cell>
          <cell r="G113" t="str">
            <v>Unterhalt Geschäftsräume</v>
          </cell>
          <cell r="H113">
            <v>0.47940089987305723</v>
          </cell>
          <cell r="I113" t="str">
            <v>Raumaufwand</v>
          </cell>
        </row>
        <row r="114">
          <cell r="A114">
            <v>6400</v>
          </cell>
          <cell r="B114" t="str">
            <v>S</v>
          </cell>
          <cell r="C114">
            <v>44700</v>
          </cell>
          <cell r="D114">
            <v>41000</v>
          </cell>
          <cell r="E114">
            <v>44700</v>
          </cell>
          <cell r="F114" t="str">
            <v>6400</v>
          </cell>
          <cell r="G114" t="str">
            <v>Elektrizität</v>
          </cell>
          <cell r="H114">
            <v>0.39132082315212335</v>
          </cell>
          <cell r="I114">
            <v>44700</v>
          </cell>
        </row>
        <row r="115">
          <cell r="A115">
            <v>6420</v>
          </cell>
          <cell r="B115" t="str">
            <v>S</v>
          </cell>
          <cell r="C115">
            <v>24453</v>
          </cell>
          <cell r="D115">
            <v>53000</v>
          </cell>
          <cell r="E115">
            <v>30106</v>
          </cell>
          <cell r="F115" t="str">
            <v>6420</v>
          </cell>
          <cell r="G115" t="str">
            <v>Brennstoffe, Heizmaterial</v>
          </cell>
          <cell r="H115">
            <v>0.2140708744639569</v>
          </cell>
          <cell r="I115">
            <v>24453</v>
          </cell>
        </row>
        <row r="116">
          <cell r="A116">
            <v>6430</v>
          </cell>
          <cell r="B116" t="str">
            <v>S</v>
          </cell>
          <cell r="C116">
            <v>2400</v>
          </cell>
          <cell r="D116">
            <v>3000</v>
          </cell>
          <cell r="E116">
            <v>2400</v>
          </cell>
          <cell r="F116" t="str">
            <v>6430</v>
          </cell>
          <cell r="G116" t="str">
            <v>Wasser</v>
          </cell>
          <cell r="H116">
            <v>2.1010513994744882E-2</v>
          </cell>
          <cell r="I116">
            <v>2400</v>
          </cell>
        </row>
        <row r="117">
          <cell r="A117">
            <v>6460</v>
          </cell>
          <cell r="B117" t="str">
            <v>S</v>
          </cell>
          <cell r="C117">
            <v>0</v>
          </cell>
          <cell r="D117">
            <v>0</v>
          </cell>
          <cell r="E117">
            <v>0</v>
          </cell>
          <cell r="F117" t="str">
            <v>6460</v>
          </cell>
          <cell r="G117" t="str">
            <v>Entsorgung</v>
          </cell>
          <cell r="H117">
            <v>0.27581733823593507</v>
          </cell>
          <cell r="I117">
            <v>0</v>
          </cell>
        </row>
        <row r="118">
          <cell r="A118">
            <v>0</v>
          </cell>
          <cell r="B118" t="str">
            <v>S</v>
          </cell>
          <cell r="C118" t="e">
            <v>#VALUE!</v>
          </cell>
          <cell r="D118">
            <v>71553</v>
          </cell>
          <cell r="E118">
            <v>97000</v>
          </cell>
          <cell r="F118" t="str">
            <v>6152</v>
          </cell>
          <cell r="G118" t="str">
            <v>URE Werkzeuge und Geräte</v>
          </cell>
          <cell r="I118" t="str">
            <v>Energie- und Entsorgungsaufwand</v>
          </cell>
        </row>
        <row r="119">
          <cell r="A119">
            <v>0</v>
          </cell>
          <cell r="B119" t="str">
            <v>S</v>
          </cell>
          <cell r="C119">
            <v>0</v>
          </cell>
          <cell r="D119">
            <v>0</v>
          </cell>
          <cell r="E119">
            <v>0</v>
          </cell>
          <cell r="I119" t="str">
            <v>Unterhalt, Reparaturen, Ersatz (URE) mob. Anlagen</v>
          </cell>
        </row>
        <row r="120">
          <cell r="A120">
            <v>6500</v>
          </cell>
          <cell r="B120" t="str">
            <v>S</v>
          </cell>
          <cell r="C120">
            <v>98717.55</v>
          </cell>
          <cell r="D120">
            <v>104000</v>
          </cell>
          <cell r="E120">
            <v>110255.75</v>
          </cell>
          <cell r="F120" t="str">
            <v>6500</v>
          </cell>
          <cell r="G120" t="str">
            <v>Büromaterial, Drucksachen, Fotokopien, Fachliterat</v>
          </cell>
          <cell r="H120">
            <v>0.8642110274174698</v>
          </cell>
          <cell r="I120">
            <v>98717.55</v>
          </cell>
        </row>
        <row r="121">
          <cell r="A121">
            <v>6510</v>
          </cell>
          <cell r="B121" t="str">
            <v>S</v>
          </cell>
          <cell r="C121">
            <v>37775.550000000003</v>
          </cell>
          <cell r="D121">
            <v>41000</v>
          </cell>
          <cell r="E121">
            <v>38997.449999999997</v>
          </cell>
          <cell r="F121" t="str">
            <v>6510</v>
          </cell>
          <cell r="G121" t="str">
            <v>Telefon, Fax, Internet, Porti</v>
          </cell>
          <cell r="H121">
            <v>0.3307015508059104</v>
          </cell>
          <cell r="I121">
            <v>37775.550000000003</v>
          </cell>
        </row>
        <row r="122">
          <cell r="A122">
            <v>6560</v>
          </cell>
          <cell r="B122" t="str">
            <v>S</v>
          </cell>
          <cell r="C122">
            <v>108393.60000000001</v>
          </cell>
          <cell r="D122">
            <v>110000</v>
          </cell>
          <cell r="E122">
            <v>110029.95</v>
          </cell>
          <cell r="F122" t="str">
            <v>6560</v>
          </cell>
          <cell r="G122" t="str">
            <v>Informatikaufwand</v>
          </cell>
          <cell r="H122">
            <v>0.94891885405865783</v>
          </cell>
          <cell r="I122">
            <v>108393.60000000001</v>
          </cell>
        </row>
        <row r="123">
          <cell r="A123">
            <v>6590</v>
          </cell>
          <cell r="B123" t="str">
            <v>S</v>
          </cell>
          <cell r="C123">
            <v>147052.75</v>
          </cell>
          <cell r="D123">
            <v>5000</v>
          </cell>
          <cell r="E123">
            <v>3399.55</v>
          </cell>
          <cell r="F123" t="str">
            <v>6590</v>
          </cell>
          <cell r="G123" t="str">
            <v>Übriger Verwaltungsaufwand</v>
          </cell>
          <cell r="H123">
            <v>1.2873557757669667</v>
          </cell>
          <cell r="I123">
            <v>147052.75</v>
          </cell>
        </row>
        <row r="124">
          <cell r="A124">
            <v>0</v>
          </cell>
          <cell r="B124" t="str">
            <v>S</v>
          </cell>
          <cell r="C124" t="e">
            <v>#VALUE!</v>
          </cell>
          <cell r="D124">
            <v>391939.45</v>
          </cell>
          <cell r="E124">
            <v>260000</v>
          </cell>
          <cell r="F124" t="str">
            <v>6360</v>
          </cell>
          <cell r="G124" t="str">
            <v>Abgaben, Gebühren, Bewilligungen</v>
          </cell>
          <cell r="H124">
            <v>4.0659983546265802E-3</v>
          </cell>
          <cell r="I124" t="str">
            <v>Verwaltungs- und Informatikaufwand</v>
          </cell>
        </row>
        <row r="125">
          <cell r="A125">
            <v>0</v>
          </cell>
          <cell r="B125" t="str">
            <v>S</v>
          </cell>
          <cell r="C125">
            <v>0</v>
          </cell>
          <cell r="D125">
            <v>0</v>
          </cell>
          <cell r="E125">
            <v>0</v>
          </cell>
          <cell r="F125" t="str">
            <v>6360</v>
          </cell>
          <cell r="G125" t="str">
            <v>Abgaben, Gebühren, Bewilligungen</v>
          </cell>
          <cell r="I125" t="str">
            <v>Sachvers., Abgaben, Gebühren</v>
          </cell>
        </row>
        <row r="126">
          <cell r="A126">
            <v>6630</v>
          </cell>
          <cell r="B126" t="str">
            <v>S</v>
          </cell>
          <cell r="C126">
            <v>132314.06</v>
          </cell>
          <cell r="D126">
            <v>100000</v>
          </cell>
          <cell r="E126">
            <v>165344.92000000001</v>
          </cell>
          <cell r="F126" t="str">
            <v>6630</v>
          </cell>
          <cell r="G126" t="str">
            <v>Werbeaufwand</v>
          </cell>
          <cell r="H126">
            <v>1.1583276705547974</v>
          </cell>
          <cell r="I126">
            <v>132314.06</v>
          </cell>
        </row>
        <row r="127">
          <cell r="A127">
            <v>0</v>
          </cell>
          <cell r="B127" t="str">
            <v>S</v>
          </cell>
          <cell r="C127" t="e">
            <v>#VALUE!</v>
          </cell>
          <cell r="D127">
            <v>132314.06</v>
          </cell>
          <cell r="E127">
            <v>100000</v>
          </cell>
          <cell r="F127" t="str">
            <v>6400</v>
          </cell>
          <cell r="G127" t="str">
            <v>Elektrizität</v>
          </cell>
          <cell r="H127">
            <v>0.40878190787877239</v>
          </cell>
          <cell r="I127" t="str">
            <v>Werbeaufwand</v>
          </cell>
        </row>
        <row r="128">
          <cell r="A128">
            <v>0</v>
          </cell>
          <cell r="B128" t="str">
            <v>S</v>
          </cell>
          <cell r="C128">
            <v>0</v>
          </cell>
          <cell r="D128">
            <v>0</v>
          </cell>
          <cell r="E128">
            <v>0</v>
          </cell>
          <cell r="F128" t="str">
            <v>6420</v>
          </cell>
          <cell r="G128" t="str">
            <v>Brennstoffe, Heizmaterial</v>
          </cell>
          <cell r="H128">
            <v>0.19339865297137088</v>
          </cell>
          <cell r="I128">
            <v>15861</v>
          </cell>
        </row>
        <row r="129">
          <cell r="A129">
            <v>6730</v>
          </cell>
          <cell r="B129" t="str">
            <v>S</v>
          </cell>
          <cell r="C129">
            <v>3060.1</v>
          </cell>
          <cell r="D129">
            <v>20000</v>
          </cell>
          <cell r="E129">
            <v>9262.7099999999991</v>
          </cell>
          <cell r="F129" t="str">
            <v>6730</v>
          </cell>
          <cell r="G129" t="str">
            <v>Übriger Betriebsaufwand</v>
          </cell>
          <cell r="H129">
            <v>2.6789280781382839E-2</v>
          </cell>
          <cell r="I129">
            <v>3060.1</v>
          </cell>
        </row>
        <row r="130">
          <cell r="A130">
            <v>0</v>
          </cell>
          <cell r="B130" t="str">
            <v>S</v>
          </cell>
          <cell r="C130" t="e">
            <v>#VALUE!</v>
          </cell>
          <cell r="D130">
            <v>3060.1</v>
          </cell>
          <cell r="E130">
            <v>20000</v>
          </cell>
          <cell r="F130" t="str">
            <v>6460</v>
          </cell>
          <cell r="G130" t="str">
            <v>Entsorgung</v>
          </cell>
          <cell r="H130">
            <v>2.0913836371846961E-2</v>
          </cell>
          <cell r="I130" t="str">
            <v>Übriger Betriebsaufwand</v>
          </cell>
        </row>
        <row r="131">
          <cell r="A131">
            <v>0</v>
          </cell>
          <cell r="B131" t="str">
            <v>S</v>
          </cell>
          <cell r="C131">
            <v>0</v>
          </cell>
          <cell r="D131">
            <v>0</v>
          </cell>
          <cell r="E131">
            <v>0</v>
          </cell>
          <cell r="F131" t="str">
            <v>6460</v>
          </cell>
          <cell r="G131" t="str">
            <v>Entsorgung</v>
          </cell>
          <cell r="I131" t="str">
            <v>Energie- und Entsorgungsaufwand</v>
          </cell>
        </row>
        <row r="132">
          <cell r="A132">
            <v>6800</v>
          </cell>
          <cell r="B132" t="str">
            <v>S</v>
          </cell>
          <cell r="C132">
            <v>46491.8</v>
          </cell>
          <cell r="D132">
            <v>100000</v>
          </cell>
          <cell r="E132">
            <v>113249.60000000001</v>
          </cell>
          <cell r="F132" t="str">
            <v>6800</v>
          </cell>
          <cell r="G132" t="str">
            <v>Finanzaufwand</v>
          </cell>
          <cell r="H132">
            <v>0.4070069227253667</v>
          </cell>
          <cell r="I132">
            <v>46491.8</v>
          </cell>
        </row>
        <row r="133">
          <cell r="A133">
            <v>6850</v>
          </cell>
          <cell r="B133" t="str">
            <v>S</v>
          </cell>
          <cell r="C133">
            <v>-6507.1</v>
          </cell>
          <cell r="D133">
            <v>0</v>
          </cell>
          <cell r="E133">
            <v>-158.19999999999999</v>
          </cell>
          <cell r="F133" t="str">
            <v>6850</v>
          </cell>
          <cell r="G133" t="str">
            <v>Finanzertrag</v>
          </cell>
          <cell r="H133">
            <v>0.33481770158666785</v>
          </cell>
          <cell r="I133">
            <v>6507.1</v>
          </cell>
        </row>
        <row r="134">
          <cell r="A134">
            <v>0</v>
          </cell>
          <cell r="B134" t="str">
            <v>S</v>
          </cell>
          <cell r="C134" t="e">
            <v>#VALUE!</v>
          </cell>
          <cell r="D134">
            <v>39984.699999999997</v>
          </cell>
          <cell r="E134">
            <v>100000</v>
          </cell>
          <cell r="F134" t="str">
            <v>6510</v>
          </cell>
          <cell r="G134" t="str">
            <v>Telefon, Fax, Internet, Porti</v>
          </cell>
          <cell r="H134">
            <v>0.23996382010032669</v>
          </cell>
          <cell r="I134" t="str">
            <v>Finanzerfolg</v>
          </cell>
        </row>
        <row r="135">
          <cell r="A135">
            <v>0</v>
          </cell>
          <cell r="B135" t="str">
            <v>S</v>
          </cell>
          <cell r="C135">
            <v>0</v>
          </cell>
          <cell r="D135">
            <v>0</v>
          </cell>
          <cell r="E135">
            <v>0</v>
          </cell>
          <cell r="F135" t="str">
            <v>6560</v>
          </cell>
          <cell r="G135" t="str">
            <v>Informatikaufwand</v>
          </cell>
          <cell r="H135">
            <v>1.0213335187437194</v>
          </cell>
          <cell r="I135">
            <v>83761.55</v>
          </cell>
        </row>
        <row r="136">
          <cell r="A136">
            <v>6960</v>
          </cell>
          <cell r="B136" t="str">
            <v>S</v>
          </cell>
          <cell r="C136">
            <v>0</v>
          </cell>
          <cell r="D136">
            <v>0</v>
          </cell>
          <cell r="E136">
            <v>0</v>
          </cell>
          <cell r="F136" t="str">
            <v>6960</v>
          </cell>
          <cell r="G136" t="str">
            <v>Abschreibungen</v>
          </cell>
          <cell r="H136">
            <v>6.9420373933667859E-2</v>
          </cell>
          <cell r="I136">
            <v>0</v>
          </cell>
        </row>
        <row r="137">
          <cell r="A137">
            <v>0</v>
          </cell>
          <cell r="B137" t="str">
            <v>S</v>
          </cell>
          <cell r="C137" t="e">
            <v>#VALUE!</v>
          </cell>
          <cell r="D137">
            <v>0</v>
          </cell>
          <cell r="E137">
            <v>0</v>
          </cell>
          <cell r="F137" t="str">
            <v>6590</v>
          </cell>
          <cell r="G137" t="str">
            <v>Übriger Verwaltungsaufwand</v>
          </cell>
          <cell r="H137">
            <v>1.3704392555448413</v>
          </cell>
          <cell r="I137" t="str">
            <v>Abschreibungen</v>
          </cell>
        </row>
        <row r="138">
          <cell r="A138">
            <v>0</v>
          </cell>
          <cell r="B138" t="str">
            <v>S</v>
          </cell>
          <cell r="C138">
            <v>0</v>
          </cell>
          <cell r="D138">
            <v>0</v>
          </cell>
          <cell r="E138">
            <v>0</v>
          </cell>
          <cell r="I138" t="str">
            <v>Verwaltungs- und Informatikaufwand</v>
          </cell>
        </row>
        <row r="139">
          <cell r="A139">
            <v>0</v>
          </cell>
          <cell r="B139" t="str">
            <v>S</v>
          </cell>
          <cell r="C139" t="e">
            <v>#VALUE!</v>
          </cell>
          <cell r="D139">
            <v>1134284.9099999999</v>
          </cell>
          <cell r="E139">
            <v>931000</v>
          </cell>
          <cell r="F139" t="str">
            <v>6630</v>
          </cell>
          <cell r="G139" t="str">
            <v>Werbeaufwand</v>
          </cell>
          <cell r="H139">
            <v>0.98053226796594528</v>
          </cell>
          <cell r="I139" t="str">
            <v>Sonstiger Betriebsaufwand</v>
          </cell>
        </row>
        <row r="140">
          <cell r="A140">
            <v>0</v>
          </cell>
          <cell r="B140" t="str">
            <v>S</v>
          </cell>
          <cell r="C140">
            <v>0</v>
          </cell>
          <cell r="D140">
            <v>0</v>
          </cell>
          <cell r="E140">
            <v>0</v>
          </cell>
          <cell r="F140" t="str">
            <v>6630</v>
          </cell>
          <cell r="G140" t="str">
            <v>Werbeaufwand</v>
          </cell>
          <cell r="H140">
            <v>1.6927572889797897</v>
          </cell>
          <cell r="I140" t="str">
            <v>Werbeaufwand</v>
          </cell>
        </row>
        <row r="141">
          <cell r="A141">
            <v>0</v>
          </cell>
          <cell r="B141" t="str">
            <v>S</v>
          </cell>
          <cell r="C141" t="e">
            <v>#VALUE!</v>
          </cell>
          <cell r="D141">
            <v>6325229.79</v>
          </cell>
          <cell r="E141">
            <v>6590000</v>
          </cell>
          <cell r="I141" t="str">
            <v>Gesamtaufwand</v>
          </cell>
        </row>
        <row r="142">
          <cell r="A142">
            <v>0</v>
          </cell>
          <cell r="B142" t="str">
            <v>S</v>
          </cell>
          <cell r="C142">
            <v>0</v>
          </cell>
          <cell r="D142">
            <v>0</v>
          </cell>
          <cell r="E142">
            <v>0</v>
          </cell>
          <cell r="F142" t="str">
            <v>6730</v>
          </cell>
          <cell r="G142" t="str">
            <v>Übriger Betriebsaufwand</v>
          </cell>
          <cell r="H142">
            <v>4.6800498697100797E-2</v>
          </cell>
          <cell r="I142">
            <v>3838.2</v>
          </cell>
        </row>
        <row r="143">
          <cell r="A143">
            <v>7000</v>
          </cell>
          <cell r="B143" t="str">
            <v>h</v>
          </cell>
          <cell r="C143">
            <v>0</v>
          </cell>
          <cell r="D143">
            <v>0</v>
          </cell>
          <cell r="E143">
            <v>0</v>
          </cell>
          <cell r="F143" t="str">
            <v>7000</v>
          </cell>
          <cell r="G143" t="str">
            <v>Ertrag Hochhaus</v>
          </cell>
          <cell r="H143">
            <v>0.18320302809275732</v>
          </cell>
          <cell r="I143">
            <v>0</v>
          </cell>
        </row>
        <row r="144">
          <cell r="A144">
            <v>7010</v>
          </cell>
          <cell r="B144" t="str">
            <v>h</v>
          </cell>
          <cell r="C144">
            <v>0</v>
          </cell>
          <cell r="D144">
            <v>-140000</v>
          </cell>
          <cell r="E144">
            <v>-185420</v>
          </cell>
          <cell r="F144" t="str">
            <v>7010</v>
          </cell>
          <cell r="G144" t="str">
            <v>Aufwand Hochhaus</v>
          </cell>
          <cell r="I144">
            <v>0</v>
          </cell>
        </row>
        <row r="145">
          <cell r="A145">
            <v>0</v>
          </cell>
          <cell r="B145" t="str">
            <v>S</v>
          </cell>
          <cell r="C145" t="e">
            <v>#VALUE!</v>
          </cell>
          <cell r="D145">
            <v>0</v>
          </cell>
          <cell r="E145">
            <v>140000</v>
          </cell>
          <cell r="F145" t="str">
            <v>6800</v>
          </cell>
          <cell r="G145" t="str">
            <v>Finanzaufwand</v>
          </cell>
          <cell r="H145">
            <v>0.34630564420720622</v>
          </cell>
          <cell r="I145" t="str">
            <v>Erfolg Hochhaus</v>
          </cell>
        </row>
        <row r="146">
          <cell r="A146">
            <v>0</v>
          </cell>
          <cell r="B146" t="str">
            <v>S</v>
          </cell>
          <cell r="C146">
            <v>0</v>
          </cell>
          <cell r="D146">
            <v>0</v>
          </cell>
          <cell r="E146">
            <v>0</v>
          </cell>
          <cell r="F146" t="str">
            <v>6850</v>
          </cell>
          <cell r="G146" t="str">
            <v>Finanzertrag</v>
          </cell>
          <cell r="H146">
            <v>0.12865401440646432</v>
          </cell>
          <cell r="I146">
            <v>970</v>
          </cell>
        </row>
        <row r="147">
          <cell r="A147">
            <v>0</v>
          </cell>
          <cell r="B147" t="str">
            <v>S</v>
          </cell>
          <cell r="C147" t="e">
            <v>#VALUE!</v>
          </cell>
          <cell r="D147">
            <v>0</v>
          </cell>
          <cell r="E147">
            <v>0</v>
          </cell>
          <cell r="F147" t="str">
            <v>6850</v>
          </cell>
          <cell r="G147" t="str">
            <v>Finanzertrag</v>
          </cell>
          <cell r="H147">
            <v>0.33779142115066207</v>
          </cell>
          <cell r="I147" t="str">
            <v>Erfolg aus Finanzanlagen</v>
          </cell>
        </row>
        <row r="148">
          <cell r="A148">
            <v>0</v>
          </cell>
          <cell r="B148" t="str">
            <v>S</v>
          </cell>
          <cell r="C148">
            <v>0</v>
          </cell>
          <cell r="D148">
            <v>0</v>
          </cell>
          <cell r="E148">
            <v>0</v>
          </cell>
          <cell r="I148" t="str">
            <v>Finanzerfolg</v>
          </cell>
        </row>
        <row r="149">
          <cell r="A149">
            <v>7500</v>
          </cell>
          <cell r="B149" t="str">
            <v>h</v>
          </cell>
          <cell r="C149">
            <v>28160.2</v>
          </cell>
          <cell r="D149">
            <v>32000</v>
          </cell>
          <cell r="E149">
            <v>35083</v>
          </cell>
          <cell r="F149" t="str">
            <v>7500</v>
          </cell>
          <cell r="G149" t="str">
            <v>Ertrag (inkl. Turnhalle) Schulhaus</v>
          </cell>
          <cell r="H149">
            <v>1.4489608950563051</v>
          </cell>
          <cell r="I149">
            <v>28160.2</v>
          </cell>
        </row>
        <row r="150">
          <cell r="A150">
            <v>7510</v>
          </cell>
          <cell r="B150" t="str">
            <v>h</v>
          </cell>
          <cell r="C150">
            <v>-8931.75</v>
          </cell>
          <cell r="D150">
            <v>-18000</v>
          </cell>
          <cell r="E150">
            <v>-27360</v>
          </cell>
          <cell r="F150" t="str">
            <v>7510</v>
          </cell>
          <cell r="G150" t="str">
            <v>Aufwand Schulhaus</v>
          </cell>
          <cell r="H150">
            <v>7.8191940988567743E-2</v>
          </cell>
          <cell r="I150">
            <v>8931.75</v>
          </cell>
        </row>
        <row r="151">
          <cell r="A151">
            <v>0</v>
          </cell>
          <cell r="B151" t="str">
            <v>S</v>
          </cell>
          <cell r="C151" t="e">
            <v>#VALUE!</v>
          </cell>
          <cell r="D151">
            <v>-19228.45</v>
          </cell>
          <cell r="E151">
            <v>-14000</v>
          </cell>
          <cell r="I151" t="str">
            <v>Erfolg Schulhaus</v>
          </cell>
        </row>
        <row r="152">
          <cell r="A152">
            <v>0</v>
          </cell>
          <cell r="B152" t="str">
            <v>S</v>
          </cell>
          <cell r="C152">
            <v>0</v>
          </cell>
          <cell r="D152">
            <v>0</v>
          </cell>
          <cell r="E152">
            <v>0</v>
          </cell>
          <cell r="I152" t="str">
            <v>Sonstiger Betriebsaufwand</v>
          </cell>
        </row>
        <row r="153">
          <cell r="A153">
            <v>0</v>
          </cell>
          <cell r="B153" t="str">
            <v>S</v>
          </cell>
          <cell r="C153" t="e">
            <v>#VALUE!</v>
          </cell>
          <cell r="D153">
            <v>0</v>
          </cell>
          <cell r="E153">
            <v>0</v>
          </cell>
          <cell r="I153" t="str">
            <v>sonstige Betriebliche Nebenerfolge</v>
          </cell>
        </row>
        <row r="154">
          <cell r="A154">
            <v>0</v>
          </cell>
          <cell r="B154" t="str">
            <v>S</v>
          </cell>
          <cell r="C154">
            <v>0</v>
          </cell>
          <cell r="D154">
            <v>0</v>
          </cell>
          <cell r="E154">
            <v>0</v>
          </cell>
          <cell r="I154" t="str">
            <v>Gesamtaufwand</v>
          </cell>
        </row>
        <row r="155">
          <cell r="A155">
            <v>0</v>
          </cell>
          <cell r="B155" t="str">
            <v>S</v>
          </cell>
          <cell r="C155" t="e">
            <v>#VALUE!</v>
          </cell>
          <cell r="D155">
            <v>-19228.45</v>
          </cell>
          <cell r="E155">
            <v>126000</v>
          </cell>
          <cell r="I155" t="str">
            <v>Betriebliche Nebenerfolge</v>
          </cell>
        </row>
        <row r="156">
          <cell r="A156">
            <v>0</v>
          </cell>
          <cell r="B156" t="str">
            <v>S</v>
          </cell>
          <cell r="C156">
            <v>0</v>
          </cell>
          <cell r="D156">
            <v>0</v>
          </cell>
          <cell r="E156">
            <v>0</v>
          </cell>
          <cell r="F156" t="str">
            <v>7000</v>
          </cell>
          <cell r="G156" t="str">
            <v>Ertrag Hochhaus</v>
          </cell>
          <cell r="I156">
            <v>0</v>
          </cell>
        </row>
        <row r="157">
          <cell r="A157">
            <v>8400</v>
          </cell>
          <cell r="B157" t="str">
            <v>S</v>
          </cell>
          <cell r="C157">
            <v>0</v>
          </cell>
          <cell r="D157">
            <v>0</v>
          </cell>
          <cell r="E157">
            <v>0</v>
          </cell>
          <cell r="F157" t="str">
            <v>8400</v>
          </cell>
          <cell r="G157" t="str">
            <v>Zinsertrag</v>
          </cell>
          <cell r="H157">
            <v>1.2803378575091644</v>
          </cell>
          <cell r="I157">
            <v>0</v>
          </cell>
        </row>
        <row r="158">
          <cell r="A158">
            <v>9700</v>
          </cell>
          <cell r="B158" t="str">
            <v>S</v>
          </cell>
          <cell r="C158">
            <v>0</v>
          </cell>
          <cell r="D158">
            <v>0</v>
          </cell>
          <cell r="E158">
            <v>-9312136.0800000001</v>
          </cell>
          <cell r="F158" t="str">
            <v>9700</v>
          </cell>
          <cell r="G158" t="str">
            <v>Defizit</v>
          </cell>
          <cell r="I158">
            <v>0</v>
          </cell>
        </row>
        <row r="159">
          <cell r="A159">
            <v>0</v>
          </cell>
          <cell r="B159" t="str">
            <v>S</v>
          </cell>
          <cell r="C159" t="e">
            <v>#VALUE!</v>
          </cell>
          <cell r="D159">
            <v>0</v>
          </cell>
          <cell r="E159">
            <v>0</v>
          </cell>
          <cell r="I159" t="str">
            <v>Ausserordentlicher und betriebsfremder Erfolg</v>
          </cell>
        </row>
        <row r="160">
          <cell r="A160">
            <v>0</v>
          </cell>
          <cell r="B160" t="str">
            <v>S</v>
          </cell>
          <cell r="C160">
            <v>0</v>
          </cell>
          <cell r="D160">
            <v>0</v>
          </cell>
          <cell r="E160">
            <v>0</v>
          </cell>
          <cell r="I160" t="str">
            <v>Erfolg aus Finanzanlagen</v>
          </cell>
        </row>
        <row r="161">
          <cell r="A161">
            <v>3030</v>
          </cell>
          <cell r="B161" t="str">
            <v>h</v>
          </cell>
          <cell r="C161">
            <v>15926.4</v>
          </cell>
          <cell r="D161">
            <v>20000</v>
          </cell>
          <cell r="E161">
            <v>20450</v>
          </cell>
          <cell r="F161" t="str">
            <v>3030</v>
          </cell>
          <cell r="G161" t="str">
            <v>Ertrag Schulgelder und Gebühren</v>
          </cell>
          <cell r="H161">
            <v>0.8194803587696371</v>
          </cell>
          <cell r="I161">
            <v>15926.4</v>
          </cell>
        </row>
        <row r="162">
          <cell r="A162">
            <v>3031</v>
          </cell>
          <cell r="B162" t="str">
            <v>h</v>
          </cell>
          <cell r="C162">
            <v>146005.1</v>
          </cell>
          <cell r="D162">
            <v>158000</v>
          </cell>
          <cell r="E162">
            <v>1644140.2</v>
          </cell>
          <cell r="F162" t="str">
            <v>3031</v>
          </cell>
          <cell r="G162" t="str">
            <v>Entgeld für Arbeit von Lernenden alter Vertrag</v>
          </cell>
          <cell r="H162">
            <v>7.5125773388962189</v>
          </cell>
          <cell r="I162">
            <v>146005.1</v>
          </cell>
        </row>
        <row r="163">
          <cell r="A163">
            <v>3032</v>
          </cell>
          <cell r="B163" t="str">
            <v>h</v>
          </cell>
          <cell r="C163">
            <v>1592175.15</v>
          </cell>
          <cell r="D163">
            <v>1450000</v>
          </cell>
          <cell r="E163">
            <v>0</v>
          </cell>
          <cell r="F163" t="str">
            <v>3032</v>
          </cell>
          <cell r="G163" t="str">
            <v>Entgeld für Arbeit von Lernenden neuer Rahmenvertr</v>
          </cell>
          <cell r="H163">
            <v>81.924117386609709</v>
          </cell>
          <cell r="I163">
            <v>1592175.15</v>
          </cell>
        </row>
        <row r="164">
          <cell r="A164">
            <v>0</v>
          </cell>
          <cell r="B164" t="str">
            <v>S</v>
          </cell>
          <cell r="C164" t="e">
            <v>#VALUE!</v>
          </cell>
          <cell r="D164">
            <v>-1754106.65</v>
          </cell>
          <cell r="E164">
            <v>-1628000</v>
          </cell>
          <cell r="F164" t="str">
            <v>7510</v>
          </cell>
          <cell r="G164" t="str">
            <v>Aufwand Schulhaus</v>
          </cell>
          <cell r="H164">
            <v>7.7832149172601714E-2</v>
          </cell>
          <cell r="I164" t="str">
            <v>Ertrag Ausbildungsgänge</v>
          </cell>
        </row>
        <row r="165">
          <cell r="A165">
            <v>0</v>
          </cell>
          <cell r="B165" t="str">
            <v>S</v>
          </cell>
          <cell r="C165">
            <v>0</v>
          </cell>
          <cell r="D165">
            <v>0</v>
          </cell>
          <cell r="E165">
            <v>0</v>
          </cell>
          <cell r="I165" t="str">
            <v>Erfolg Schulhaus</v>
          </cell>
        </row>
        <row r="166">
          <cell r="A166">
            <v>4406</v>
          </cell>
          <cell r="B166" t="str">
            <v>S</v>
          </cell>
          <cell r="C166">
            <v>0</v>
          </cell>
          <cell r="D166">
            <v>0</v>
          </cell>
          <cell r="E166">
            <v>1140000</v>
          </cell>
          <cell r="F166" t="str">
            <v>4406</v>
          </cell>
          <cell r="G166" t="str">
            <v>Instruktionsbeiträge</v>
          </cell>
          <cell r="I166">
            <v>0</v>
          </cell>
        </row>
        <row r="167">
          <cell r="A167">
            <v>4410</v>
          </cell>
          <cell r="B167" t="str">
            <v>S</v>
          </cell>
          <cell r="C167">
            <v>1063140</v>
          </cell>
          <cell r="D167">
            <v>0</v>
          </cell>
          <cell r="E167">
            <v>0</v>
          </cell>
          <cell r="F167" t="str">
            <v>4410</v>
          </cell>
          <cell r="G167" t="str">
            <v>Ausbildungsentschädigungen an Lernorte Praxis</v>
          </cell>
          <cell r="H167">
            <v>9.3071324368221138</v>
          </cell>
          <cell r="I167">
            <v>1063140</v>
          </cell>
        </row>
        <row r="168">
          <cell r="A168">
            <v>4411</v>
          </cell>
          <cell r="B168" t="str">
            <v>S</v>
          </cell>
          <cell r="C168">
            <v>257920</v>
          </cell>
          <cell r="D168">
            <v>0</v>
          </cell>
          <cell r="E168">
            <v>0</v>
          </cell>
          <cell r="F168" t="str">
            <v>4411</v>
          </cell>
          <cell r="G168" t="str">
            <v>Zusatzentschädigungen Infrastruktur Lernort Praxis</v>
          </cell>
          <cell r="H168">
            <v>2.257929903968583</v>
          </cell>
          <cell r="I168">
            <v>257920</v>
          </cell>
        </row>
        <row r="169">
          <cell r="A169">
            <v>0</v>
          </cell>
          <cell r="B169" t="str">
            <v>S</v>
          </cell>
          <cell r="C169" t="e">
            <v>#VALUE!</v>
          </cell>
          <cell r="D169">
            <v>1321060</v>
          </cell>
          <cell r="E169">
            <v>0</v>
          </cell>
          <cell r="I169" t="str">
            <v>Aufwand für Drittleistungen</v>
          </cell>
        </row>
        <row r="170">
          <cell r="A170">
            <v>0</v>
          </cell>
          <cell r="B170" t="str">
            <v>S</v>
          </cell>
          <cell r="C170">
            <v>0</v>
          </cell>
          <cell r="D170">
            <v>0</v>
          </cell>
          <cell r="E170">
            <v>0</v>
          </cell>
          <cell r="F170" t="str">
            <v>8400</v>
          </cell>
          <cell r="G170" t="str">
            <v>Zinsertrag</v>
          </cell>
          <cell r="I170">
            <v>0</v>
          </cell>
        </row>
        <row r="171">
          <cell r="A171">
            <v>5032</v>
          </cell>
          <cell r="B171" t="str">
            <v>S</v>
          </cell>
          <cell r="C171">
            <v>3467948.1</v>
          </cell>
          <cell r="D171">
            <v>3526000</v>
          </cell>
          <cell r="E171">
            <v>3810683.3</v>
          </cell>
          <cell r="F171" t="str">
            <v>5032</v>
          </cell>
          <cell r="G171" t="str">
            <v>Besoldung Lernende</v>
          </cell>
          <cell r="H171">
            <v>30.359738370041214</v>
          </cell>
          <cell r="I171">
            <v>3467948.1</v>
          </cell>
        </row>
        <row r="172">
          <cell r="A172">
            <v>5033</v>
          </cell>
          <cell r="B172" t="str">
            <v>S</v>
          </cell>
          <cell r="C172">
            <v>11626.8</v>
          </cell>
          <cell r="D172">
            <v>0</v>
          </cell>
          <cell r="E172">
            <v>0</v>
          </cell>
          <cell r="F172" t="str">
            <v>5033</v>
          </cell>
          <cell r="G172" t="str">
            <v>Zulagen aus Praxis Einsatz</v>
          </cell>
          <cell r="H172">
            <v>0.10178543504754158</v>
          </cell>
          <cell r="I172">
            <v>11626.8</v>
          </cell>
        </row>
        <row r="173">
          <cell r="A173">
            <v>5034</v>
          </cell>
          <cell r="B173" t="str">
            <v>S</v>
          </cell>
          <cell r="C173">
            <v>-9751.15</v>
          </cell>
          <cell r="D173">
            <v>0</v>
          </cell>
          <cell r="E173">
            <v>0</v>
          </cell>
          <cell r="F173" t="str">
            <v>5034</v>
          </cell>
          <cell r="G173" t="str">
            <v>Rückvergütung Zulagen Praxis Einsatz</v>
          </cell>
          <cell r="H173">
            <v>-8.5365280641606894E-2</v>
          </cell>
          <cell r="I173">
            <v>9751.15</v>
          </cell>
        </row>
        <row r="174">
          <cell r="A174">
            <v>5750</v>
          </cell>
          <cell r="B174" t="str">
            <v>S</v>
          </cell>
          <cell r="C174">
            <v>291300</v>
          </cell>
          <cell r="D174">
            <v>0</v>
          </cell>
          <cell r="E174">
            <v>0</v>
          </cell>
          <cell r="F174" t="str">
            <v>5750</v>
          </cell>
          <cell r="G174" t="str">
            <v>Sozialleistungen Lernende</v>
          </cell>
          <cell r="H174">
            <v>2.5501511361121598</v>
          </cell>
          <cell r="I174">
            <v>291300</v>
          </cell>
        </row>
        <row r="175">
          <cell r="A175">
            <v>0</v>
          </cell>
          <cell r="B175" t="str">
            <v>S</v>
          </cell>
          <cell r="C175" t="e">
            <v>#VALUE!</v>
          </cell>
          <cell r="D175">
            <v>3761123.75</v>
          </cell>
          <cell r="E175">
            <v>3526000</v>
          </cell>
          <cell r="I175" t="str">
            <v>Lohnaufwand Lernende</v>
          </cell>
        </row>
        <row r="176">
          <cell r="A176">
            <v>0</v>
          </cell>
          <cell r="B176" t="str">
            <v>S</v>
          </cell>
          <cell r="C176">
            <v>0</v>
          </cell>
          <cell r="D176">
            <v>0</v>
          </cell>
          <cell r="E176">
            <v>0</v>
          </cell>
          <cell r="F176" t="str">
            <v>9001</v>
          </cell>
          <cell r="G176" t="str">
            <v>Gewinn/Verlust</v>
          </cell>
          <cell r="I176">
            <v>0</v>
          </cell>
        </row>
        <row r="177">
          <cell r="A177">
            <v>0</v>
          </cell>
          <cell r="B177" t="str">
            <v>S</v>
          </cell>
          <cell r="C177" t="e">
            <v>#VALUE!</v>
          </cell>
          <cell r="D177">
            <v>3328077.1</v>
          </cell>
          <cell r="E177">
            <v>1898000</v>
          </cell>
          <cell r="I177" t="str">
            <v>Lernende</v>
          </cell>
        </row>
        <row r="178">
          <cell r="A178">
            <v>0</v>
          </cell>
          <cell r="B178" t="str">
            <v>S</v>
          </cell>
          <cell r="C178">
            <v>0</v>
          </cell>
          <cell r="D178">
            <v>0</v>
          </cell>
          <cell r="E178">
            <v>0</v>
          </cell>
        </row>
        <row r="179">
          <cell r="A179">
            <v>0</v>
          </cell>
          <cell r="B179" t="str">
            <v>S</v>
          </cell>
          <cell r="C179" t="e">
            <v>#VALUE!</v>
          </cell>
          <cell r="D179">
            <v>9479376.8900000006</v>
          </cell>
          <cell r="E179">
            <v>8422000</v>
          </cell>
          <cell r="F179" t="str">
            <v>9001</v>
          </cell>
          <cell r="G179" t="str">
            <v>Gewinn/Verlust</v>
          </cell>
          <cell r="H179" t="str">
            <v>Unverbuchtes Ergebnis</v>
          </cell>
          <cell r="I179" t="str">
            <v>E R G E B N I S</v>
          </cell>
        </row>
        <row r="180">
          <cell r="A180">
            <v>0</v>
          </cell>
          <cell r="B180" t="str">
            <v>S</v>
          </cell>
          <cell r="C180">
            <v>0</v>
          </cell>
          <cell r="D180">
            <v>0</v>
          </cell>
          <cell r="E180">
            <v>0</v>
          </cell>
          <cell r="I180" t="str">
            <v>Eröffnungsbilanz</v>
          </cell>
        </row>
        <row r="181">
          <cell r="A181">
            <v>9001</v>
          </cell>
          <cell r="B181" t="str">
            <v>S</v>
          </cell>
          <cell r="C181">
            <v>0</v>
          </cell>
          <cell r="D181">
            <v>0</v>
          </cell>
          <cell r="E181">
            <v>0</v>
          </cell>
          <cell r="F181" t="str">
            <v>9001</v>
          </cell>
          <cell r="G181" t="str">
            <v>Gewinn/Verlust</v>
          </cell>
          <cell r="I181">
            <v>0</v>
          </cell>
        </row>
        <row r="182">
          <cell r="A182">
            <v>0</v>
          </cell>
          <cell r="B182" t="str">
            <v>S</v>
          </cell>
          <cell r="C182" t="e">
            <v>#VALUE!</v>
          </cell>
          <cell r="D182">
            <v>0</v>
          </cell>
          <cell r="E182">
            <v>0</v>
          </cell>
          <cell r="H182" t="str">
            <v>Unverbuchtes Ergebnis</v>
          </cell>
          <cell r="I182" t="str">
            <v>Eröffnungsbilanz</v>
          </cell>
        </row>
        <row r="183">
          <cell r="A183">
            <v>0</v>
          </cell>
          <cell r="B183" t="str">
            <v>S</v>
          </cell>
          <cell r="C183">
            <v>0</v>
          </cell>
          <cell r="D183">
            <v>0</v>
          </cell>
          <cell r="E183">
            <v>0</v>
          </cell>
          <cell r="F183">
            <v>37454</v>
          </cell>
          <cell r="G183">
            <v>0.47006944444444443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Bilanz"/>
      <sheetName val="Kommentar"/>
      <sheetName val="ER Basis"/>
      <sheetName val="ER DEZ  29.1."/>
      <sheetName val="Bilanz Dez 29.1."/>
      <sheetName val="Analyse"/>
    </sheetNames>
    <sheetDataSet>
      <sheetData sheetId="0"/>
      <sheetData sheetId="1"/>
      <sheetData sheetId="2"/>
      <sheetData sheetId="3">
        <row r="12">
          <cell r="A12" t="e">
            <v>#VALUE!</v>
          </cell>
          <cell r="B12" t="str">
            <v>H</v>
          </cell>
          <cell r="C12" t="e">
            <v>#VALUE!</v>
          </cell>
          <cell r="D12">
            <v>0</v>
          </cell>
          <cell r="E12">
            <v>0</v>
          </cell>
        </row>
        <row r="13">
          <cell r="A13">
            <v>0</v>
          </cell>
          <cell r="B13" t="str">
            <v>H</v>
          </cell>
          <cell r="C13">
            <v>0</v>
          </cell>
          <cell r="D13">
            <v>0</v>
          </cell>
          <cell r="E13">
            <v>0</v>
          </cell>
        </row>
        <row r="14">
          <cell r="A14">
            <v>0</v>
          </cell>
          <cell r="B14" t="str">
            <v>H</v>
          </cell>
          <cell r="C14">
            <v>0</v>
          </cell>
          <cell r="D14">
            <v>0</v>
          </cell>
          <cell r="E14">
            <v>0</v>
          </cell>
        </row>
        <row r="15">
          <cell r="A15">
            <v>0</v>
          </cell>
          <cell r="B15" t="str">
            <v>H</v>
          </cell>
          <cell r="C15">
            <v>0</v>
          </cell>
          <cell r="D15">
            <v>0</v>
          </cell>
          <cell r="E15">
            <v>0</v>
          </cell>
        </row>
        <row r="16">
          <cell r="A16">
            <v>3030</v>
          </cell>
          <cell r="B16" t="str">
            <v>H</v>
          </cell>
          <cell r="C16">
            <v>6495</v>
          </cell>
          <cell r="D16">
            <v>4000</v>
          </cell>
          <cell r="E16">
            <v>5060</v>
          </cell>
        </row>
        <row r="17">
          <cell r="A17">
            <v>3031</v>
          </cell>
          <cell r="B17" t="str">
            <v>H</v>
          </cell>
          <cell r="C17">
            <v>0</v>
          </cell>
          <cell r="D17">
            <v>0</v>
          </cell>
          <cell r="E17">
            <v>0</v>
          </cell>
        </row>
        <row r="18">
          <cell r="A18">
            <v>3032</v>
          </cell>
          <cell r="B18" t="str">
            <v>H</v>
          </cell>
          <cell r="C18">
            <v>0</v>
          </cell>
          <cell r="D18">
            <v>0</v>
          </cell>
          <cell r="E18">
            <v>0</v>
          </cell>
        </row>
        <row r="19">
          <cell r="A19">
            <v>3033</v>
          </cell>
          <cell r="B19" t="str">
            <v>H</v>
          </cell>
          <cell r="C19">
            <v>0</v>
          </cell>
          <cell r="D19">
            <v>0</v>
          </cell>
          <cell r="E19">
            <v>0</v>
          </cell>
        </row>
        <row r="20">
          <cell r="A20">
            <v>3034</v>
          </cell>
          <cell r="B20" t="str">
            <v>H</v>
          </cell>
          <cell r="C20">
            <v>0</v>
          </cell>
          <cell r="D20">
            <v>0</v>
          </cell>
          <cell r="E20">
            <v>0</v>
          </cell>
        </row>
        <row r="21">
          <cell r="A21">
            <v>3035</v>
          </cell>
          <cell r="B21" t="str">
            <v>H</v>
          </cell>
          <cell r="C21">
            <v>0</v>
          </cell>
          <cell r="D21">
            <v>0</v>
          </cell>
          <cell r="E21">
            <v>0</v>
          </cell>
        </row>
        <row r="22">
          <cell r="A22">
            <v>3036</v>
          </cell>
          <cell r="B22" t="str">
            <v>H</v>
          </cell>
          <cell r="C22">
            <v>0</v>
          </cell>
          <cell r="D22">
            <v>0</v>
          </cell>
          <cell r="E22">
            <v>0</v>
          </cell>
        </row>
        <row r="23">
          <cell r="A23">
            <v>0</v>
          </cell>
          <cell r="B23" t="str">
            <v>H</v>
          </cell>
          <cell r="C23" t="e">
            <v>#VALUE!</v>
          </cell>
          <cell r="D23">
            <v>6495</v>
          </cell>
          <cell r="E23">
            <v>4000</v>
          </cell>
        </row>
        <row r="24">
          <cell r="A24">
            <v>0</v>
          </cell>
          <cell r="B24" t="str">
            <v>H</v>
          </cell>
          <cell r="C24">
            <v>0</v>
          </cell>
          <cell r="D24">
            <v>0</v>
          </cell>
          <cell r="E24">
            <v>0</v>
          </cell>
        </row>
        <row r="25">
          <cell r="A25">
            <v>3230</v>
          </cell>
          <cell r="B25" t="str">
            <v>H</v>
          </cell>
          <cell r="C25">
            <v>0</v>
          </cell>
          <cell r="D25">
            <v>0</v>
          </cell>
          <cell r="E25">
            <v>0</v>
          </cell>
        </row>
        <row r="26">
          <cell r="A26">
            <v>3231</v>
          </cell>
          <cell r="B26" t="str">
            <v>H</v>
          </cell>
          <cell r="C26">
            <v>0</v>
          </cell>
          <cell r="D26">
            <v>0</v>
          </cell>
          <cell r="E26">
            <v>0</v>
          </cell>
        </row>
        <row r="27">
          <cell r="A27">
            <v>3235</v>
          </cell>
          <cell r="B27" t="str">
            <v>H</v>
          </cell>
          <cell r="C27">
            <v>0</v>
          </cell>
          <cell r="D27">
            <v>0</v>
          </cell>
          <cell r="E27">
            <v>0</v>
          </cell>
        </row>
        <row r="28">
          <cell r="A28">
            <v>3236</v>
          </cell>
          <cell r="B28" t="str">
            <v>H</v>
          </cell>
          <cell r="C28">
            <v>0</v>
          </cell>
          <cell r="D28">
            <v>0</v>
          </cell>
          <cell r="E28">
            <v>0</v>
          </cell>
        </row>
        <row r="29">
          <cell r="A29">
            <v>0</v>
          </cell>
          <cell r="B29" t="str">
            <v>H</v>
          </cell>
          <cell r="C29" t="e">
            <v>#VALUE!</v>
          </cell>
          <cell r="D29">
            <v>0</v>
          </cell>
          <cell r="E29">
            <v>0</v>
          </cell>
        </row>
        <row r="30">
          <cell r="A30">
            <v>0</v>
          </cell>
          <cell r="B30" t="str">
            <v>H</v>
          </cell>
          <cell r="C30">
            <v>0</v>
          </cell>
          <cell r="D30">
            <v>0</v>
          </cell>
          <cell r="E30">
            <v>0</v>
          </cell>
        </row>
        <row r="31">
          <cell r="A31">
            <v>3430</v>
          </cell>
          <cell r="B31" t="str">
            <v>H</v>
          </cell>
          <cell r="C31">
            <v>0</v>
          </cell>
          <cell r="D31">
            <v>0</v>
          </cell>
          <cell r="E31">
            <v>13624</v>
          </cell>
        </row>
        <row r="32">
          <cell r="A32">
            <v>0</v>
          </cell>
          <cell r="B32" t="str">
            <v>H</v>
          </cell>
          <cell r="C32" t="e">
            <v>#VALUE!</v>
          </cell>
          <cell r="D32">
            <v>0</v>
          </cell>
          <cell r="E32">
            <v>0</v>
          </cell>
        </row>
        <row r="33">
          <cell r="A33">
            <v>0</v>
          </cell>
          <cell r="B33" t="str">
            <v>H</v>
          </cell>
          <cell r="C33">
            <v>0</v>
          </cell>
          <cell r="D33">
            <v>0</v>
          </cell>
          <cell r="E33">
            <v>0</v>
          </cell>
        </row>
        <row r="34">
          <cell r="A34">
            <v>3620</v>
          </cell>
          <cell r="B34" t="str">
            <v>H</v>
          </cell>
          <cell r="C34">
            <v>4023.27</v>
          </cell>
          <cell r="D34">
            <v>3000</v>
          </cell>
          <cell r="E34">
            <v>4153.3999999999996</v>
          </cell>
        </row>
        <row r="35">
          <cell r="A35">
            <v>0</v>
          </cell>
          <cell r="B35" t="str">
            <v>H</v>
          </cell>
          <cell r="C35" t="e">
            <v>#VALUE!</v>
          </cell>
          <cell r="D35">
            <v>4023</v>
          </cell>
          <cell r="E35">
            <v>3000</v>
          </cell>
        </row>
        <row r="36">
          <cell r="A36">
            <v>0</v>
          </cell>
          <cell r="B36" t="str">
            <v>H</v>
          </cell>
          <cell r="C36">
            <v>0</v>
          </cell>
          <cell r="D36">
            <v>0</v>
          </cell>
          <cell r="E36">
            <v>0</v>
          </cell>
        </row>
        <row r="37">
          <cell r="A37">
            <v>3905</v>
          </cell>
          <cell r="B37" t="str">
            <v>H</v>
          </cell>
          <cell r="C37">
            <v>0</v>
          </cell>
          <cell r="D37">
            <v>0</v>
          </cell>
          <cell r="E37">
            <v>0</v>
          </cell>
        </row>
        <row r="38">
          <cell r="A38">
            <v>0</v>
          </cell>
          <cell r="B38" t="str">
            <v>H</v>
          </cell>
          <cell r="C38" t="e">
            <v>#VALUE!</v>
          </cell>
          <cell r="D38">
            <v>0</v>
          </cell>
          <cell r="E38">
            <v>0</v>
          </cell>
        </row>
        <row r="39">
          <cell r="A39">
            <v>0</v>
          </cell>
          <cell r="B39" t="str">
            <v>H</v>
          </cell>
          <cell r="C39">
            <v>0</v>
          </cell>
          <cell r="D39">
            <v>0</v>
          </cell>
          <cell r="E39">
            <v>0</v>
          </cell>
        </row>
        <row r="40">
          <cell r="A40">
            <v>0</v>
          </cell>
          <cell r="B40" t="str">
            <v>H</v>
          </cell>
          <cell r="C40" t="e">
            <v>#VALUE!</v>
          </cell>
          <cell r="D40">
            <v>10518</v>
          </cell>
          <cell r="E40">
            <v>7000</v>
          </cell>
        </row>
        <row r="41">
          <cell r="A41">
            <v>0</v>
          </cell>
          <cell r="B41" t="str">
            <v>s</v>
          </cell>
          <cell r="C41">
            <v>0</v>
          </cell>
          <cell r="D41">
            <v>0</v>
          </cell>
          <cell r="E41">
            <v>0</v>
          </cell>
        </row>
        <row r="42">
          <cell r="A42">
            <v>4030</v>
          </cell>
          <cell r="B42" t="str">
            <v>s</v>
          </cell>
          <cell r="C42">
            <v>602.15</v>
          </cell>
          <cell r="D42">
            <v>2000</v>
          </cell>
          <cell r="E42">
            <v>1138.17</v>
          </cell>
        </row>
        <row r="43">
          <cell r="A43">
            <v>4031</v>
          </cell>
          <cell r="B43" t="str">
            <v>s</v>
          </cell>
          <cell r="C43">
            <v>0</v>
          </cell>
          <cell r="D43">
            <v>0</v>
          </cell>
          <cell r="E43">
            <v>262.61</v>
          </cell>
        </row>
        <row r="44">
          <cell r="A44">
            <v>4033</v>
          </cell>
          <cell r="B44" t="str">
            <v>s</v>
          </cell>
          <cell r="C44">
            <v>168.25</v>
          </cell>
          <cell r="D44">
            <v>0</v>
          </cell>
          <cell r="E44">
            <v>0</v>
          </cell>
        </row>
        <row r="45">
          <cell r="A45">
            <v>4034</v>
          </cell>
          <cell r="B45" t="str">
            <v>s</v>
          </cell>
          <cell r="C45">
            <v>3569.3</v>
          </cell>
          <cell r="D45">
            <v>0</v>
          </cell>
          <cell r="E45">
            <v>2835.1</v>
          </cell>
        </row>
        <row r="46">
          <cell r="A46">
            <v>4035</v>
          </cell>
          <cell r="B46" t="str">
            <v>s</v>
          </cell>
          <cell r="C46">
            <v>0</v>
          </cell>
          <cell r="D46">
            <v>0</v>
          </cell>
          <cell r="E46">
            <v>0</v>
          </cell>
        </row>
        <row r="47">
          <cell r="A47">
            <v>0</v>
          </cell>
          <cell r="B47" t="str">
            <v>s</v>
          </cell>
          <cell r="C47" t="e">
            <v>#VALUE!</v>
          </cell>
          <cell r="D47">
            <v>4339.7</v>
          </cell>
          <cell r="E47">
            <v>2000</v>
          </cell>
        </row>
        <row r="48">
          <cell r="A48">
            <v>0</v>
          </cell>
          <cell r="B48" t="str">
            <v>s</v>
          </cell>
          <cell r="C48">
            <v>0</v>
          </cell>
          <cell r="D48">
            <v>0</v>
          </cell>
          <cell r="E48">
            <v>0</v>
          </cell>
        </row>
        <row r="49">
          <cell r="A49">
            <v>4230</v>
          </cell>
          <cell r="B49" t="str">
            <v>s</v>
          </cell>
          <cell r="C49">
            <v>0</v>
          </cell>
          <cell r="D49">
            <v>0</v>
          </cell>
          <cell r="E49">
            <v>0</v>
          </cell>
        </row>
        <row r="50">
          <cell r="A50">
            <v>0</v>
          </cell>
          <cell r="B50" t="str">
            <v>s</v>
          </cell>
          <cell r="C50" t="e">
            <v>#VALUE!</v>
          </cell>
          <cell r="D50">
            <v>0</v>
          </cell>
          <cell r="E50">
            <v>0</v>
          </cell>
        </row>
        <row r="51">
          <cell r="A51">
            <v>0</v>
          </cell>
          <cell r="B51" t="str">
            <v>s</v>
          </cell>
          <cell r="C51">
            <v>0</v>
          </cell>
          <cell r="D51">
            <v>0</v>
          </cell>
          <cell r="E51">
            <v>0</v>
          </cell>
        </row>
        <row r="52">
          <cell r="A52">
            <v>4430</v>
          </cell>
          <cell r="B52" t="str">
            <v>s</v>
          </cell>
          <cell r="C52">
            <v>42996</v>
          </cell>
          <cell r="D52">
            <v>43000</v>
          </cell>
          <cell r="E52">
            <v>56604</v>
          </cell>
        </row>
        <row r="53">
          <cell r="A53">
            <v>0</v>
          </cell>
          <cell r="B53" t="str">
            <v>s</v>
          </cell>
          <cell r="C53" t="e">
            <v>#VALUE!</v>
          </cell>
          <cell r="D53">
            <v>42996</v>
          </cell>
          <cell r="E53">
            <v>43000</v>
          </cell>
        </row>
        <row r="54">
          <cell r="A54">
            <v>0</v>
          </cell>
          <cell r="B54" t="str">
            <v>s</v>
          </cell>
          <cell r="C54">
            <v>0</v>
          </cell>
          <cell r="D54">
            <v>0</v>
          </cell>
          <cell r="E54">
            <v>0</v>
          </cell>
        </row>
        <row r="55">
          <cell r="A55">
            <v>0</v>
          </cell>
          <cell r="B55" t="str">
            <v>s</v>
          </cell>
          <cell r="C55" t="e">
            <v>#VALUE!</v>
          </cell>
          <cell r="D55">
            <v>47335.7</v>
          </cell>
          <cell r="E55">
            <v>45000</v>
          </cell>
        </row>
        <row r="56">
          <cell r="A56">
            <v>0</v>
          </cell>
          <cell r="B56" t="str">
            <v>s</v>
          </cell>
          <cell r="C56">
            <v>0</v>
          </cell>
          <cell r="D56">
            <v>0</v>
          </cell>
          <cell r="E56">
            <v>0</v>
          </cell>
        </row>
        <row r="57">
          <cell r="A57">
            <v>5030</v>
          </cell>
          <cell r="B57" t="str">
            <v>s</v>
          </cell>
          <cell r="C57">
            <v>49000</v>
          </cell>
          <cell r="D57">
            <v>49000</v>
          </cell>
          <cell r="E57">
            <v>0</v>
          </cell>
        </row>
        <row r="58">
          <cell r="A58">
            <v>5031</v>
          </cell>
          <cell r="B58" t="str">
            <v>s</v>
          </cell>
          <cell r="C58">
            <v>199476.3</v>
          </cell>
          <cell r="D58">
            <v>237000</v>
          </cell>
          <cell r="E58">
            <v>223371.95</v>
          </cell>
        </row>
        <row r="59">
          <cell r="A59">
            <v>5032</v>
          </cell>
          <cell r="B59" t="str">
            <v>s</v>
          </cell>
          <cell r="C59">
            <v>0</v>
          </cell>
          <cell r="D59">
            <v>0</v>
          </cell>
          <cell r="E59">
            <v>0</v>
          </cell>
        </row>
        <row r="60">
          <cell r="A60">
            <v>5039</v>
          </cell>
          <cell r="B60" t="str">
            <v>s</v>
          </cell>
          <cell r="C60">
            <v>33165.800000000003</v>
          </cell>
          <cell r="D60">
            <v>38000</v>
          </cell>
          <cell r="E60">
            <v>32662.45</v>
          </cell>
        </row>
        <row r="61">
          <cell r="A61">
            <v>0</v>
          </cell>
          <cell r="B61" t="str">
            <v>s</v>
          </cell>
          <cell r="C61" t="e">
            <v>#VALUE!</v>
          </cell>
          <cell r="D61">
            <v>281642.09999999998</v>
          </cell>
          <cell r="E61">
            <v>324000</v>
          </cell>
        </row>
        <row r="62">
          <cell r="A62">
            <v>0</v>
          </cell>
          <cell r="B62" t="str">
            <v>s</v>
          </cell>
          <cell r="C62">
            <v>0</v>
          </cell>
          <cell r="D62">
            <v>0</v>
          </cell>
          <cell r="E62">
            <v>0</v>
          </cell>
        </row>
        <row r="63">
          <cell r="A63">
            <v>5230</v>
          </cell>
          <cell r="B63" t="str">
            <v>s</v>
          </cell>
          <cell r="C63">
            <v>0</v>
          </cell>
          <cell r="D63">
            <v>0</v>
          </cell>
          <cell r="E63">
            <v>0</v>
          </cell>
        </row>
        <row r="64">
          <cell r="A64">
            <v>0</v>
          </cell>
          <cell r="B64" t="str">
            <v>s</v>
          </cell>
          <cell r="C64" t="e">
            <v>#VALUE!</v>
          </cell>
          <cell r="D64">
            <v>0</v>
          </cell>
          <cell r="E64">
            <v>0</v>
          </cell>
        </row>
        <row r="65">
          <cell r="A65">
            <v>0</v>
          </cell>
          <cell r="B65" t="str">
            <v>s</v>
          </cell>
          <cell r="C65">
            <v>0</v>
          </cell>
          <cell r="D65">
            <v>0</v>
          </cell>
          <cell r="E65">
            <v>0</v>
          </cell>
        </row>
        <row r="66">
          <cell r="A66">
            <v>5430</v>
          </cell>
          <cell r="B66" t="str">
            <v>s</v>
          </cell>
          <cell r="C66">
            <v>0</v>
          </cell>
          <cell r="D66">
            <v>0</v>
          </cell>
          <cell r="E66">
            <v>0</v>
          </cell>
        </row>
        <row r="67">
          <cell r="A67">
            <v>0</v>
          </cell>
          <cell r="B67" t="str">
            <v>s</v>
          </cell>
          <cell r="C67" t="e">
            <v>#VALUE!</v>
          </cell>
          <cell r="D67">
            <v>0</v>
          </cell>
          <cell r="E67">
            <v>0</v>
          </cell>
        </row>
        <row r="68">
          <cell r="A68">
            <v>0</v>
          </cell>
          <cell r="B68" t="str">
            <v>s</v>
          </cell>
          <cell r="C68">
            <v>0</v>
          </cell>
          <cell r="D68">
            <v>0</v>
          </cell>
          <cell r="E68">
            <v>0</v>
          </cell>
        </row>
        <row r="69">
          <cell r="A69">
            <v>5610</v>
          </cell>
          <cell r="B69" t="str">
            <v>s</v>
          </cell>
          <cell r="C69">
            <v>0</v>
          </cell>
          <cell r="D69">
            <v>0</v>
          </cell>
          <cell r="E69">
            <v>0</v>
          </cell>
        </row>
        <row r="70">
          <cell r="A70">
            <v>5611</v>
          </cell>
          <cell r="B70" t="str">
            <v>s</v>
          </cell>
          <cell r="C70">
            <v>0</v>
          </cell>
          <cell r="D70">
            <v>0</v>
          </cell>
          <cell r="E70">
            <v>0</v>
          </cell>
        </row>
        <row r="71">
          <cell r="A71">
            <v>0</v>
          </cell>
          <cell r="B71" t="str">
            <v>s</v>
          </cell>
          <cell r="C71" t="e">
            <v>#VALUE!</v>
          </cell>
          <cell r="D71">
            <v>0</v>
          </cell>
          <cell r="E71">
            <v>0</v>
          </cell>
        </row>
        <row r="72">
          <cell r="A72">
            <v>0</v>
          </cell>
          <cell r="B72" t="str">
            <v>s</v>
          </cell>
          <cell r="C72">
            <v>0</v>
          </cell>
          <cell r="D72">
            <v>0</v>
          </cell>
          <cell r="E72">
            <v>0</v>
          </cell>
        </row>
        <row r="73">
          <cell r="A73">
            <v>5700</v>
          </cell>
          <cell r="B73" t="str">
            <v>s</v>
          </cell>
          <cell r="C73">
            <v>16407.7</v>
          </cell>
          <cell r="D73">
            <v>15000</v>
          </cell>
          <cell r="E73">
            <v>14752.85</v>
          </cell>
        </row>
        <row r="74">
          <cell r="A74">
            <v>5720</v>
          </cell>
          <cell r="B74" t="str">
            <v>s</v>
          </cell>
          <cell r="C74">
            <v>21673.4</v>
          </cell>
          <cell r="D74">
            <v>20000</v>
          </cell>
          <cell r="E74">
            <v>19277.599999999999</v>
          </cell>
        </row>
        <row r="75">
          <cell r="A75">
            <v>5730</v>
          </cell>
          <cell r="B75" t="str">
            <v>s</v>
          </cell>
          <cell r="C75">
            <v>1866.5</v>
          </cell>
          <cell r="D75">
            <v>4000</v>
          </cell>
          <cell r="E75">
            <v>775.25</v>
          </cell>
        </row>
        <row r="76">
          <cell r="A76">
            <v>5740</v>
          </cell>
          <cell r="B76" t="str">
            <v>s</v>
          </cell>
          <cell r="C76">
            <v>2614.0500000000002</v>
          </cell>
          <cell r="D76">
            <v>1000</v>
          </cell>
          <cell r="E76">
            <v>2354.35</v>
          </cell>
        </row>
        <row r="77">
          <cell r="A77">
            <v>0</v>
          </cell>
          <cell r="B77" t="str">
            <v>s</v>
          </cell>
          <cell r="C77" t="e">
            <v>#VALUE!</v>
          </cell>
          <cell r="D77">
            <v>42561.65</v>
          </cell>
          <cell r="E77">
            <v>40000</v>
          </cell>
        </row>
        <row r="78">
          <cell r="A78">
            <v>0</v>
          </cell>
          <cell r="B78" t="str">
            <v>s</v>
          </cell>
          <cell r="C78">
            <v>0</v>
          </cell>
          <cell r="D78">
            <v>0</v>
          </cell>
          <cell r="E78">
            <v>0</v>
          </cell>
        </row>
        <row r="79">
          <cell r="A79">
            <v>5800</v>
          </cell>
          <cell r="B79" t="str">
            <v>s</v>
          </cell>
          <cell r="C79">
            <v>0</v>
          </cell>
          <cell r="D79">
            <v>0</v>
          </cell>
          <cell r="E79">
            <v>0</v>
          </cell>
        </row>
        <row r="80">
          <cell r="A80">
            <v>5810</v>
          </cell>
          <cell r="B80" t="str">
            <v>S</v>
          </cell>
          <cell r="C80">
            <v>8547.6</v>
          </cell>
          <cell r="D80">
            <v>7000</v>
          </cell>
          <cell r="E80">
            <v>3439.3</v>
          </cell>
        </row>
        <row r="81">
          <cell r="A81">
            <v>5820</v>
          </cell>
          <cell r="B81" t="str">
            <v>S</v>
          </cell>
          <cell r="C81">
            <v>3770.4</v>
          </cell>
          <cell r="D81">
            <v>2000</v>
          </cell>
          <cell r="E81">
            <v>3195.4</v>
          </cell>
        </row>
        <row r="82">
          <cell r="A82">
            <v>5830</v>
          </cell>
          <cell r="B82" t="str">
            <v>S</v>
          </cell>
          <cell r="C82">
            <v>6938</v>
          </cell>
          <cell r="D82">
            <v>10000</v>
          </cell>
          <cell r="E82">
            <v>9168</v>
          </cell>
        </row>
        <row r="83">
          <cell r="A83">
            <v>5840</v>
          </cell>
          <cell r="B83" t="str">
            <v>S</v>
          </cell>
          <cell r="C83">
            <v>0</v>
          </cell>
          <cell r="D83">
            <v>0</v>
          </cell>
          <cell r="E83">
            <v>0</v>
          </cell>
        </row>
        <row r="84">
          <cell r="A84">
            <v>5880</v>
          </cell>
          <cell r="B84" t="str">
            <v>S</v>
          </cell>
          <cell r="C84">
            <v>4149.7</v>
          </cell>
          <cell r="D84">
            <v>0</v>
          </cell>
          <cell r="E84">
            <v>2170</v>
          </cell>
        </row>
        <row r="85">
          <cell r="A85">
            <v>0</v>
          </cell>
          <cell r="B85" t="str">
            <v>S</v>
          </cell>
          <cell r="C85" t="e">
            <v>#VALUE!</v>
          </cell>
          <cell r="D85">
            <v>23405.7</v>
          </cell>
          <cell r="E85">
            <v>19000</v>
          </cell>
        </row>
        <row r="86">
          <cell r="A86">
            <v>0</v>
          </cell>
          <cell r="B86" t="str">
            <v>S</v>
          </cell>
          <cell r="C86">
            <v>0</v>
          </cell>
          <cell r="D86">
            <v>0</v>
          </cell>
          <cell r="E86">
            <v>0</v>
          </cell>
        </row>
        <row r="87">
          <cell r="A87">
            <v>0</v>
          </cell>
          <cell r="B87" t="str">
            <v>S</v>
          </cell>
          <cell r="C87" t="e">
            <v>#VALUE!</v>
          </cell>
          <cell r="D87">
            <v>347609.45</v>
          </cell>
          <cell r="E87">
            <v>383000</v>
          </cell>
        </row>
        <row r="88">
          <cell r="A88">
            <v>0</v>
          </cell>
          <cell r="B88" t="str">
            <v>S</v>
          </cell>
          <cell r="C88">
            <v>0</v>
          </cell>
          <cell r="D88">
            <v>0</v>
          </cell>
          <cell r="E88">
            <v>0</v>
          </cell>
        </row>
        <row r="89">
          <cell r="A89">
            <v>6000</v>
          </cell>
          <cell r="B89" t="str">
            <v>S</v>
          </cell>
          <cell r="C89">
            <v>4440</v>
          </cell>
          <cell r="D89">
            <v>5000</v>
          </cell>
          <cell r="E89">
            <v>4440</v>
          </cell>
        </row>
        <row r="90">
          <cell r="A90">
            <v>6040</v>
          </cell>
          <cell r="B90" t="str">
            <v>S</v>
          </cell>
          <cell r="C90">
            <v>0</v>
          </cell>
          <cell r="D90">
            <v>0</v>
          </cell>
          <cell r="E90">
            <v>0</v>
          </cell>
        </row>
        <row r="91">
          <cell r="A91">
            <v>6050</v>
          </cell>
          <cell r="B91" t="str">
            <v>S</v>
          </cell>
          <cell r="C91">
            <v>0</v>
          </cell>
          <cell r="D91">
            <v>0</v>
          </cell>
          <cell r="E91">
            <v>0</v>
          </cell>
        </row>
        <row r="92">
          <cell r="A92">
            <v>0</v>
          </cell>
          <cell r="B92" t="str">
            <v>S</v>
          </cell>
          <cell r="C92" t="e">
            <v>#VALUE!</v>
          </cell>
          <cell r="D92">
            <v>4440</v>
          </cell>
          <cell r="E92">
            <v>5000</v>
          </cell>
        </row>
        <row r="93">
          <cell r="A93">
            <v>0</v>
          </cell>
          <cell r="B93" t="str">
            <v>S</v>
          </cell>
          <cell r="C93">
            <v>0</v>
          </cell>
          <cell r="D93">
            <v>0</v>
          </cell>
          <cell r="E93">
            <v>0</v>
          </cell>
        </row>
        <row r="94">
          <cell r="A94">
            <v>6150</v>
          </cell>
          <cell r="B94" t="str">
            <v>S</v>
          </cell>
          <cell r="C94">
            <v>0</v>
          </cell>
          <cell r="D94">
            <v>0</v>
          </cell>
          <cell r="E94">
            <v>4207.7</v>
          </cell>
        </row>
        <row r="95">
          <cell r="A95">
            <v>6151</v>
          </cell>
          <cell r="B95" t="str">
            <v>S</v>
          </cell>
          <cell r="C95">
            <v>5003.6000000000004</v>
          </cell>
          <cell r="D95">
            <v>5000</v>
          </cell>
          <cell r="E95">
            <v>0</v>
          </cell>
        </row>
        <row r="96">
          <cell r="A96">
            <v>6152</v>
          </cell>
          <cell r="B96" t="str">
            <v>S</v>
          </cell>
          <cell r="C96">
            <v>0</v>
          </cell>
          <cell r="D96">
            <v>0</v>
          </cell>
          <cell r="E96">
            <v>0</v>
          </cell>
        </row>
        <row r="97">
          <cell r="A97">
            <v>0</v>
          </cell>
          <cell r="B97" t="str">
            <v>S</v>
          </cell>
          <cell r="C97" t="e">
            <v>#VALUE!</v>
          </cell>
          <cell r="D97">
            <v>5003.6000000000004</v>
          </cell>
          <cell r="E97">
            <v>5000</v>
          </cell>
        </row>
        <row r="98">
          <cell r="A98">
            <v>0</v>
          </cell>
          <cell r="B98" t="str">
            <v>S</v>
          </cell>
          <cell r="C98">
            <v>0</v>
          </cell>
          <cell r="D98">
            <v>0</v>
          </cell>
          <cell r="E98">
            <v>0</v>
          </cell>
        </row>
        <row r="99">
          <cell r="A99">
            <v>6200</v>
          </cell>
          <cell r="B99" t="str">
            <v>S</v>
          </cell>
          <cell r="C99">
            <v>0</v>
          </cell>
          <cell r="D99">
            <v>0</v>
          </cell>
          <cell r="E99">
            <v>0</v>
          </cell>
        </row>
        <row r="100">
          <cell r="A100">
            <v>0</v>
          </cell>
          <cell r="B100" t="str">
            <v>S</v>
          </cell>
          <cell r="C100" t="e">
            <v>#VALUE!</v>
          </cell>
          <cell r="D100">
            <v>0</v>
          </cell>
          <cell r="E100">
            <v>0</v>
          </cell>
        </row>
        <row r="101">
          <cell r="A101">
            <v>0</v>
          </cell>
          <cell r="B101" t="str">
            <v>S</v>
          </cell>
          <cell r="C101">
            <v>0</v>
          </cell>
          <cell r="D101">
            <v>0</v>
          </cell>
          <cell r="E101">
            <v>0</v>
          </cell>
        </row>
        <row r="102">
          <cell r="A102">
            <v>6300</v>
          </cell>
          <cell r="B102" t="str">
            <v>S</v>
          </cell>
          <cell r="C102">
            <v>0</v>
          </cell>
          <cell r="D102">
            <v>0</v>
          </cell>
          <cell r="E102">
            <v>0</v>
          </cell>
        </row>
        <row r="103">
          <cell r="A103">
            <v>6360</v>
          </cell>
          <cell r="B103" t="str">
            <v>S</v>
          </cell>
          <cell r="C103">
            <v>0</v>
          </cell>
          <cell r="D103">
            <v>0</v>
          </cell>
          <cell r="E103">
            <v>0</v>
          </cell>
        </row>
        <row r="104">
          <cell r="A104">
            <v>0</v>
          </cell>
          <cell r="B104" t="str">
            <v>S</v>
          </cell>
          <cell r="C104" t="e">
            <v>#VALUE!</v>
          </cell>
          <cell r="D104">
            <v>0</v>
          </cell>
          <cell r="E104">
            <v>0</v>
          </cell>
        </row>
        <row r="105">
          <cell r="A105">
            <v>0</v>
          </cell>
          <cell r="B105" t="str">
            <v>S</v>
          </cell>
          <cell r="C105">
            <v>0</v>
          </cell>
          <cell r="D105">
            <v>0</v>
          </cell>
          <cell r="E105">
            <v>0</v>
          </cell>
        </row>
        <row r="106">
          <cell r="A106">
            <v>6400</v>
          </cell>
          <cell r="B106" t="str">
            <v>S</v>
          </cell>
          <cell r="C106">
            <v>0</v>
          </cell>
          <cell r="D106">
            <v>0</v>
          </cell>
          <cell r="E106">
            <v>0</v>
          </cell>
        </row>
        <row r="107">
          <cell r="A107">
            <v>6420</v>
          </cell>
          <cell r="B107" t="str">
            <v>S</v>
          </cell>
          <cell r="C107">
            <v>0</v>
          </cell>
          <cell r="D107">
            <v>0</v>
          </cell>
          <cell r="E107">
            <v>0</v>
          </cell>
        </row>
        <row r="108">
          <cell r="A108">
            <v>6430</v>
          </cell>
          <cell r="B108" t="str">
            <v>S</v>
          </cell>
          <cell r="C108">
            <v>0</v>
          </cell>
          <cell r="D108">
            <v>0</v>
          </cell>
          <cell r="E108">
            <v>0</v>
          </cell>
        </row>
        <row r="109">
          <cell r="A109">
            <v>6460</v>
          </cell>
          <cell r="B109" t="str">
            <v>S</v>
          </cell>
          <cell r="C109">
            <v>0</v>
          </cell>
          <cell r="D109">
            <v>0</v>
          </cell>
          <cell r="E109">
            <v>0</v>
          </cell>
        </row>
        <row r="110">
          <cell r="A110">
            <v>0</v>
          </cell>
          <cell r="B110" t="str">
            <v>S</v>
          </cell>
          <cell r="C110" t="e">
            <v>#VALUE!</v>
          </cell>
          <cell r="D110">
            <v>0</v>
          </cell>
          <cell r="E110">
            <v>0</v>
          </cell>
        </row>
        <row r="111">
          <cell r="A111">
            <v>0</v>
          </cell>
          <cell r="B111" t="str">
            <v>S</v>
          </cell>
          <cell r="C111">
            <v>0</v>
          </cell>
          <cell r="D111">
            <v>0</v>
          </cell>
          <cell r="E111">
            <v>0</v>
          </cell>
        </row>
        <row r="112">
          <cell r="A112">
            <v>6500</v>
          </cell>
          <cell r="B112" t="str">
            <v>S</v>
          </cell>
          <cell r="C112">
            <v>0</v>
          </cell>
          <cell r="D112">
            <v>0</v>
          </cell>
          <cell r="E112">
            <v>29.4</v>
          </cell>
        </row>
        <row r="113">
          <cell r="A113">
            <v>6510</v>
          </cell>
          <cell r="B113" t="str">
            <v>S</v>
          </cell>
          <cell r="C113">
            <v>0</v>
          </cell>
          <cell r="D113">
            <v>0</v>
          </cell>
          <cell r="E113">
            <v>0</v>
          </cell>
        </row>
        <row r="114">
          <cell r="A114">
            <v>6560</v>
          </cell>
          <cell r="B114" t="str">
            <v>S</v>
          </cell>
          <cell r="C114">
            <v>9635.6</v>
          </cell>
          <cell r="D114">
            <v>10000</v>
          </cell>
          <cell r="E114">
            <v>0</v>
          </cell>
        </row>
        <row r="115">
          <cell r="A115">
            <v>6590</v>
          </cell>
          <cell r="B115" t="str">
            <v>S</v>
          </cell>
          <cell r="C115">
            <v>-0.2</v>
          </cell>
          <cell r="D115">
            <v>0</v>
          </cell>
          <cell r="E115">
            <v>69.45</v>
          </cell>
        </row>
        <row r="116">
          <cell r="A116">
            <v>0</v>
          </cell>
          <cell r="B116" t="str">
            <v>S</v>
          </cell>
          <cell r="C116" t="e">
            <v>#VALUE!</v>
          </cell>
          <cell r="D116">
            <v>9635.4</v>
          </cell>
          <cell r="E116">
            <v>10000</v>
          </cell>
        </row>
        <row r="117">
          <cell r="A117">
            <v>0</v>
          </cell>
          <cell r="B117" t="str">
            <v>S</v>
          </cell>
          <cell r="C117">
            <v>0</v>
          </cell>
          <cell r="D117">
            <v>0</v>
          </cell>
          <cell r="E117">
            <v>0</v>
          </cell>
        </row>
        <row r="118">
          <cell r="A118">
            <v>6630</v>
          </cell>
          <cell r="B118" t="str">
            <v>S</v>
          </cell>
          <cell r="C118">
            <v>29488.35</v>
          </cell>
          <cell r="D118">
            <v>5000</v>
          </cell>
          <cell r="E118">
            <v>24323.55</v>
          </cell>
        </row>
        <row r="119">
          <cell r="A119">
            <v>0</v>
          </cell>
          <cell r="B119" t="str">
            <v>S</v>
          </cell>
          <cell r="C119" t="e">
            <v>#VALUE!</v>
          </cell>
          <cell r="D119">
            <v>29488.35</v>
          </cell>
          <cell r="E119">
            <v>5000</v>
          </cell>
        </row>
        <row r="120">
          <cell r="A120">
            <v>0</v>
          </cell>
          <cell r="B120" t="str">
            <v>S</v>
          </cell>
          <cell r="C120">
            <v>0</v>
          </cell>
          <cell r="D120">
            <v>0</v>
          </cell>
          <cell r="E120">
            <v>0</v>
          </cell>
        </row>
        <row r="121">
          <cell r="A121">
            <v>6730</v>
          </cell>
          <cell r="B121" t="str">
            <v>S</v>
          </cell>
          <cell r="C121">
            <v>0</v>
          </cell>
          <cell r="D121">
            <v>25000</v>
          </cell>
          <cell r="E121">
            <v>0</v>
          </cell>
        </row>
        <row r="122">
          <cell r="A122">
            <v>6750</v>
          </cell>
          <cell r="B122" t="str">
            <v>S</v>
          </cell>
          <cell r="C122">
            <v>24996</v>
          </cell>
          <cell r="D122">
            <v>0</v>
          </cell>
          <cell r="E122">
            <v>27000</v>
          </cell>
        </row>
        <row r="123">
          <cell r="A123">
            <v>0</v>
          </cell>
          <cell r="B123" t="str">
            <v>S</v>
          </cell>
          <cell r="C123" t="e">
            <v>#VALUE!</v>
          </cell>
          <cell r="D123">
            <v>24996</v>
          </cell>
          <cell r="E123">
            <v>25000</v>
          </cell>
        </row>
        <row r="124">
          <cell r="A124">
            <v>0</v>
          </cell>
          <cell r="B124" t="str">
            <v>S</v>
          </cell>
          <cell r="C124">
            <v>0</v>
          </cell>
          <cell r="D124">
            <v>0</v>
          </cell>
          <cell r="E124">
            <v>0</v>
          </cell>
        </row>
        <row r="125">
          <cell r="A125">
            <v>6800</v>
          </cell>
          <cell r="B125" t="str">
            <v>S</v>
          </cell>
          <cell r="C125">
            <v>0</v>
          </cell>
          <cell r="D125">
            <v>5000</v>
          </cell>
          <cell r="E125">
            <v>0</v>
          </cell>
        </row>
        <row r="126">
          <cell r="A126">
            <v>6850</v>
          </cell>
          <cell r="B126" t="str">
            <v>S</v>
          </cell>
          <cell r="C126">
            <v>0</v>
          </cell>
          <cell r="D126">
            <v>0</v>
          </cell>
          <cell r="E126">
            <v>0</v>
          </cell>
        </row>
        <row r="127">
          <cell r="A127">
            <v>0</v>
          </cell>
          <cell r="B127" t="str">
            <v>S</v>
          </cell>
          <cell r="C127" t="e">
            <v>#VALUE!</v>
          </cell>
          <cell r="D127">
            <v>0</v>
          </cell>
          <cell r="E127">
            <v>5000</v>
          </cell>
        </row>
        <row r="128">
          <cell r="A128">
            <v>0</v>
          </cell>
          <cell r="B128" t="str">
            <v>S</v>
          </cell>
          <cell r="C128">
            <v>0</v>
          </cell>
          <cell r="D128">
            <v>0</v>
          </cell>
          <cell r="E128">
            <v>0</v>
          </cell>
        </row>
        <row r="129">
          <cell r="A129">
            <v>6960</v>
          </cell>
          <cell r="B129" t="str">
            <v>S</v>
          </cell>
          <cell r="C129">
            <v>0</v>
          </cell>
          <cell r="D129">
            <v>0</v>
          </cell>
          <cell r="E129">
            <v>0</v>
          </cell>
        </row>
        <row r="130">
          <cell r="A130">
            <v>0</v>
          </cell>
          <cell r="B130" t="str">
            <v>S</v>
          </cell>
          <cell r="C130" t="e">
            <v>#VALUE!</v>
          </cell>
          <cell r="D130">
            <v>0</v>
          </cell>
          <cell r="E130">
            <v>0</v>
          </cell>
        </row>
        <row r="131">
          <cell r="A131">
            <v>0</v>
          </cell>
          <cell r="B131" t="str">
            <v>S</v>
          </cell>
          <cell r="C131">
            <v>0</v>
          </cell>
          <cell r="D131">
            <v>0</v>
          </cell>
          <cell r="E131">
            <v>0</v>
          </cell>
        </row>
        <row r="132">
          <cell r="A132">
            <v>0</v>
          </cell>
          <cell r="B132" t="str">
            <v>S</v>
          </cell>
          <cell r="C132" t="e">
            <v>#VALUE!</v>
          </cell>
          <cell r="D132">
            <v>73563.350000000006</v>
          </cell>
          <cell r="E132">
            <v>55000</v>
          </cell>
        </row>
        <row r="133">
          <cell r="A133">
            <v>0</v>
          </cell>
          <cell r="B133" t="str">
            <v>S</v>
          </cell>
          <cell r="C133">
            <v>0</v>
          </cell>
          <cell r="D133">
            <v>0</v>
          </cell>
          <cell r="E133">
            <v>0</v>
          </cell>
        </row>
        <row r="134">
          <cell r="A134">
            <v>7000</v>
          </cell>
          <cell r="B134" t="str">
            <v>S</v>
          </cell>
          <cell r="C134">
            <v>0</v>
          </cell>
          <cell r="D134">
            <v>0</v>
          </cell>
          <cell r="E134">
            <v>0</v>
          </cell>
        </row>
        <row r="135">
          <cell r="A135">
            <v>7010</v>
          </cell>
          <cell r="B135" t="str">
            <v>S</v>
          </cell>
          <cell r="C135">
            <v>0</v>
          </cell>
          <cell r="D135">
            <v>0</v>
          </cell>
          <cell r="E135">
            <v>0</v>
          </cell>
        </row>
        <row r="136">
          <cell r="A136">
            <v>0</v>
          </cell>
          <cell r="B136" t="str">
            <v>S</v>
          </cell>
          <cell r="C136" t="e">
            <v>#VALUE!</v>
          </cell>
          <cell r="D136">
            <v>0</v>
          </cell>
          <cell r="E136">
            <v>0</v>
          </cell>
        </row>
        <row r="137">
          <cell r="A137">
            <v>0</v>
          </cell>
          <cell r="B137" t="str">
            <v>S</v>
          </cell>
          <cell r="C137">
            <v>0</v>
          </cell>
          <cell r="D137">
            <v>0</v>
          </cell>
          <cell r="E137">
            <v>0</v>
          </cell>
        </row>
        <row r="138">
          <cell r="A138">
            <v>0</v>
          </cell>
          <cell r="B138" t="str">
            <v>S</v>
          </cell>
          <cell r="C138" t="e">
            <v>#VALUE!</v>
          </cell>
          <cell r="D138">
            <v>0</v>
          </cell>
          <cell r="E138">
            <v>0</v>
          </cell>
        </row>
        <row r="139">
          <cell r="A139">
            <v>0</v>
          </cell>
          <cell r="B139" t="str">
            <v>S</v>
          </cell>
          <cell r="C139">
            <v>0</v>
          </cell>
          <cell r="D139">
            <v>0</v>
          </cell>
          <cell r="E139">
            <v>0</v>
          </cell>
        </row>
        <row r="140">
          <cell r="A140">
            <v>7500</v>
          </cell>
          <cell r="B140" t="str">
            <v>S</v>
          </cell>
          <cell r="C140">
            <v>0</v>
          </cell>
          <cell r="D140">
            <v>0</v>
          </cell>
          <cell r="E140">
            <v>0</v>
          </cell>
        </row>
        <row r="141">
          <cell r="A141">
            <v>7510</v>
          </cell>
          <cell r="B141" t="str">
            <v>S</v>
          </cell>
          <cell r="C141">
            <v>0</v>
          </cell>
          <cell r="D141">
            <v>0</v>
          </cell>
          <cell r="E141">
            <v>0</v>
          </cell>
        </row>
        <row r="142">
          <cell r="A142">
            <v>0</v>
          </cell>
          <cell r="B142" t="str">
            <v>S</v>
          </cell>
          <cell r="C142" t="e">
            <v>#VALUE!</v>
          </cell>
          <cell r="D142">
            <v>0</v>
          </cell>
          <cell r="E142">
            <v>0</v>
          </cell>
        </row>
        <row r="143">
          <cell r="A143">
            <v>0</v>
          </cell>
          <cell r="B143" t="str">
            <v>S</v>
          </cell>
          <cell r="C143">
            <v>0</v>
          </cell>
          <cell r="D143">
            <v>0</v>
          </cell>
          <cell r="E143">
            <v>0</v>
          </cell>
        </row>
        <row r="144">
          <cell r="A144">
            <v>0</v>
          </cell>
          <cell r="B144" t="str">
            <v>S</v>
          </cell>
          <cell r="C144" t="e">
            <v>#VALUE!</v>
          </cell>
          <cell r="D144">
            <v>0</v>
          </cell>
          <cell r="E144">
            <v>0</v>
          </cell>
        </row>
        <row r="145">
          <cell r="A145">
            <v>0</v>
          </cell>
          <cell r="B145" t="str">
            <v>S</v>
          </cell>
          <cell r="C145">
            <v>0</v>
          </cell>
          <cell r="D145">
            <v>0</v>
          </cell>
          <cell r="E145">
            <v>0</v>
          </cell>
        </row>
        <row r="146">
          <cell r="A146">
            <v>0</v>
          </cell>
          <cell r="B146" t="str">
            <v>S</v>
          </cell>
          <cell r="C146" t="e">
            <v>#VALUE!</v>
          </cell>
          <cell r="D146">
            <v>0</v>
          </cell>
          <cell r="E146">
            <v>0</v>
          </cell>
        </row>
        <row r="147">
          <cell r="A147">
            <v>0</v>
          </cell>
          <cell r="B147" t="str">
            <v>S</v>
          </cell>
          <cell r="C147">
            <v>0</v>
          </cell>
          <cell r="D147">
            <v>0</v>
          </cell>
          <cell r="E147">
            <v>0</v>
          </cell>
        </row>
        <row r="148">
          <cell r="A148">
            <v>0</v>
          </cell>
          <cell r="B148" t="str">
            <v>S</v>
          </cell>
          <cell r="C148" t="e">
            <v>#VALUE!</v>
          </cell>
          <cell r="D148">
            <v>0</v>
          </cell>
          <cell r="E148">
            <v>0</v>
          </cell>
        </row>
        <row r="149">
          <cell r="A149">
            <v>0</v>
          </cell>
          <cell r="B149" t="str">
            <v>S</v>
          </cell>
          <cell r="C149">
            <v>0</v>
          </cell>
          <cell r="D149">
            <v>0</v>
          </cell>
          <cell r="E149">
            <v>0</v>
          </cell>
        </row>
        <row r="150">
          <cell r="A150">
            <v>0</v>
          </cell>
          <cell r="B150" t="str">
            <v>S</v>
          </cell>
          <cell r="C150" t="e">
            <v>#VALUE!</v>
          </cell>
          <cell r="D150">
            <v>457990.5</v>
          </cell>
          <cell r="E150">
            <v>476000</v>
          </cell>
        </row>
        <row r="151">
          <cell r="A151">
            <v>0</v>
          </cell>
          <cell r="B151" t="str">
            <v>S</v>
          </cell>
          <cell r="C151">
            <v>0</v>
          </cell>
          <cell r="D151">
            <v>0</v>
          </cell>
          <cell r="E151">
            <v>0</v>
          </cell>
        </row>
        <row r="152">
          <cell r="A152">
            <v>9700</v>
          </cell>
          <cell r="B152" t="str">
            <v>S</v>
          </cell>
          <cell r="C152">
            <v>0</v>
          </cell>
          <cell r="D152">
            <v>0</v>
          </cell>
          <cell r="E152">
            <v>-409239.73</v>
          </cell>
        </row>
        <row r="153">
          <cell r="A153">
            <v>0</v>
          </cell>
          <cell r="B153" t="str">
            <v>S</v>
          </cell>
          <cell r="C153" t="e">
            <v>#VALUE!</v>
          </cell>
          <cell r="D153">
            <v>0</v>
          </cell>
          <cell r="E153">
            <v>0</v>
          </cell>
        </row>
        <row r="154">
          <cell r="A154">
            <v>0</v>
          </cell>
          <cell r="B154" t="str">
            <v>S</v>
          </cell>
          <cell r="C154">
            <v>0</v>
          </cell>
          <cell r="D154">
            <v>0</v>
          </cell>
          <cell r="E154">
            <v>0</v>
          </cell>
        </row>
        <row r="155">
          <cell r="A155">
            <v>0</v>
          </cell>
          <cell r="B155" t="str">
            <v>S</v>
          </cell>
          <cell r="C155">
            <v>0</v>
          </cell>
          <cell r="D155">
            <v>0</v>
          </cell>
          <cell r="E155">
            <v>476000</v>
          </cell>
        </row>
        <row r="156">
          <cell r="A156">
            <v>0</v>
          </cell>
          <cell r="B156" t="str">
            <v>S</v>
          </cell>
          <cell r="C156">
            <v>0</v>
          </cell>
          <cell r="D156">
            <v>0</v>
          </cell>
          <cell r="E156">
            <v>0</v>
          </cell>
        </row>
        <row r="157">
          <cell r="A157">
            <v>0</v>
          </cell>
          <cell r="B157" t="str">
            <v>S</v>
          </cell>
          <cell r="C157">
            <v>0</v>
          </cell>
          <cell r="D157">
            <v>0</v>
          </cell>
          <cell r="E157">
            <v>0</v>
          </cell>
        </row>
        <row r="158">
          <cell r="A158">
            <v>0</v>
          </cell>
          <cell r="B158" t="str">
            <v>S</v>
          </cell>
          <cell r="C158">
            <v>0</v>
          </cell>
          <cell r="D158">
            <v>0</v>
          </cell>
          <cell r="E158">
            <v>0</v>
          </cell>
        </row>
        <row r="159">
          <cell r="A159">
            <v>37650</v>
          </cell>
          <cell r="B159" t="str">
            <v>S</v>
          </cell>
          <cell r="C159">
            <v>0</v>
          </cell>
          <cell r="D159">
            <v>0</v>
          </cell>
          <cell r="E159" t="e">
            <v>#VALUE!</v>
          </cell>
        </row>
        <row r="160">
          <cell r="A160">
            <v>0</v>
          </cell>
          <cell r="B160" t="str">
            <v>S</v>
          </cell>
          <cell r="C160">
            <v>0</v>
          </cell>
          <cell r="D160">
            <v>0</v>
          </cell>
          <cell r="E160">
            <v>0</v>
          </cell>
        </row>
        <row r="161">
          <cell r="A161">
            <v>0</v>
          </cell>
          <cell r="B161" t="str">
            <v>S</v>
          </cell>
          <cell r="C161">
            <v>0</v>
          </cell>
          <cell r="D161">
            <v>0</v>
          </cell>
          <cell r="E161">
            <v>0</v>
          </cell>
        </row>
        <row r="162">
          <cell r="A162">
            <v>0</v>
          </cell>
          <cell r="B162" t="str">
            <v>S</v>
          </cell>
          <cell r="C162">
            <v>0</v>
          </cell>
          <cell r="D162">
            <v>0</v>
          </cell>
          <cell r="E162">
            <v>0</v>
          </cell>
        </row>
        <row r="163">
          <cell r="A163">
            <v>0</v>
          </cell>
          <cell r="B163" t="str">
            <v>S</v>
          </cell>
          <cell r="C163">
            <v>0</v>
          </cell>
          <cell r="D163">
            <v>0</v>
          </cell>
          <cell r="E163">
            <v>0</v>
          </cell>
        </row>
        <row r="164">
          <cell r="A164">
            <v>0</v>
          </cell>
          <cell r="B164" t="str">
            <v>S</v>
          </cell>
          <cell r="C164">
            <v>0</v>
          </cell>
          <cell r="D164">
            <v>0</v>
          </cell>
          <cell r="E164">
            <v>0</v>
          </cell>
        </row>
        <row r="165">
          <cell r="A165">
            <v>0</v>
          </cell>
          <cell r="B165" t="str">
            <v>S</v>
          </cell>
          <cell r="C165">
            <v>0</v>
          </cell>
          <cell r="D165">
            <v>0</v>
          </cell>
          <cell r="E165">
            <v>0</v>
          </cell>
        </row>
        <row r="166">
          <cell r="A166">
            <v>0</v>
          </cell>
          <cell r="B166" t="str">
            <v>S</v>
          </cell>
          <cell r="C166">
            <v>0</v>
          </cell>
          <cell r="D166">
            <v>0</v>
          </cell>
          <cell r="E166">
            <v>0</v>
          </cell>
        </row>
        <row r="167">
          <cell r="A167">
            <v>0</v>
          </cell>
          <cell r="B167" t="str">
            <v>S</v>
          </cell>
          <cell r="C167">
            <v>0</v>
          </cell>
          <cell r="D167">
            <v>0</v>
          </cell>
          <cell r="E167">
            <v>0</v>
          </cell>
        </row>
        <row r="168">
          <cell r="A168">
            <v>0</v>
          </cell>
          <cell r="B168" t="str">
            <v>S</v>
          </cell>
          <cell r="C168">
            <v>0</v>
          </cell>
          <cell r="D168">
            <v>0</v>
          </cell>
          <cell r="E168">
            <v>0</v>
          </cell>
        </row>
        <row r="169">
          <cell r="A169">
            <v>0</v>
          </cell>
          <cell r="B169" t="str">
            <v>S</v>
          </cell>
          <cell r="C169">
            <v>0</v>
          </cell>
          <cell r="D169">
            <v>0</v>
          </cell>
          <cell r="E169">
            <v>0</v>
          </cell>
        </row>
        <row r="170">
          <cell r="A170">
            <v>0</v>
          </cell>
          <cell r="B170" t="str">
            <v>S</v>
          </cell>
          <cell r="C170">
            <v>0</v>
          </cell>
          <cell r="D170">
            <v>0</v>
          </cell>
          <cell r="E170">
            <v>0</v>
          </cell>
        </row>
        <row r="171">
          <cell r="A171">
            <v>0</v>
          </cell>
          <cell r="B171" t="str">
            <v>S</v>
          </cell>
          <cell r="C171">
            <v>0</v>
          </cell>
          <cell r="D171">
            <v>0</v>
          </cell>
          <cell r="E171">
            <v>0</v>
          </cell>
        </row>
        <row r="172">
          <cell r="A172">
            <v>0</v>
          </cell>
          <cell r="B172" t="str">
            <v>S</v>
          </cell>
          <cell r="C172">
            <v>0</v>
          </cell>
          <cell r="D172">
            <v>0</v>
          </cell>
          <cell r="E172">
            <v>0</v>
          </cell>
        </row>
        <row r="173">
          <cell r="A173">
            <v>0</v>
          </cell>
          <cell r="B173" t="str">
            <v>S</v>
          </cell>
          <cell r="C173">
            <v>0</v>
          </cell>
          <cell r="D173">
            <v>0</v>
          </cell>
          <cell r="E173">
            <v>0</v>
          </cell>
        </row>
        <row r="174">
          <cell r="A174">
            <v>0</v>
          </cell>
          <cell r="B174" t="str">
            <v>S</v>
          </cell>
          <cell r="C174">
            <v>0</v>
          </cell>
          <cell r="D174">
            <v>0</v>
          </cell>
          <cell r="E174">
            <v>0</v>
          </cell>
        </row>
        <row r="175">
          <cell r="A175">
            <v>0</v>
          </cell>
          <cell r="B175" t="str">
            <v>S</v>
          </cell>
          <cell r="C175">
            <v>0</v>
          </cell>
          <cell r="D175">
            <v>0</v>
          </cell>
          <cell r="E175">
            <v>0</v>
          </cell>
        </row>
        <row r="176">
          <cell r="A176">
            <v>0</v>
          </cell>
          <cell r="B176" t="str">
            <v>S</v>
          </cell>
          <cell r="C176">
            <v>0</v>
          </cell>
          <cell r="D176">
            <v>0</v>
          </cell>
          <cell r="E176">
            <v>0</v>
          </cell>
        </row>
        <row r="177">
          <cell r="A177">
            <v>0</v>
          </cell>
          <cell r="B177" t="str">
            <v>S</v>
          </cell>
          <cell r="C177">
            <v>0</v>
          </cell>
          <cell r="D177">
            <v>0</v>
          </cell>
          <cell r="E177">
            <v>0</v>
          </cell>
        </row>
        <row r="178">
          <cell r="A178">
            <v>0</v>
          </cell>
          <cell r="B178" t="str">
            <v>S</v>
          </cell>
          <cell r="C178">
            <v>0</v>
          </cell>
          <cell r="D178">
            <v>0</v>
          </cell>
          <cell r="E178">
            <v>0</v>
          </cell>
        </row>
        <row r="179">
          <cell r="A179">
            <v>0</v>
          </cell>
          <cell r="B179" t="str">
            <v>S</v>
          </cell>
          <cell r="C179">
            <v>0</v>
          </cell>
          <cell r="D179">
            <v>0</v>
          </cell>
          <cell r="E179">
            <v>0</v>
          </cell>
        </row>
        <row r="180">
          <cell r="A180">
            <v>0</v>
          </cell>
          <cell r="B180" t="str">
            <v>S</v>
          </cell>
          <cell r="C180">
            <v>0</v>
          </cell>
          <cell r="D180">
            <v>0</v>
          </cell>
          <cell r="E180">
            <v>0</v>
          </cell>
        </row>
        <row r="181">
          <cell r="A181">
            <v>0</v>
          </cell>
          <cell r="B181" t="str">
            <v>S</v>
          </cell>
          <cell r="C181">
            <v>0</v>
          </cell>
          <cell r="D181">
            <v>0</v>
          </cell>
          <cell r="E181">
            <v>0</v>
          </cell>
        </row>
        <row r="182">
          <cell r="A182">
            <v>0</v>
          </cell>
          <cell r="B182" t="str">
            <v>S</v>
          </cell>
          <cell r="C182">
            <v>0</v>
          </cell>
          <cell r="D182">
            <v>0</v>
          </cell>
          <cell r="E182">
            <v>0</v>
          </cell>
        </row>
        <row r="183">
          <cell r="A183">
            <v>0</v>
          </cell>
          <cell r="B183" t="str">
            <v>S</v>
          </cell>
          <cell r="C183">
            <v>0</v>
          </cell>
          <cell r="D183">
            <v>0</v>
          </cell>
          <cell r="E183">
            <v>0</v>
          </cell>
        </row>
        <row r="184">
          <cell r="A184">
            <v>0</v>
          </cell>
          <cell r="B184" t="str">
            <v>S</v>
          </cell>
          <cell r="C184">
            <v>0</v>
          </cell>
          <cell r="D184">
            <v>0</v>
          </cell>
          <cell r="E184">
            <v>0</v>
          </cell>
        </row>
        <row r="185">
          <cell r="A185">
            <v>0</v>
          </cell>
          <cell r="B185" t="str">
            <v>S</v>
          </cell>
          <cell r="C185">
            <v>0</v>
          </cell>
          <cell r="D185">
            <v>0</v>
          </cell>
          <cell r="E185">
            <v>0</v>
          </cell>
        </row>
        <row r="186">
          <cell r="A186">
            <v>0</v>
          </cell>
          <cell r="B186" t="str">
            <v>S</v>
          </cell>
          <cell r="C186">
            <v>0</v>
          </cell>
          <cell r="D186">
            <v>0</v>
          </cell>
          <cell r="E186">
            <v>0</v>
          </cell>
        </row>
        <row r="187">
          <cell r="A187">
            <v>0</v>
          </cell>
          <cell r="B187" t="str">
            <v>S</v>
          </cell>
          <cell r="C187">
            <v>0</v>
          </cell>
          <cell r="D187">
            <v>0</v>
          </cell>
          <cell r="E187">
            <v>0</v>
          </cell>
        </row>
        <row r="188">
          <cell r="A188">
            <v>0</v>
          </cell>
          <cell r="B188" t="str">
            <v>S</v>
          </cell>
          <cell r="C188">
            <v>0</v>
          </cell>
          <cell r="D188">
            <v>0</v>
          </cell>
          <cell r="E188">
            <v>0</v>
          </cell>
        </row>
        <row r="189">
          <cell r="A189">
            <v>0</v>
          </cell>
          <cell r="B189" t="str">
            <v>S</v>
          </cell>
          <cell r="C189">
            <v>0</v>
          </cell>
          <cell r="D189">
            <v>0</v>
          </cell>
          <cell r="E189">
            <v>0</v>
          </cell>
        </row>
        <row r="190">
          <cell r="A190">
            <v>0</v>
          </cell>
          <cell r="B190" t="str">
            <v>S</v>
          </cell>
          <cell r="C190">
            <v>0</v>
          </cell>
          <cell r="D190">
            <v>0</v>
          </cell>
          <cell r="E190">
            <v>0</v>
          </cell>
        </row>
        <row r="191">
          <cell r="A191">
            <v>0</v>
          </cell>
          <cell r="B191" t="str">
            <v>S</v>
          </cell>
          <cell r="C191">
            <v>0</v>
          </cell>
          <cell r="D191">
            <v>0</v>
          </cell>
          <cell r="E191">
            <v>0</v>
          </cell>
        </row>
        <row r="192">
          <cell r="A192">
            <v>0</v>
          </cell>
          <cell r="B192" t="str">
            <v>S</v>
          </cell>
          <cell r="C192">
            <v>0</v>
          </cell>
          <cell r="D192">
            <v>0</v>
          </cell>
          <cell r="E192">
            <v>0</v>
          </cell>
        </row>
        <row r="193">
          <cell r="A193">
            <v>0</v>
          </cell>
          <cell r="B193" t="str">
            <v>S</v>
          </cell>
          <cell r="C193">
            <v>0</v>
          </cell>
          <cell r="D193">
            <v>0</v>
          </cell>
          <cell r="E193">
            <v>0</v>
          </cell>
        </row>
        <row r="194">
          <cell r="A194">
            <v>0</v>
          </cell>
          <cell r="B194" t="str">
            <v>S</v>
          </cell>
          <cell r="C194">
            <v>0</v>
          </cell>
          <cell r="D194">
            <v>0</v>
          </cell>
          <cell r="E194">
            <v>0</v>
          </cell>
        </row>
        <row r="195">
          <cell r="A195">
            <v>0</v>
          </cell>
          <cell r="B195" t="str">
            <v>S</v>
          </cell>
          <cell r="C195">
            <v>0</v>
          </cell>
          <cell r="D195">
            <v>0</v>
          </cell>
          <cell r="E195">
            <v>0</v>
          </cell>
        </row>
        <row r="196">
          <cell r="A196">
            <v>0</v>
          </cell>
          <cell r="B196" t="str">
            <v>S</v>
          </cell>
          <cell r="C196">
            <v>0</v>
          </cell>
          <cell r="D196">
            <v>0</v>
          </cell>
          <cell r="E196">
            <v>0</v>
          </cell>
        </row>
        <row r="197">
          <cell r="A197">
            <v>0</v>
          </cell>
          <cell r="B197" t="str">
            <v>S</v>
          </cell>
          <cell r="C197">
            <v>0</v>
          </cell>
          <cell r="D197">
            <v>0</v>
          </cell>
          <cell r="E197">
            <v>0</v>
          </cell>
        </row>
        <row r="198">
          <cell r="A198">
            <v>0</v>
          </cell>
          <cell r="B198" t="str">
            <v>S</v>
          </cell>
          <cell r="C198">
            <v>0</v>
          </cell>
          <cell r="D198">
            <v>0</v>
          </cell>
          <cell r="E198">
            <v>0</v>
          </cell>
        </row>
        <row r="199">
          <cell r="A199">
            <v>0</v>
          </cell>
          <cell r="B199" t="str">
            <v>S</v>
          </cell>
          <cell r="C199">
            <v>0</v>
          </cell>
          <cell r="D199">
            <v>0</v>
          </cell>
          <cell r="E199">
            <v>0</v>
          </cell>
        </row>
        <row r="200">
          <cell r="A200">
            <v>0</v>
          </cell>
          <cell r="B200" t="str">
            <v>S</v>
          </cell>
          <cell r="C200">
            <v>0</v>
          </cell>
          <cell r="D200">
            <v>0</v>
          </cell>
          <cell r="E200">
            <v>0</v>
          </cell>
        </row>
        <row r="201">
          <cell r="A201">
            <v>0</v>
          </cell>
          <cell r="B201" t="str">
            <v>S</v>
          </cell>
          <cell r="C201">
            <v>0</v>
          </cell>
          <cell r="D201">
            <v>0</v>
          </cell>
          <cell r="E201">
            <v>0</v>
          </cell>
        </row>
        <row r="202">
          <cell r="A202">
            <v>0</v>
          </cell>
          <cell r="B202" t="str">
            <v>S</v>
          </cell>
          <cell r="C202">
            <v>0</v>
          </cell>
          <cell r="D202">
            <v>0</v>
          </cell>
          <cell r="E202">
            <v>0</v>
          </cell>
        </row>
        <row r="203">
          <cell r="A203">
            <v>0</v>
          </cell>
          <cell r="B203" t="str">
            <v>S</v>
          </cell>
          <cell r="C203">
            <v>0</v>
          </cell>
          <cell r="D203">
            <v>0</v>
          </cell>
          <cell r="E203">
            <v>0</v>
          </cell>
        </row>
        <row r="204">
          <cell r="A204">
            <v>0</v>
          </cell>
          <cell r="B204" t="str">
            <v>S</v>
          </cell>
          <cell r="C204">
            <v>0</v>
          </cell>
          <cell r="D204">
            <v>0</v>
          </cell>
          <cell r="E204">
            <v>0</v>
          </cell>
        </row>
        <row r="205">
          <cell r="A205">
            <v>0</v>
          </cell>
          <cell r="B205" t="str">
            <v>S</v>
          </cell>
          <cell r="C205">
            <v>0</v>
          </cell>
          <cell r="D205">
            <v>0</v>
          </cell>
          <cell r="E205">
            <v>0</v>
          </cell>
        </row>
        <row r="206">
          <cell r="A206">
            <v>0</v>
          </cell>
          <cell r="B206" t="str">
            <v>S</v>
          </cell>
          <cell r="C206">
            <v>0</v>
          </cell>
          <cell r="D206">
            <v>0</v>
          </cell>
          <cell r="E206">
            <v>0</v>
          </cell>
        </row>
        <row r="207">
          <cell r="A207">
            <v>0</v>
          </cell>
          <cell r="B207" t="str">
            <v>S</v>
          </cell>
          <cell r="C207">
            <v>0</v>
          </cell>
          <cell r="D207">
            <v>0</v>
          </cell>
          <cell r="E207">
            <v>0</v>
          </cell>
        </row>
        <row r="208">
          <cell r="A208">
            <v>0</v>
          </cell>
          <cell r="B208" t="str">
            <v>S</v>
          </cell>
          <cell r="C208">
            <v>0</v>
          </cell>
          <cell r="D208">
            <v>0</v>
          </cell>
          <cell r="E208">
            <v>0</v>
          </cell>
        </row>
        <row r="209">
          <cell r="A209">
            <v>0</v>
          </cell>
          <cell r="B209" t="str">
            <v>S</v>
          </cell>
          <cell r="C209">
            <v>0</v>
          </cell>
          <cell r="D209">
            <v>0</v>
          </cell>
          <cell r="E209">
            <v>0</v>
          </cell>
        </row>
        <row r="210">
          <cell r="A210">
            <v>0</v>
          </cell>
          <cell r="B210" t="str">
            <v>S</v>
          </cell>
          <cell r="C210">
            <v>0</v>
          </cell>
          <cell r="D210">
            <v>0</v>
          </cell>
          <cell r="E210">
            <v>0</v>
          </cell>
        </row>
        <row r="211">
          <cell r="A211">
            <v>0</v>
          </cell>
          <cell r="B211" t="str">
            <v>S</v>
          </cell>
          <cell r="C211">
            <v>0</v>
          </cell>
          <cell r="D211">
            <v>0</v>
          </cell>
          <cell r="E211">
            <v>0</v>
          </cell>
        </row>
        <row r="212">
          <cell r="A212">
            <v>0</v>
          </cell>
          <cell r="B212" t="str">
            <v>S</v>
          </cell>
          <cell r="C212">
            <v>0</v>
          </cell>
          <cell r="D212">
            <v>0</v>
          </cell>
          <cell r="E212">
            <v>0</v>
          </cell>
        </row>
        <row r="213">
          <cell r="A213">
            <v>0</v>
          </cell>
          <cell r="B213" t="str">
            <v>S</v>
          </cell>
          <cell r="C213">
            <v>0</v>
          </cell>
          <cell r="D213">
            <v>0</v>
          </cell>
          <cell r="E213">
            <v>0</v>
          </cell>
        </row>
        <row r="214">
          <cell r="A214">
            <v>0</v>
          </cell>
          <cell r="B214" t="str">
            <v>S</v>
          </cell>
          <cell r="C214">
            <v>0</v>
          </cell>
          <cell r="D214">
            <v>0</v>
          </cell>
          <cell r="E214">
            <v>0</v>
          </cell>
        </row>
        <row r="215">
          <cell r="A215">
            <v>0</v>
          </cell>
          <cell r="B215" t="str">
            <v>S</v>
          </cell>
          <cell r="C215">
            <v>0</v>
          </cell>
          <cell r="D215">
            <v>0</v>
          </cell>
          <cell r="E215">
            <v>0</v>
          </cell>
        </row>
        <row r="216">
          <cell r="A216">
            <v>0</v>
          </cell>
          <cell r="B216" t="str">
            <v>S</v>
          </cell>
          <cell r="C216">
            <v>0</v>
          </cell>
          <cell r="D216">
            <v>0</v>
          </cell>
          <cell r="E216">
            <v>0</v>
          </cell>
        </row>
        <row r="217">
          <cell r="A217">
            <v>0</v>
          </cell>
          <cell r="B217" t="str">
            <v>S</v>
          </cell>
          <cell r="C217">
            <v>0</v>
          </cell>
          <cell r="D217">
            <v>0</v>
          </cell>
          <cell r="E217">
            <v>0</v>
          </cell>
        </row>
        <row r="218">
          <cell r="A218">
            <v>0</v>
          </cell>
          <cell r="B218" t="str">
            <v>S</v>
          </cell>
          <cell r="C218">
            <v>0</v>
          </cell>
          <cell r="D218">
            <v>0</v>
          </cell>
          <cell r="E218">
            <v>0</v>
          </cell>
        </row>
        <row r="219">
          <cell r="A219">
            <v>0</v>
          </cell>
          <cell r="B219" t="str">
            <v>S</v>
          </cell>
          <cell r="C219">
            <v>0</v>
          </cell>
          <cell r="D219">
            <v>0</v>
          </cell>
          <cell r="E219">
            <v>0</v>
          </cell>
        </row>
        <row r="220">
          <cell r="A220">
            <v>0</v>
          </cell>
          <cell r="B220" t="str">
            <v>S</v>
          </cell>
          <cell r="C220">
            <v>0</v>
          </cell>
          <cell r="D220">
            <v>0</v>
          </cell>
          <cell r="E220">
            <v>0</v>
          </cell>
        </row>
        <row r="221">
          <cell r="A221">
            <v>0</v>
          </cell>
          <cell r="B221" t="str">
            <v>S</v>
          </cell>
          <cell r="C221">
            <v>0</v>
          </cell>
          <cell r="D221">
            <v>0</v>
          </cell>
          <cell r="E221">
            <v>0</v>
          </cell>
        </row>
        <row r="222">
          <cell r="A222">
            <v>0</v>
          </cell>
          <cell r="B222" t="str">
            <v>S</v>
          </cell>
          <cell r="C222">
            <v>0</v>
          </cell>
          <cell r="D222">
            <v>0</v>
          </cell>
          <cell r="E222">
            <v>0</v>
          </cell>
        </row>
        <row r="223">
          <cell r="A223">
            <v>0</v>
          </cell>
          <cell r="B223" t="str">
            <v>S</v>
          </cell>
          <cell r="C223">
            <v>0</v>
          </cell>
          <cell r="D223">
            <v>0</v>
          </cell>
          <cell r="E223">
            <v>0</v>
          </cell>
        </row>
        <row r="224">
          <cell r="A224">
            <v>0</v>
          </cell>
          <cell r="B224" t="str">
            <v>S</v>
          </cell>
          <cell r="C224">
            <v>0</v>
          </cell>
          <cell r="D224">
            <v>0</v>
          </cell>
          <cell r="E224">
            <v>0</v>
          </cell>
        </row>
        <row r="225">
          <cell r="A225">
            <v>0</v>
          </cell>
          <cell r="B225" t="str">
            <v>S</v>
          </cell>
          <cell r="C225">
            <v>0</v>
          </cell>
          <cell r="D225">
            <v>0</v>
          </cell>
          <cell r="E225">
            <v>0</v>
          </cell>
        </row>
        <row r="226">
          <cell r="A226">
            <v>0</v>
          </cell>
          <cell r="B226" t="str">
            <v>S</v>
          </cell>
          <cell r="C226">
            <v>0</v>
          </cell>
          <cell r="D226">
            <v>0</v>
          </cell>
          <cell r="E226">
            <v>0</v>
          </cell>
        </row>
        <row r="227">
          <cell r="A227">
            <v>0</v>
          </cell>
          <cell r="B227" t="str">
            <v>S</v>
          </cell>
          <cell r="C227">
            <v>0</v>
          </cell>
          <cell r="D227">
            <v>0</v>
          </cell>
          <cell r="E227">
            <v>0</v>
          </cell>
        </row>
      </sheetData>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Q55"/>
  <sheetViews>
    <sheetView showGridLines="0" showZeros="0" topLeftCell="A7" zoomScale="90" zoomScaleNormal="90" workbookViewId="0">
      <selection activeCell="A34" sqref="A34:H45"/>
    </sheetView>
  </sheetViews>
  <sheetFormatPr baseColWidth="10" defaultRowHeight="12.75" x14ac:dyDescent="0.2"/>
  <cols>
    <col min="1" max="1" width="34.7109375" style="39" customWidth="1"/>
    <col min="2" max="3" width="10.7109375" style="39" customWidth="1"/>
    <col min="4" max="4" width="12.140625" style="39" customWidth="1"/>
    <col min="5" max="5" width="16.42578125" style="39" customWidth="1"/>
    <col min="6" max="6" width="14.85546875" style="39" bestFit="1" customWidth="1"/>
    <col min="7" max="7" width="13.42578125" style="39" customWidth="1"/>
    <col min="8" max="8" width="13.7109375" style="39" customWidth="1"/>
    <col min="9" max="9" width="9.28515625" style="39" customWidth="1"/>
    <col min="10" max="257" width="11.42578125" style="39"/>
    <col min="258" max="258" width="34.7109375" style="39" customWidth="1"/>
    <col min="259" max="260" width="10.7109375" style="39" customWidth="1"/>
    <col min="261" max="261" width="10.85546875" style="39" customWidth="1"/>
    <col min="262" max="262" width="15.140625" style="39" customWidth="1"/>
    <col min="263" max="263" width="14.85546875" style="39" bestFit="1" customWidth="1"/>
    <col min="264" max="264" width="12.5703125" style="39" customWidth="1"/>
    <col min="265" max="265" width="9.28515625" style="39" customWidth="1"/>
    <col min="266" max="513" width="11.42578125" style="39"/>
    <col min="514" max="514" width="34.7109375" style="39" customWidth="1"/>
    <col min="515" max="516" width="10.7109375" style="39" customWidth="1"/>
    <col min="517" max="517" width="10.85546875" style="39" customWidth="1"/>
    <col min="518" max="518" width="15.140625" style="39" customWidth="1"/>
    <col min="519" max="519" width="14.85546875" style="39" bestFit="1" customWidth="1"/>
    <col min="520" max="520" width="12.5703125" style="39" customWidth="1"/>
    <col min="521" max="521" width="9.28515625" style="39" customWidth="1"/>
    <col min="522" max="769" width="11.42578125" style="39"/>
    <col min="770" max="770" width="34.7109375" style="39" customWidth="1"/>
    <col min="771" max="772" width="10.7109375" style="39" customWidth="1"/>
    <col min="773" max="773" width="10.85546875" style="39" customWidth="1"/>
    <col min="774" max="774" width="15.140625" style="39" customWidth="1"/>
    <col min="775" max="775" width="14.85546875" style="39" bestFit="1" customWidth="1"/>
    <col min="776" max="776" width="12.5703125" style="39" customWidth="1"/>
    <col min="777" max="777" width="9.28515625" style="39" customWidth="1"/>
    <col min="778" max="1025" width="11.42578125" style="39"/>
    <col min="1026" max="1026" width="34.7109375" style="39" customWidth="1"/>
    <col min="1027" max="1028" width="10.7109375" style="39" customWidth="1"/>
    <col min="1029" max="1029" width="10.85546875" style="39" customWidth="1"/>
    <col min="1030" max="1030" width="15.140625" style="39" customWidth="1"/>
    <col min="1031" max="1031" width="14.85546875" style="39" bestFit="1" customWidth="1"/>
    <col min="1032" max="1032" width="12.5703125" style="39" customWidth="1"/>
    <col min="1033" max="1033" width="9.28515625" style="39" customWidth="1"/>
    <col min="1034" max="1281" width="11.42578125" style="39"/>
    <col min="1282" max="1282" width="34.7109375" style="39" customWidth="1"/>
    <col min="1283" max="1284" width="10.7109375" style="39" customWidth="1"/>
    <col min="1285" max="1285" width="10.85546875" style="39" customWidth="1"/>
    <col min="1286" max="1286" width="15.140625" style="39" customWidth="1"/>
    <col min="1287" max="1287" width="14.85546875" style="39" bestFit="1" customWidth="1"/>
    <col min="1288" max="1288" width="12.5703125" style="39" customWidth="1"/>
    <col min="1289" max="1289" width="9.28515625" style="39" customWidth="1"/>
    <col min="1290" max="1537" width="11.42578125" style="39"/>
    <col min="1538" max="1538" width="34.7109375" style="39" customWidth="1"/>
    <col min="1539" max="1540" width="10.7109375" style="39" customWidth="1"/>
    <col min="1541" max="1541" width="10.85546875" style="39" customWidth="1"/>
    <col min="1542" max="1542" width="15.140625" style="39" customWidth="1"/>
    <col min="1543" max="1543" width="14.85546875" style="39" bestFit="1" customWidth="1"/>
    <col min="1544" max="1544" width="12.5703125" style="39" customWidth="1"/>
    <col min="1545" max="1545" width="9.28515625" style="39" customWidth="1"/>
    <col min="1546" max="1793" width="11.42578125" style="39"/>
    <col min="1794" max="1794" width="34.7109375" style="39" customWidth="1"/>
    <col min="1795" max="1796" width="10.7109375" style="39" customWidth="1"/>
    <col min="1797" max="1797" width="10.85546875" style="39" customWidth="1"/>
    <col min="1798" max="1798" width="15.140625" style="39" customWidth="1"/>
    <col min="1799" max="1799" width="14.85546875" style="39" bestFit="1" customWidth="1"/>
    <col min="1800" max="1800" width="12.5703125" style="39" customWidth="1"/>
    <col min="1801" max="1801" width="9.28515625" style="39" customWidth="1"/>
    <col min="1802" max="2049" width="11.42578125" style="39"/>
    <col min="2050" max="2050" width="34.7109375" style="39" customWidth="1"/>
    <col min="2051" max="2052" width="10.7109375" style="39" customWidth="1"/>
    <col min="2053" max="2053" width="10.85546875" style="39" customWidth="1"/>
    <col min="2054" max="2054" width="15.140625" style="39" customWidth="1"/>
    <col min="2055" max="2055" width="14.85546875" style="39" bestFit="1" customWidth="1"/>
    <col min="2056" max="2056" width="12.5703125" style="39" customWidth="1"/>
    <col min="2057" max="2057" width="9.28515625" style="39" customWidth="1"/>
    <col min="2058" max="2305" width="11.42578125" style="39"/>
    <col min="2306" max="2306" width="34.7109375" style="39" customWidth="1"/>
    <col min="2307" max="2308" width="10.7109375" style="39" customWidth="1"/>
    <col min="2309" max="2309" width="10.85546875" style="39" customWidth="1"/>
    <col min="2310" max="2310" width="15.140625" style="39" customWidth="1"/>
    <col min="2311" max="2311" width="14.85546875" style="39" bestFit="1" customWidth="1"/>
    <col min="2312" max="2312" width="12.5703125" style="39" customWidth="1"/>
    <col min="2313" max="2313" width="9.28515625" style="39" customWidth="1"/>
    <col min="2314" max="2561" width="11.42578125" style="39"/>
    <col min="2562" max="2562" width="34.7109375" style="39" customWidth="1"/>
    <col min="2563" max="2564" width="10.7109375" style="39" customWidth="1"/>
    <col min="2565" max="2565" width="10.85546875" style="39" customWidth="1"/>
    <col min="2566" max="2566" width="15.140625" style="39" customWidth="1"/>
    <col min="2567" max="2567" width="14.85546875" style="39" bestFit="1" customWidth="1"/>
    <col min="2568" max="2568" width="12.5703125" style="39" customWidth="1"/>
    <col min="2569" max="2569" width="9.28515625" style="39" customWidth="1"/>
    <col min="2570" max="2817" width="11.42578125" style="39"/>
    <col min="2818" max="2818" width="34.7109375" style="39" customWidth="1"/>
    <col min="2819" max="2820" width="10.7109375" style="39" customWidth="1"/>
    <col min="2821" max="2821" width="10.85546875" style="39" customWidth="1"/>
    <col min="2822" max="2822" width="15.140625" style="39" customWidth="1"/>
    <col min="2823" max="2823" width="14.85546875" style="39" bestFit="1" customWidth="1"/>
    <col min="2824" max="2824" width="12.5703125" style="39" customWidth="1"/>
    <col min="2825" max="2825" width="9.28515625" style="39" customWidth="1"/>
    <col min="2826" max="3073" width="11.42578125" style="39"/>
    <col min="3074" max="3074" width="34.7109375" style="39" customWidth="1"/>
    <col min="3075" max="3076" width="10.7109375" style="39" customWidth="1"/>
    <col min="3077" max="3077" width="10.85546875" style="39" customWidth="1"/>
    <col min="3078" max="3078" width="15.140625" style="39" customWidth="1"/>
    <col min="3079" max="3079" width="14.85546875" style="39" bestFit="1" customWidth="1"/>
    <col min="3080" max="3080" width="12.5703125" style="39" customWidth="1"/>
    <col min="3081" max="3081" width="9.28515625" style="39" customWidth="1"/>
    <col min="3082" max="3329" width="11.42578125" style="39"/>
    <col min="3330" max="3330" width="34.7109375" style="39" customWidth="1"/>
    <col min="3331" max="3332" width="10.7109375" style="39" customWidth="1"/>
    <col min="3333" max="3333" width="10.85546875" style="39" customWidth="1"/>
    <col min="3334" max="3334" width="15.140625" style="39" customWidth="1"/>
    <col min="3335" max="3335" width="14.85546875" style="39" bestFit="1" customWidth="1"/>
    <col min="3336" max="3336" width="12.5703125" style="39" customWidth="1"/>
    <col min="3337" max="3337" width="9.28515625" style="39" customWidth="1"/>
    <col min="3338" max="3585" width="11.42578125" style="39"/>
    <col min="3586" max="3586" width="34.7109375" style="39" customWidth="1"/>
    <col min="3587" max="3588" width="10.7109375" style="39" customWidth="1"/>
    <col min="3589" max="3589" width="10.85546875" style="39" customWidth="1"/>
    <col min="3590" max="3590" width="15.140625" style="39" customWidth="1"/>
    <col min="3591" max="3591" width="14.85546875" style="39" bestFit="1" customWidth="1"/>
    <col min="3592" max="3592" width="12.5703125" style="39" customWidth="1"/>
    <col min="3593" max="3593" width="9.28515625" style="39" customWidth="1"/>
    <col min="3594" max="3841" width="11.42578125" style="39"/>
    <col min="3842" max="3842" width="34.7109375" style="39" customWidth="1"/>
    <col min="3843" max="3844" width="10.7109375" style="39" customWidth="1"/>
    <col min="3845" max="3845" width="10.85546875" style="39" customWidth="1"/>
    <col min="3846" max="3846" width="15.140625" style="39" customWidth="1"/>
    <col min="3847" max="3847" width="14.85546875" style="39" bestFit="1" customWidth="1"/>
    <col min="3848" max="3848" width="12.5703125" style="39" customWidth="1"/>
    <col min="3849" max="3849" width="9.28515625" style="39" customWidth="1"/>
    <col min="3850" max="4097" width="11.42578125" style="39"/>
    <col min="4098" max="4098" width="34.7109375" style="39" customWidth="1"/>
    <col min="4099" max="4100" width="10.7109375" style="39" customWidth="1"/>
    <col min="4101" max="4101" width="10.85546875" style="39" customWidth="1"/>
    <col min="4102" max="4102" width="15.140625" style="39" customWidth="1"/>
    <col min="4103" max="4103" width="14.85546875" style="39" bestFit="1" customWidth="1"/>
    <col min="4104" max="4104" width="12.5703125" style="39" customWidth="1"/>
    <col min="4105" max="4105" width="9.28515625" style="39" customWidth="1"/>
    <col min="4106" max="4353" width="11.42578125" style="39"/>
    <col min="4354" max="4354" width="34.7109375" style="39" customWidth="1"/>
    <col min="4355" max="4356" width="10.7109375" style="39" customWidth="1"/>
    <col min="4357" max="4357" width="10.85546875" style="39" customWidth="1"/>
    <col min="4358" max="4358" width="15.140625" style="39" customWidth="1"/>
    <col min="4359" max="4359" width="14.85546875" style="39" bestFit="1" customWidth="1"/>
    <col min="4360" max="4360" width="12.5703125" style="39" customWidth="1"/>
    <col min="4361" max="4361" width="9.28515625" style="39" customWidth="1"/>
    <col min="4362" max="4609" width="11.42578125" style="39"/>
    <col min="4610" max="4610" width="34.7109375" style="39" customWidth="1"/>
    <col min="4611" max="4612" width="10.7109375" style="39" customWidth="1"/>
    <col min="4613" max="4613" width="10.85546875" style="39" customWidth="1"/>
    <col min="4614" max="4614" width="15.140625" style="39" customWidth="1"/>
    <col min="4615" max="4615" width="14.85546875" style="39" bestFit="1" customWidth="1"/>
    <col min="4616" max="4616" width="12.5703125" style="39" customWidth="1"/>
    <col min="4617" max="4617" width="9.28515625" style="39" customWidth="1"/>
    <col min="4618" max="4865" width="11.42578125" style="39"/>
    <col min="4866" max="4866" width="34.7109375" style="39" customWidth="1"/>
    <col min="4867" max="4868" width="10.7109375" style="39" customWidth="1"/>
    <col min="4869" max="4869" width="10.85546875" style="39" customWidth="1"/>
    <col min="4870" max="4870" width="15.140625" style="39" customWidth="1"/>
    <col min="4871" max="4871" width="14.85546875" style="39" bestFit="1" customWidth="1"/>
    <col min="4872" max="4872" width="12.5703125" style="39" customWidth="1"/>
    <col min="4873" max="4873" width="9.28515625" style="39" customWidth="1"/>
    <col min="4874" max="5121" width="11.42578125" style="39"/>
    <col min="5122" max="5122" width="34.7109375" style="39" customWidth="1"/>
    <col min="5123" max="5124" width="10.7109375" style="39" customWidth="1"/>
    <col min="5125" max="5125" width="10.85546875" style="39" customWidth="1"/>
    <col min="5126" max="5126" width="15.140625" style="39" customWidth="1"/>
    <col min="5127" max="5127" width="14.85546875" style="39" bestFit="1" customWidth="1"/>
    <col min="5128" max="5128" width="12.5703125" style="39" customWidth="1"/>
    <col min="5129" max="5129" width="9.28515625" style="39" customWidth="1"/>
    <col min="5130" max="5377" width="11.42578125" style="39"/>
    <col min="5378" max="5378" width="34.7109375" style="39" customWidth="1"/>
    <col min="5379" max="5380" width="10.7109375" style="39" customWidth="1"/>
    <col min="5381" max="5381" width="10.85546875" style="39" customWidth="1"/>
    <col min="5382" max="5382" width="15.140625" style="39" customWidth="1"/>
    <col min="5383" max="5383" width="14.85546875" style="39" bestFit="1" customWidth="1"/>
    <col min="5384" max="5384" width="12.5703125" style="39" customWidth="1"/>
    <col min="5385" max="5385" width="9.28515625" style="39" customWidth="1"/>
    <col min="5386" max="5633" width="11.42578125" style="39"/>
    <col min="5634" max="5634" width="34.7109375" style="39" customWidth="1"/>
    <col min="5635" max="5636" width="10.7109375" style="39" customWidth="1"/>
    <col min="5637" max="5637" width="10.85546875" style="39" customWidth="1"/>
    <col min="5638" max="5638" width="15.140625" style="39" customWidth="1"/>
    <col min="5639" max="5639" width="14.85546875" style="39" bestFit="1" customWidth="1"/>
    <col min="5640" max="5640" width="12.5703125" style="39" customWidth="1"/>
    <col min="5641" max="5641" width="9.28515625" style="39" customWidth="1"/>
    <col min="5642" max="5889" width="11.42578125" style="39"/>
    <col min="5890" max="5890" width="34.7109375" style="39" customWidth="1"/>
    <col min="5891" max="5892" width="10.7109375" style="39" customWidth="1"/>
    <col min="5893" max="5893" width="10.85546875" style="39" customWidth="1"/>
    <col min="5894" max="5894" width="15.140625" style="39" customWidth="1"/>
    <col min="5895" max="5895" width="14.85546875" style="39" bestFit="1" customWidth="1"/>
    <col min="5896" max="5896" width="12.5703125" style="39" customWidth="1"/>
    <col min="5897" max="5897" width="9.28515625" style="39" customWidth="1"/>
    <col min="5898" max="6145" width="11.42578125" style="39"/>
    <col min="6146" max="6146" width="34.7109375" style="39" customWidth="1"/>
    <col min="6147" max="6148" width="10.7109375" style="39" customWidth="1"/>
    <col min="6149" max="6149" width="10.85546875" style="39" customWidth="1"/>
    <col min="6150" max="6150" width="15.140625" style="39" customWidth="1"/>
    <col min="6151" max="6151" width="14.85546875" style="39" bestFit="1" customWidth="1"/>
    <col min="6152" max="6152" width="12.5703125" style="39" customWidth="1"/>
    <col min="6153" max="6153" width="9.28515625" style="39" customWidth="1"/>
    <col min="6154" max="6401" width="11.42578125" style="39"/>
    <col min="6402" max="6402" width="34.7109375" style="39" customWidth="1"/>
    <col min="6403" max="6404" width="10.7109375" style="39" customWidth="1"/>
    <col min="6405" max="6405" width="10.85546875" style="39" customWidth="1"/>
    <col min="6406" max="6406" width="15.140625" style="39" customWidth="1"/>
    <col min="6407" max="6407" width="14.85546875" style="39" bestFit="1" customWidth="1"/>
    <col min="6408" max="6408" width="12.5703125" style="39" customWidth="1"/>
    <col min="6409" max="6409" width="9.28515625" style="39" customWidth="1"/>
    <col min="6410" max="6657" width="11.42578125" style="39"/>
    <col min="6658" max="6658" width="34.7109375" style="39" customWidth="1"/>
    <col min="6659" max="6660" width="10.7109375" style="39" customWidth="1"/>
    <col min="6661" max="6661" width="10.85546875" style="39" customWidth="1"/>
    <col min="6662" max="6662" width="15.140625" style="39" customWidth="1"/>
    <col min="6663" max="6663" width="14.85546875" style="39" bestFit="1" customWidth="1"/>
    <col min="6664" max="6664" width="12.5703125" style="39" customWidth="1"/>
    <col min="6665" max="6665" width="9.28515625" style="39" customWidth="1"/>
    <col min="6666" max="6913" width="11.42578125" style="39"/>
    <col min="6914" max="6914" width="34.7109375" style="39" customWidth="1"/>
    <col min="6915" max="6916" width="10.7109375" style="39" customWidth="1"/>
    <col min="6917" max="6917" width="10.85546875" style="39" customWidth="1"/>
    <col min="6918" max="6918" width="15.140625" style="39" customWidth="1"/>
    <col min="6919" max="6919" width="14.85546875" style="39" bestFit="1" customWidth="1"/>
    <col min="6920" max="6920" width="12.5703125" style="39" customWidth="1"/>
    <col min="6921" max="6921" width="9.28515625" style="39" customWidth="1"/>
    <col min="6922" max="7169" width="11.42578125" style="39"/>
    <col min="7170" max="7170" width="34.7109375" style="39" customWidth="1"/>
    <col min="7171" max="7172" width="10.7109375" style="39" customWidth="1"/>
    <col min="7173" max="7173" width="10.85546875" style="39" customWidth="1"/>
    <col min="7174" max="7174" width="15.140625" style="39" customWidth="1"/>
    <col min="7175" max="7175" width="14.85546875" style="39" bestFit="1" customWidth="1"/>
    <col min="7176" max="7176" width="12.5703125" style="39" customWidth="1"/>
    <col min="7177" max="7177" width="9.28515625" style="39" customWidth="1"/>
    <col min="7178" max="7425" width="11.42578125" style="39"/>
    <col min="7426" max="7426" width="34.7109375" style="39" customWidth="1"/>
    <col min="7427" max="7428" width="10.7109375" style="39" customWidth="1"/>
    <col min="7429" max="7429" width="10.85546875" style="39" customWidth="1"/>
    <col min="7430" max="7430" width="15.140625" style="39" customWidth="1"/>
    <col min="7431" max="7431" width="14.85546875" style="39" bestFit="1" customWidth="1"/>
    <col min="7432" max="7432" width="12.5703125" style="39" customWidth="1"/>
    <col min="7433" max="7433" width="9.28515625" style="39" customWidth="1"/>
    <col min="7434" max="7681" width="11.42578125" style="39"/>
    <col min="7682" max="7682" width="34.7109375" style="39" customWidth="1"/>
    <col min="7683" max="7684" width="10.7109375" style="39" customWidth="1"/>
    <col min="7685" max="7685" width="10.85546875" style="39" customWidth="1"/>
    <col min="7686" max="7686" width="15.140625" style="39" customWidth="1"/>
    <col min="7687" max="7687" width="14.85546875" style="39" bestFit="1" customWidth="1"/>
    <col min="7688" max="7688" width="12.5703125" style="39" customWidth="1"/>
    <col min="7689" max="7689" width="9.28515625" style="39" customWidth="1"/>
    <col min="7690" max="7937" width="11.42578125" style="39"/>
    <col min="7938" max="7938" width="34.7109375" style="39" customWidth="1"/>
    <col min="7939" max="7940" width="10.7109375" style="39" customWidth="1"/>
    <col min="7941" max="7941" width="10.85546875" style="39" customWidth="1"/>
    <col min="7942" max="7942" width="15.140625" style="39" customWidth="1"/>
    <col min="7943" max="7943" width="14.85546875" style="39" bestFit="1" customWidth="1"/>
    <col min="7944" max="7944" width="12.5703125" style="39" customWidth="1"/>
    <col min="7945" max="7945" width="9.28515625" style="39" customWidth="1"/>
    <col min="7946" max="8193" width="11.42578125" style="39"/>
    <col min="8194" max="8194" width="34.7109375" style="39" customWidth="1"/>
    <col min="8195" max="8196" width="10.7109375" style="39" customWidth="1"/>
    <col min="8197" max="8197" width="10.85546875" style="39" customWidth="1"/>
    <col min="8198" max="8198" width="15.140625" style="39" customWidth="1"/>
    <col min="8199" max="8199" width="14.85546875" style="39" bestFit="1" customWidth="1"/>
    <col min="8200" max="8200" width="12.5703125" style="39" customWidth="1"/>
    <col min="8201" max="8201" width="9.28515625" style="39" customWidth="1"/>
    <col min="8202" max="8449" width="11.42578125" style="39"/>
    <col min="8450" max="8450" width="34.7109375" style="39" customWidth="1"/>
    <col min="8451" max="8452" width="10.7109375" style="39" customWidth="1"/>
    <col min="8453" max="8453" width="10.85546875" style="39" customWidth="1"/>
    <col min="8454" max="8454" width="15.140625" style="39" customWidth="1"/>
    <col min="8455" max="8455" width="14.85546875" style="39" bestFit="1" customWidth="1"/>
    <col min="8456" max="8456" width="12.5703125" style="39" customWidth="1"/>
    <col min="8457" max="8457" width="9.28515625" style="39" customWidth="1"/>
    <col min="8458" max="8705" width="11.42578125" style="39"/>
    <col min="8706" max="8706" width="34.7109375" style="39" customWidth="1"/>
    <col min="8707" max="8708" width="10.7109375" style="39" customWidth="1"/>
    <col min="8709" max="8709" width="10.85546875" style="39" customWidth="1"/>
    <col min="8710" max="8710" width="15.140625" style="39" customWidth="1"/>
    <col min="8711" max="8711" width="14.85546875" style="39" bestFit="1" customWidth="1"/>
    <col min="8712" max="8712" width="12.5703125" style="39" customWidth="1"/>
    <col min="8713" max="8713" width="9.28515625" style="39" customWidth="1"/>
    <col min="8714" max="8961" width="11.42578125" style="39"/>
    <col min="8962" max="8962" width="34.7109375" style="39" customWidth="1"/>
    <col min="8963" max="8964" width="10.7109375" style="39" customWidth="1"/>
    <col min="8965" max="8965" width="10.85546875" style="39" customWidth="1"/>
    <col min="8966" max="8966" width="15.140625" style="39" customWidth="1"/>
    <col min="8967" max="8967" width="14.85546875" style="39" bestFit="1" customWidth="1"/>
    <col min="8968" max="8968" width="12.5703125" style="39" customWidth="1"/>
    <col min="8969" max="8969" width="9.28515625" style="39" customWidth="1"/>
    <col min="8970" max="9217" width="11.42578125" style="39"/>
    <col min="9218" max="9218" width="34.7109375" style="39" customWidth="1"/>
    <col min="9219" max="9220" width="10.7109375" style="39" customWidth="1"/>
    <col min="9221" max="9221" width="10.85546875" style="39" customWidth="1"/>
    <col min="9222" max="9222" width="15.140625" style="39" customWidth="1"/>
    <col min="9223" max="9223" width="14.85546875" style="39" bestFit="1" customWidth="1"/>
    <col min="9224" max="9224" width="12.5703125" style="39" customWidth="1"/>
    <col min="9225" max="9225" width="9.28515625" style="39" customWidth="1"/>
    <col min="9226" max="9473" width="11.42578125" style="39"/>
    <col min="9474" max="9474" width="34.7109375" style="39" customWidth="1"/>
    <col min="9475" max="9476" width="10.7109375" style="39" customWidth="1"/>
    <col min="9477" max="9477" width="10.85546875" style="39" customWidth="1"/>
    <col min="9478" max="9478" width="15.140625" style="39" customWidth="1"/>
    <col min="9479" max="9479" width="14.85546875" style="39" bestFit="1" customWidth="1"/>
    <col min="9480" max="9480" width="12.5703125" style="39" customWidth="1"/>
    <col min="9481" max="9481" width="9.28515625" style="39" customWidth="1"/>
    <col min="9482" max="9729" width="11.42578125" style="39"/>
    <col min="9730" max="9730" width="34.7109375" style="39" customWidth="1"/>
    <col min="9731" max="9732" width="10.7109375" style="39" customWidth="1"/>
    <col min="9733" max="9733" width="10.85546875" style="39" customWidth="1"/>
    <col min="9734" max="9734" width="15.140625" style="39" customWidth="1"/>
    <col min="9735" max="9735" width="14.85546875" style="39" bestFit="1" customWidth="1"/>
    <col min="9736" max="9736" width="12.5703125" style="39" customWidth="1"/>
    <col min="9737" max="9737" width="9.28515625" style="39" customWidth="1"/>
    <col min="9738" max="9985" width="11.42578125" style="39"/>
    <col min="9986" max="9986" width="34.7109375" style="39" customWidth="1"/>
    <col min="9987" max="9988" width="10.7109375" style="39" customWidth="1"/>
    <col min="9989" max="9989" width="10.85546875" style="39" customWidth="1"/>
    <col min="9990" max="9990" width="15.140625" style="39" customWidth="1"/>
    <col min="9991" max="9991" width="14.85546875" style="39" bestFit="1" customWidth="1"/>
    <col min="9992" max="9992" width="12.5703125" style="39" customWidth="1"/>
    <col min="9993" max="9993" width="9.28515625" style="39" customWidth="1"/>
    <col min="9994" max="10241" width="11.42578125" style="39"/>
    <col min="10242" max="10242" width="34.7109375" style="39" customWidth="1"/>
    <col min="10243" max="10244" width="10.7109375" style="39" customWidth="1"/>
    <col min="10245" max="10245" width="10.85546875" style="39" customWidth="1"/>
    <col min="10246" max="10246" width="15.140625" style="39" customWidth="1"/>
    <col min="10247" max="10247" width="14.85546875" style="39" bestFit="1" customWidth="1"/>
    <col min="10248" max="10248" width="12.5703125" style="39" customWidth="1"/>
    <col min="10249" max="10249" width="9.28515625" style="39" customWidth="1"/>
    <col min="10250" max="10497" width="11.42578125" style="39"/>
    <col min="10498" max="10498" width="34.7109375" style="39" customWidth="1"/>
    <col min="10499" max="10500" width="10.7109375" style="39" customWidth="1"/>
    <col min="10501" max="10501" width="10.85546875" style="39" customWidth="1"/>
    <col min="10502" max="10502" width="15.140625" style="39" customWidth="1"/>
    <col min="10503" max="10503" width="14.85546875" style="39" bestFit="1" customWidth="1"/>
    <col min="10504" max="10504" width="12.5703125" style="39" customWidth="1"/>
    <col min="10505" max="10505" width="9.28515625" style="39" customWidth="1"/>
    <col min="10506" max="10753" width="11.42578125" style="39"/>
    <col min="10754" max="10754" width="34.7109375" style="39" customWidth="1"/>
    <col min="10755" max="10756" width="10.7109375" style="39" customWidth="1"/>
    <col min="10757" max="10757" width="10.85546875" style="39" customWidth="1"/>
    <col min="10758" max="10758" width="15.140625" style="39" customWidth="1"/>
    <col min="10759" max="10759" width="14.85546875" style="39" bestFit="1" customWidth="1"/>
    <col min="10760" max="10760" width="12.5703125" style="39" customWidth="1"/>
    <col min="10761" max="10761" width="9.28515625" style="39" customWidth="1"/>
    <col min="10762" max="11009" width="11.42578125" style="39"/>
    <col min="11010" max="11010" width="34.7109375" style="39" customWidth="1"/>
    <col min="11011" max="11012" width="10.7109375" style="39" customWidth="1"/>
    <col min="11013" max="11013" width="10.85546875" style="39" customWidth="1"/>
    <col min="11014" max="11014" width="15.140625" style="39" customWidth="1"/>
    <col min="11015" max="11015" width="14.85546875" style="39" bestFit="1" customWidth="1"/>
    <col min="11016" max="11016" width="12.5703125" style="39" customWidth="1"/>
    <col min="11017" max="11017" width="9.28515625" style="39" customWidth="1"/>
    <col min="11018" max="11265" width="11.42578125" style="39"/>
    <col min="11266" max="11266" width="34.7109375" style="39" customWidth="1"/>
    <col min="11267" max="11268" width="10.7109375" style="39" customWidth="1"/>
    <col min="11269" max="11269" width="10.85546875" style="39" customWidth="1"/>
    <col min="11270" max="11270" width="15.140625" style="39" customWidth="1"/>
    <col min="11271" max="11271" width="14.85546875" style="39" bestFit="1" customWidth="1"/>
    <col min="11272" max="11272" width="12.5703125" style="39" customWidth="1"/>
    <col min="11273" max="11273" width="9.28515625" style="39" customWidth="1"/>
    <col min="11274" max="11521" width="11.42578125" style="39"/>
    <col min="11522" max="11522" width="34.7109375" style="39" customWidth="1"/>
    <col min="11523" max="11524" width="10.7109375" style="39" customWidth="1"/>
    <col min="11525" max="11525" width="10.85546875" style="39" customWidth="1"/>
    <col min="11526" max="11526" width="15.140625" style="39" customWidth="1"/>
    <col min="11527" max="11527" width="14.85546875" style="39" bestFit="1" customWidth="1"/>
    <col min="11528" max="11528" width="12.5703125" style="39" customWidth="1"/>
    <col min="11529" max="11529" width="9.28515625" style="39" customWidth="1"/>
    <col min="11530" max="11777" width="11.42578125" style="39"/>
    <col min="11778" max="11778" width="34.7109375" style="39" customWidth="1"/>
    <col min="11779" max="11780" width="10.7109375" style="39" customWidth="1"/>
    <col min="11781" max="11781" width="10.85546875" style="39" customWidth="1"/>
    <col min="11782" max="11782" width="15.140625" style="39" customWidth="1"/>
    <col min="11783" max="11783" width="14.85546875" style="39" bestFit="1" customWidth="1"/>
    <col min="11784" max="11784" width="12.5703125" style="39" customWidth="1"/>
    <col min="11785" max="11785" width="9.28515625" style="39" customWidth="1"/>
    <col min="11786" max="12033" width="11.42578125" style="39"/>
    <col min="12034" max="12034" width="34.7109375" style="39" customWidth="1"/>
    <col min="12035" max="12036" width="10.7109375" style="39" customWidth="1"/>
    <col min="12037" max="12037" width="10.85546875" style="39" customWidth="1"/>
    <col min="12038" max="12038" width="15.140625" style="39" customWidth="1"/>
    <col min="12039" max="12039" width="14.85546875" style="39" bestFit="1" customWidth="1"/>
    <col min="12040" max="12040" width="12.5703125" style="39" customWidth="1"/>
    <col min="12041" max="12041" width="9.28515625" style="39" customWidth="1"/>
    <col min="12042" max="12289" width="11.42578125" style="39"/>
    <col min="12290" max="12290" width="34.7109375" style="39" customWidth="1"/>
    <col min="12291" max="12292" width="10.7109375" style="39" customWidth="1"/>
    <col min="12293" max="12293" width="10.85546875" style="39" customWidth="1"/>
    <col min="12294" max="12294" width="15.140625" style="39" customWidth="1"/>
    <col min="12295" max="12295" width="14.85546875" style="39" bestFit="1" customWidth="1"/>
    <col min="12296" max="12296" width="12.5703125" style="39" customWidth="1"/>
    <col min="12297" max="12297" width="9.28515625" style="39" customWidth="1"/>
    <col min="12298" max="12545" width="11.42578125" style="39"/>
    <col min="12546" max="12546" width="34.7109375" style="39" customWidth="1"/>
    <col min="12547" max="12548" width="10.7109375" style="39" customWidth="1"/>
    <col min="12549" max="12549" width="10.85546875" style="39" customWidth="1"/>
    <col min="12550" max="12550" width="15.140625" style="39" customWidth="1"/>
    <col min="12551" max="12551" width="14.85546875" style="39" bestFit="1" customWidth="1"/>
    <col min="12552" max="12552" width="12.5703125" style="39" customWidth="1"/>
    <col min="12553" max="12553" width="9.28515625" style="39" customWidth="1"/>
    <col min="12554" max="12801" width="11.42578125" style="39"/>
    <col min="12802" max="12802" width="34.7109375" style="39" customWidth="1"/>
    <col min="12803" max="12804" width="10.7109375" style="39" customWidth="1"/>
    <col min="12805" max="12805" width="10.85546875" style="39" customWidth="1"/>
    <col min="12806" max="12806" width="15.140625" style="39" customWidth="1"/>
    <col min="12807" max="12807" width="14.85546875" style="39" bestFit="1" customWidth="1"/>
    <col min="12808" max="12808" width="12.5703125" style="39" customWidth="1"/>
    <col min="12809" max="12809" width="9.28515625" style="39" customWidth="1"/>
    <col min="12810" max="13057" width="11.42578125" style="39"/>
    <col min="13058" max="13058" width="34.7109375" style="39" customWidth="1"/>
    <col min="13059" max="13060" width="10.7109375" style="39" customWidth="1"/>
    <col min="13061" max="13061" width="10.85546875" style="39" customWidth="1"/>
    <col min="13062" max="13062" width="15.140625" style="39" customWidth="1"/>
    <col min="13063" max="13063" width="14.85546875" style="39" bestFit="1" customWidth="1"/>
    <col min="13064" max="13064" width="12.5703125" style="39" customWidth="1"/>
    <col min="13065" max="13065" width="9.28515625" style="39" customWidth="1"/>
    <col min="13066" max="13313" width="11.42578125" style="39"/>
    <col min="13314" max="13314" width="34.7109375" style="39" customWidth="1"/>
    <col min="13315" max="13316" width="10.7109375" style="39" customWidth="1"/>
    <col min="13317" max="13317" width="10.85546875" style="39" customWidth="1"/>
    <col min="13318" max="13318" width="15.140625" style="39" customWidth="1"/>
    <col min="13319" max="13319" width="14.85546875" style="39" bestFit="1" customWidth="1"/>
    <col min="13320" max="13320" width="12.5703125" style="39" customWidth="1"/>
    <col min="13321" max="13321" width="9.28515625" style="39" customWidth="1"/>
    <col min="13322" max="13569" width="11.42578125" style="39"/>
    <col min="13570" max="13570" width="34.7109375" style="39" customWidth="1"/>
    <col min="13571" max="13572" width="10.7109375" style="39" customWidth="1"/>
    <col min="13573" max="13573" width="10.85546875" style="39" customWidth="1"/>
    <col min="13574" max="13574" width="15.140625" style="39" customWidth="1"/>
    <col min="13575" max="13575" width="14.85546875" style="39" bestFit="1" customWidth="1"/>
    <col min="13576" max="13576" width="12.5703125" style="39" customWidth="1"/>
    <col min="13577" max="13577" width="9.28515625" style="39" customWidth="1"/>
    <col min="13578" max="13825" width="11.42578125" style="39"/>
    <col min="13826" max="13826" width="34.7109375" style="39" customWidth="1"/>
    <col min="13827" max="13828" width="10.7109375" style="39" customWidth="1"/>
    <col min="13829" max="13829" width="10.85546875" style="39" customWidth="1"/>
    <col min="13830" max="13830" width="15.140625" style="39" customWidth="1"/>
    <col min="13831" max="13831" width="14.85546875" style="39" bestFit="1" customWidth="1"/>
    <col min="13832" max="13832" width="12.5703125" style="39" customWidth="1"/>
    <col min="13833" max="13833" width="9.28515625" style="39" customWidth="1"/>
    <col min="13834" max="14081" width="11.42578125" style="39"/>
    <col min="14082" max="14082" width="34.7109375" style="39" customWidth="1"/>
    <col min="14083" max="14084" width="10.7109375" style="39" customWidth="1"/>
    <col min="14085" max="14085" width="10.85546875" style="39" customWidth="1"/>
    <col min="14086" max="14086" width="15.140625" style="39" customWidth="1"/>
    <col min="14087" max="14087" width="14.85546875" style="39" bestFit="1" customWidth="1"/>
    <col min="14088" max="14088" width="12.5703125" style="39" customWidth="1"/>
    <col min="14089" max="14089" width="9.28515625" style="39" customWidth="1"/>
    <col min="14090" max="14337" width="11.42578125" style="39"/>
    <col min="14338" max="14338" width="34.7109375" style="39" customWidth="1"/>
    <col min="14339" max="14340" width="10.7109375" style="39" customWidth="1"/>
    <col min="14341" max="14341" width="10.85546875" style="39" customWidth="1"/>
    <col min="14342" max="14342" width="15.140625" style="39" customWidth="1"/>
    <col min="14343" max="14343" width="14.85546875" style="39" bestFit="1" customWidth="1"/>
    <col min="14344" max="14344" width="12.5703125" style="39" customWidth="1"/>
    <col min="14345" max="14345" width="9.28515625" style="39" customWidth="1"/>
    <col min="14346" max="14593" width="11.42578125" style="39"/>
    <col min="14594" max="14594" width="34.7109375" style="39" customWidth="1"/>
    <col min="14595" max="14596" width="10.7109375" style="39" customWidth="1"/>
    <col min="14597" max="14597" width="10.85546875" style="39" customWidth="1"/>
    <col min="14598" max="14598" width="15.140625" style="39" customWidth="1"/>
    <col min="14599" max="14599" width="14.85546875" style="39" bestFit="1" customWidth="1"/>
    <col min="14600" max="14600" width="12.5703125" style="39" customWidth="1"/>
    <col min="14601" max="14601" width="9.28515625" style="39" customWidth="1"/>
    <col min="14602" max="14849" width="11.42578125" style="39"/>
    <col min="14850" max="14850" width="34.7109375" style="39" customWidth="1"/>
    <col min="14851" max="14852" width="10.7109375" style="39" customWidth="1"/>
    <col min="14853" max="14853" width="10.85546875" style="39" customWidth="1"/>
    <col min="14854" max="14854" width="15.140625" style="39" customWidth="1"/>
    <col min="14855" max="14855" width="14.85546875" style="39" bestFit="1" customWidth="1"/>
    <col min="14856" max="14856" width="12.5703125" style="39" customWidth="1"/>
    <col min="14857" max="14857" width="9.28515625" style="39" customWidth="1"/>
    <col min="14858" max="15105" width="11.42578125" style="39"/>
    <col min="15106" max="15106" width="34.7109375" style="39" customWidth="1"/>
    <col min="15107" max="15108" width="10.7109375" style="39" customWidth="1"/>
    <col min="15109" max="15109" width="10.85546875" style="39" customWidth="1"/>
    <col min="15110" max="15110" width="15.140625" style="39" customWidth="1"/>
    <col min="15111" max="15111" width="14.85546875" style="39" bestFit="1" customWidth="1"/>
    <col min="15112" max="15112" width="12.5703125" style="39" customWidth="1"/>
    <col min="15113" max="15113" width="9.28515625" style="39" customWidth="1"/>
    <col min="15114" max="15361" width="11.42578125" style="39"/>
    <col min="15362" max="15362" width="34.7109375" style="39" customWidth="1"/>
    <col min="15363" max="15364" width="10.7109375" style="39" customWidth="1"/>
    <col min="15365" max="15365" width="10.85546875" style="39" customWidth="1"/>
    <col min="15366" max="15366" width="15.140625" style="39" customWidth="1"/>
    <col min="15367" max="15367" width="14.85546875" style="39" bestFit="1" customWidth="1"/>
    <col min="15368" max="15368" width="12.5703125" style="39" customWidth="1"/>
    <col min="15369" max="15369" width="9.28515625" style="39" customWidth="1"/>
    <col min="15370" max="15617" width="11.42578125" style="39"/>
    <col min="15618" max="15618" width="34.7109375" style="39" customWidth="1"/>
    <col min="15619" max="15620" width="10.7109375" style="39" customWidth="1"/>
    <col min="15621" max="15621" width="10.85546875" style="39" customWidth="1"/>
    <col min="15622" max="15622" width="15.140625" style="39" customWidth="1"/>
    <col min="15623" max="15623" width="14.85546875" style="39" bestFit="1" customWidth="1"/>
    <col min="15624" max="15624" width="12.5703125" style="39" customWidth="1"/>
    <col min="15625" max="15625" width="9.28515625" style="39" customWidth="1"/>
    <col min="15626" max="15873" width="11.42578125" style="39"/>
    <col min="15874" max="15874" width="34.7109375" style="39" customWidth="1"/>
    <col min="15875" max="15876" width="10.7109375" style="39" customWidth="1"/>
    <col min="15877" max="15877" width="10.85546875" style="39" customWidth="1"/>
    <col min="15878" max="15878" width="15.140625" style="39" customWidth="1"/>
    <col min="15879" max="15879" width="14.85546875" style="39" bestFit="1" customWidth="1"/>
    <col min="15880" max="15880" width="12.5703125" style="39" customWidth="1"/>
    <col min="15881" max="15881" width="9.28515625" style="39" customWidth="1"/>
    <col min="15882" max="16129" width="11.42578125" style="39"/>
    <col min="16130" max="16130" width="34.7109375" style="39" customWidth="1"/>
    <col min="16131" max="16132" width="10.7109375" style="39" customWidth="1"/>
    <col min="16133" max="16133" width="10.85546875" style="39" customWidth="1"/>
    <col min="16134" max="16134" width="15.140625" style="39" customWidth="1"/>
    <col min="16135" max="16135" width="14.85546875" style="39" bestFit="1" customWidth="1"/>
    <col min="16136" max="16136" width="12.5703125" style="39" customWidth="1"/>
    <col min="16137" max="16137" width="9.28515625" style="39" customWidth="1"/>
    <col min="16138" max="16384" width="11.42578125" style="39"/>
  </cols>
  <sheetData>
    <row r="1" spans="1:13" x14ac:dyDescent="0.2">
      <c r="A1" s="145" t="str">
        <f>Basisdaten!A1</f>
        <v>GESUNDHEITS-, SOZIAL- UND INTEGRATIONSDIREKTION DES KANTONS BERN</v>
      </c>
      <c r="B1" s="36"/>
      <c r="C1" s="36"/>
      <c r="D1" s="36"/>
      <c r="E1" s="36"/>
      <c r="F1" s="36"/>
      <c r="G1" s="36"/>
      <c r="H1" s="36"/>
      <c r="I1" s="36"/>
      <c r="J1" s="36"/>
      <c r="K1" s="36"/>
    </row>
    <row r="2" spans="1:13" x14ac:dyDescent="0.2">
      <c r="A2" s="45" t="s">
        <v>139</v>
      </c>
      <c r="B2" s="37"/>
      <c r="C2" s="37"/>
      <c r="D2" s="36"/>
      <c r="E2" s="37"/>
      <c r="F2" s="37"/>
      <c r="G2" s="37"/>
      <c r="H2" s="37"/>
      <c r="I2" s="36"/>
      <c r="J2" s="36"/>
      <c r="K2" s="36"/>
    </row>
    <row r="3" spans="1:13" ht="15" x14ac:dyDescent="0.25">
      <c r="A3" s="45" t="s">
        <v>160</v>
      </c>
      <c r="B3" s="38"/>
      <c r="C3" s="38"/>
    </row>
    <row r="4" spans="1:13" x14ac:dyDescent="0.2">
      <c r="A4" s="40"/>
      <c r="B4" s="41"/>
      <c r="C4" s="41"/>
    </row>
    <row r="5" spans="1:13" ht="15" x14ac:dyDescent="0.25">
      <c r="E5" s="355"/>
      <c r="F5" s="355"/>
      <c r="G5" s="71"/>
      <c r="H5" s="42"/>
      <c r="I5" s="42"/>
    </row>
    <row r="6" spans="1:13" ht="11.25" customHeight="1" x14ac:dyDescent="0.25">
      <c r="E6" s="71"/>
      <c r="F6" s="71"/>
      <c r="G6" s="71"/>
      <c r="H6" s="42"/>
      <c r="I6" s="42"/>
    </row>
    <row r="7" spans="1:13" ht="9" customHeight="1" x14ac:dyDescent="0.2"/>
    <row r="8" spans="1:13" ht="15.75" x14ac:dyDescent="0.25">
      <c r="A8" s="43" t="s">
        <v>75</v>
      </c>
      <c r="B8" s="44">
        <v>2022</v>
      </c>
      <c r="C8" s="44" t="s">
        <v>89</v>
      </c>
      <c r="K8" s="42"/>
    </row>
    <row r="10" spans="1:13" s="46" customFormat="1" ht="15" x14ac:dyDescent="0.25">
      <c r="A10" s="38" t="s">
        <v>76</v>
      </c>
      <c r="B10" s="371">
        <f>Basisdaten!B17</f>
        <v>0</v>
      </c>
      <c r="C10" s="372"/>
      <c r="D10" s="372"/>
      <c r="E10" s="372"/>
      <c r="F10" s="372"/>
      <c r="G10" s="372"/>
      <c r="H10" s="373"/>
      <c r="I10" s="74"/>
      <c r="J10" s="74"/>
      <c r="K10" s="74"/>
      <c r="L10" s="74"/>
      <c r="M10" s="74"/>
    </row>
    <row r="11" spans="1:13" x14ac:dyDescent="0.2">
      <c r="A11" s="45"/>
      <c r="B11" s="45"/>
      <c r="C11" s="45"/>
      <c r="E11" s="47"/>
      <c r="F11" s="47"/>
      <c r="G11" s="47"/>
      <c r="H11" s="47"/>
      <c r="I11" s="48"/>
      <c r="J11" s="75"/>
      <c r="L11" s="42"/>
    </row>
    <row r="12" spans="1:13" x14ac:dyDescent="0.2">
      <c r="A12" s="45"/>
      <c r="B12" s="45"/>
      <c r="C12" s="45"/>
      <c r="E12" s="47"/>
      <c r="F12" s="47"/>
      <c r="G12" s="47"/>
      <c r="H12" s="47"/>
      <c r="I12" s="48"/>
      <c r="J12" s="75"/>
    </row>
    <row r="13" spans="1:13" ht="9" customHeight="1" x14ac:dyDescent="0.2"/>
    <row r="15" spans="1:13" s="46" customFormat="1" ht="16.5" customHeight="1" x14ac:dyDescent="0.2">
      <c r="A15" s="357" t="s">
        <v>77</v>
      </c>
      <c r="B15" s="358"/>
      <c r="C15" s="358"/>
      <c r="D15" s="358"/>
      <c r="E15" s="358"/>
      <c r="F15" s="358"/>
      <c r="G15" s="359"/>
      <c r="H15" s="66"/>
    </row>
    <row r="16" spans="1:13" ht="6.75" customHeight="1" x14ac:dyDescent="0.2">
      <c r="A16" s="356"/>
      <c r="B16" s="356"/>
      <c r="C16" s="356"/>
      <c r="D16" s="356"/>
      <c r="E16" s="356"/>
      <c r="F16" s="356"/>
      <c r="G16" s="356"/>
      <c r="H16" s="356"/>
    </row>
    <row r="17" spans="1:8" s="76" customFormat="1" ht="30" customHeight="1" x14ac:dyDescent="0.2">
      <c r="A17" s="64" t="s">
        <v>78</v>
      </c>
      <c r="B17" s="65"/>
      <c r="C17" s="374" t="s">
        <v>101</v>
      </c>
      <c r="D17" s="375"/>
      <c r="E17" s="300" t="s">
        <v>87</v>
      </c>
      <c r="F17" s="132" t="s">
        <v>29</v>
      </c>
      <c r="G17" s="301" t="s">
        <v>88</v>
      </c>
    </row>
    <row r="18" spans="1:8" ht="15" customHeight="1" x14ac:dyDescent="0.2">
      <c r="A18" s="63"/>
      <c r="B18" s="63"/>
      <c r="C18" s="376">
        <f>Basisdaten!D41</f>
        <v>0</v>
      </c>
      <c r="D18" s="377"/>
      <c r="E18" s="67">
        <f>Basisdaten!D34</f>
        <v>0</v>
      </c>
      <c r="F18" s="68">
        <f>Basisdaten!E34</f>
        <v>0</v>
      </c>
      <c r="G18" s="110" t="e">
        <f>IF(C18="","",IF(E18="","",(C18/E18-1)))</f>
        <v>#DIV/0!</v>
      </c>
    </row>
    <row r="19" spans="1:8" ht="15" customHeight="1" x14ac:dyDescent="0.2">
      <c r="A19" s="63"/>
      <c r="B19" s="63"/>
      <c r="C19" s="63"/>
      <c r="D19" s="63"/>
      <c r="E19" s="49"/>
      <c r="F19" s="49"/>
      <c r="G19" s="49"/>
      <c r="H19" s="49"/>
    </row>
    <row r="20" spans="1:8" x14ac:dyDescent="0.2">
      <c r="A20" s="365"/>
      <c r="B20" s="365"/>
      <c r="C20" s="365"/>
      <c r="D20" s="365"/>
      <c r="E20" s="366"/>
      <c r="F20" s="366"/>
      <c r="G20" s="366"/>
      <c r="H20" s="366"/>
    </row>
    <row r="21" spans="1:8" ht="15" customHeight="1" x14ac:dyDescent="0.2">
      <c r="A21" s="357" t="s">
        <v>79</v>
      </c>
      <c r="B21" s="358"/>
      <c r="C21" s="358"/>
      <c r="D21" s="359"/>
      <c r="E21" s="367" t="s">
        <v>58</v>
      </c>
      <c r="F21" s="368"/>
      <c r="G21" s="50"/>
      <c r="H21" s="50"/>
    </row>
    <row r="22" spans="1:8" ht="15" x14ac:dyDescent="0.2">
      <c r="A22" s="70" t="s">
        <v>68</v>
      </c>
      <c r="B22" s="72"/>
      <c r="C22" s="72"/>
      <c r="D22" s="73"/>
      <c r="E22" s="369">
        <f>Basisdaten!B58</f>
        <v>0</v>
      </c>
      <c r="F22" s="370"/>
      <c r="G22" s="50"/>
      <c r="H22" s="50"/>
    </row>
    <row r="23" spans="1:8" ht="17.25" customHeight="1" x14ac:dyDescent="0.2">
      <c r="A23" s="360" t="s">
        <v>80</v>
      </c>
      <c r="B23" s="361"/>
      <c r="C23" s="361"/>
      <c r="D23" s="362"/>
      <c r="E23" s="363">
        <f>Basisdaten!B59</f>
        <v>0</v>
      </c>
      <c r="F23" s="364"/>
      <c r="G23" s="51"/>
      <c r="H23" s="77"/>
    </row>
    <row r="24" spans="1:8" ht="17.25" customHeight="1" x14ac:dyDescent="0.2">
      <c r="A24" s="360" t="s">
        <v>81</v>
      </c>
      <c r="B24" s="361"/>
      <c r="C24" s="361"/>
      <c r="D24" s="362"/>
      <c r="E24" s="363">
        <f>Basisdaten!B60</f>
        <v>0</v>
      </c>
      <c r="F24" s="364"/>
      <c r="G24" s="51"/>
      <c r="H24" s="77"/>
    </row>
    <row r="25" spans="1:8" ht="17.25" customHeight="1" x14ac:dyDescent="0.2">
      <c r="A25" s="360" t="s">
        <v>82</v>
      </c>
      <c r="B25" s="361"/>
      <c r="C25" s="361"/>
      <c r="D25" s="362"/>
      <c r="E25" s="363">
        <f>Basisdaten!B61</f>
        <v>0</v>
      </c>
      <c r="F25" s="364"/>
      <c r="G25" s="51"/>
      <c r="H25" s="51"/>
    </row>
    <row r="26" spans="1:8" ht="17.25" customHeight="1" x14ac:dyDescent="0.2">
      <c r="A26" s="384" t="s">
        <v>107</v>
      </c>
      <c r="B26" s="385"/>
      <c r="C26" s="385"/>
      <c r="D26" s="386"/>
      <c r="E26" s="387">
        <f>Basisdaten!C62</f>
        <v>0</v>
      </c>
      <c r="F26" s="388"/>
      <c r="G26" s="51"/>
      <c r="H26" s="51"/>
    </row>
    <row r="27" spans="1:8" ht="17.25" customHeight="1" x14ac:dyDescent="0.2">
      <c r="A27" s="378" t="s">
        <v>90</v>
      </c>
      <c r="B27" s="378"/>
      <c r="C27" s="378"/>
      <c r="D27" s="378"/>
      <c r="E27" s="363">
        <f>Basisdaten!B63</f>
        <v>0</v>
      </c>
      <c r="F27" s="364"/>
      <c r="G27" s="51"/>
      <c r="H27" s="51"/>
    </row>
    <row r="28" spans="1:8" ht="17.25" customHeight="1" x14ac:dyDescent="0.2">
      <c r="A28" s="379" t="s">
        <v>83</v>
      </c>
      <c r="B28" s="380"/>
      <c r="C28" s="380"/>
      <c r="D28" s="381"/>
      <c r="E28" s="382">
        <f>SUM(E22:F27)</f>
        <v>0</v>
      </c>
      <c r="F28" s="383"/>
      <c r="G28" s="51"/>
      <c r="H28" s="51"/>
    </row>
    <row r="29" spans="1:8" ht="12.75" customHeight="1" x14ac:dyDescent="0.2">
      <c r="A29" s="52"/>
      <c r="B29" s="52"/>
      <c r="C29" s="52"/>
      <c r="D29" s="52"/>
      <c r="E29" s="53"/>
      <c r="F29" s="51"/>
      <c r="G29" s="51"/>
      <c r="H29" s="51"/>
    </row>
    <row r="30" spans="1:8" ht="12.75" customHeight="1" x14ac:dyDescent="0.2">
      <c r="A30" s="354" t="s">
        <v>97</v>
      </c>
      <c r="B30" s="354"/>
      <c r="C30" s="354"/>
      <c r="D30" s="354"/>
      <c r="E30" s="353"/>
      <c r="F30" s="353"/>
      <c r="G30" s="127" t="s">
        <v>98</v>
      </c>
      <c r="H30" s="126">
        <f>E28-E30</f>
        <v>0</v>
      </c>
    </row>
    <row r="31" spans="1:8" ht="12.75" customHeight="1" x14ac:dyDescent="0.2">
      <c r="A31" s="47"/>
      <c r="B31" s="47"/>
      <c r="C31" s="47"/>
      <c r="D31" s="47"/>
      <c r="E31" s="53"/>
      <c r="F31" s="51"/>
      <c r="G31" s="51"/>
      <c r="H31" s="51"/>
    </row>
    <row r="32" spans="1:8" x14ac:dyDescent="0.2">
      <c r="A32" s="45" t="s">
        <v>91</v>
      </c>
      <c r="B32" s="45"/>
      <c r="C32" s="45"/>
      <c r="D32" s="45"/>
    </row>
    <row r="33" spans="1:17" ht="6" customHeight="1" x14ac:dyDescent="0.2"/>
    <row r="34" spans="1:17" x14ac:dyDescent="0.2">
      <c r="A34" s="389"/>
      <c r="B34" s="390"/>
      <c r="C34" s="390"/>
      <c r="D34" s="390"/>
      <c r="E34" s="390"/>
      <c r="F34" s="390"/>
      <c r="G34" s="390"/>
      <c r="H34" s="391"/>
    </row>
    <row r="35" spans="1:17" x14ac:dyDescent="0.2">
      <c r="A35" s="392"/>
      <c r="B35" s="393"/>
      <c r="C35" s="393"/>
      <c r="D35" s="393"/>
      <c r="E35" s="393"/>
      <c r="F35" s="393"/>
      <c r="G35" s="393"/>
      <c r="H35" s="394"/>
    </row>
    <row r="36" spans="1:17" x14ac:dyDescent="0.2">
      <c r="A36" s="392"/>
      <c r="B36" s="393"/>
      <c r="C36" s="393"/>
      <c r="D36" s="393"/>
      <c r="E36" s="393"/>
      <c r="F36" s="393"/>
      <c r="G36" s="393"/>
      <c r="H36" s="394"/>
    </row>
    <row r="37" spans="1:17" x14ac:dyDescent="0.2">
      <c r="A37" s="392"/>
      <c r="B37" s="393"/>
      <c r="C37" s="393"/>
      <c r="D37" s="393"/>
      <c r="E37" s="393"/>
      <c r="F37" s="393"/>
      <c r="G37" s="393"/>
      <c r="H37" s="394"/>
    </row>
    <row r="38" spans="1:17" x14ac:dyDescent="0.2">
      <c r="A38" s="392"/>
      <c r="B38" s="393"/>
      <c r="C38" s="393"/>
      <c r="D38" s="393"/>
      <c r="E38" s="393"/>
      <c r="F38" s="393"/>
      <c r="G38" s="393"/>
      <c r="H38" s="394"/>
    </row>
    <row r="39" spans="1:17" x14ac:dyDescent="0.2">
      <c r="A39" s="392"/>
      <c r="B39" s="393"/>
      <c r="C39" s="393"/>
      <c r="D39" s="393"/>
      <c r="E39" s="393"/>
      <c r="F39" s="393"/>
      <c r="G39" s="393"/>
      <c r="H39" s="394"/>
    </row>
    <row r="40" spans="1:17" x14ac:dyDescent="0.2">
      <c r="A40" s="392"/>
      <c r="B40" s="393"/>
      <c r="C40" s="393"/>
      <c r="D40" s="393"/>
      <c r="E40" s="393"/>
      <c r="F40" s="393"/>
      <c r="G40" s="393"/>
      <c r="H40" s="394"/>
    </row>
    <row r="41" spans="1:17" x14ac:dyDescent="0.2">
      <c r="A41" s="392"/>
      <c r="B41" s="393"/>
      <c r="C41" s="393"/>
      <c r="D41" s="393"/>
      <c r="E41" s="393"/>
      <c r="F41" s="393"/>
      <c r="G41" s="393"/>
      <c r="H41" s="394"/>
    </row>
    <row r="42" spans="1:17" x14ac:dyDescent="0.2">
      <c r="A42" s="392"/>
      <c r="B42" s="393"/>
      <c r="C42" s="393"/>
      <c r="D42" s="393"/>
      <c r="E42" s="393"/>
      <c r="F42" s="393"/>
      <c r="G42" s="393"/>
      <c r="H42" s="394"/>
    </row>
    <row r="43" spans="1:17" x14ac:dyDescent="0.2">
      <c r="A43" s="392"/>
      <c r="B43" s="393"/>
      <c r="C43" s="393"/>
      <c r="D43" s="393"/>
      <c r="E43" s="393"/>
      <c r="F43" s="393"/>
      <c r="G43" s="393"/>
      <c r="H43" s="394"/>
    </row>
    <row r="44" spans="1:17" x14ac:dyDescent="0.2">
      <c r="A44" s="392"/>
      <c r="B44" s="393"/>
      <c r="C44" s="393"/>
      <c r="D44" s="393"/>
      <c r="E44" s="393"/>
      <c r="F44" s="393"/>
      <c r="G44" s="393"/>
      <c r="H44" s="394"/>
    </row>
    <row r="45" spans="1:17" ht="12.75" customHeight="1" x14ac:dyDescent="0.2">
      <c r="A45" s="395"/>
      <c r="B45" s="396"/>
      <c r="C45" s="396"/>
      <c r="D45" s="396"/>
      <c r="E45" s="396"/>
      <c r="F45" s="396"/>
      <c r="G45" s="396"/>
      <c r="H45" s="397"/>
    </row>
    <row r="46" spans="1:17" ht="8.25" customHeight="1" x14ac:dyDescent="0.2">
      <c r="A46" s="54"/>
      <c r="B46" s="54"/>
      <c r="C46" s="54"/>
      <c r="D46" s="54"/>
      <c r="E46" s="51"/>
      <c r="F46" s="55"/>
      <c r="G46" s="55"/>
      <c r="H46" s="55"/>
      <c r="Q46" s="78"/>
    </row>
    <row r="47" spans="1:17" ht="17.25" customHeight="1" x14ac:dyDescent="0.2">
      <c r="A47" s="56" t="s">
        <v>143</v>
      </c>
      <c r="B47" s="45"/>
      <c r="C47" s="45"/>
    </row>
    <row r="48" spans="1:17" x14ac:dyDescent="0.2">
      <c r="A48" s="57" t="s">
        <v>84</v>
      </c>
      <c r="B48" s="401" t="s">
        <v>85</v>
      </c>
      <c r="C48" s="402"/>
      <c r="D48" s="402"/>
      <c r="E48" s="403"/>
      <c r="F48" s="57" t="s">
        <v>0</v>
      </c>
      <c r="G48" s="57" t="s">
        <v>55</v>
      </c>
      <c r="H48" s="57" t="s">
        <v>56</v>
      </c>
    </row>
    <row r="49" spans="1:9" ht="25.5" customHeight="1" x14ac:dyDescent="0.2">
      <c r="A49" s="58" t="s">
        <v>172</v>
      </c>
      <c r="B49" s="404" t="s">
        <v>144</v>
      </c>
      <c r="C49" s="405"/>
      <c r="D49" s="405"/>
      <c r="E49" s="406"/>
      <c r="F49" s="58">
        <f>A4</f>
        <v>0</v>
      </c>
      <c r="G49" s="59">
        <f ca="1">TODAY()</f>
        <v>44594</v>
      </c>
      <c r="H49" s="60"/>
    </row>
    <row r="50" spans="1:9" ht="25.5" hidden="1" customHeight="1" x14ac:dyDescent="0.2">
      <c r="A50" s="61" t="s">
        <v>96</v>
      </c>
      <c r="B50" s="407" t="s">
        <v>103</v>
      </c>
      <c r="C50" s="408"/>
      <c r="D50" s="408"/>
      <c r="E50" s="409"/>
      <c r="F50" s="58"/>
      <c r="G50" s="59"/>
      <c r="H50" s="60"/>
    </row>
    <row r="51" spans="1:9" ht="29.25" customHeight="1" x14ac:dyDescent="0.2">
      <c r="A51" s="61" t="s">
        <v>160</v>
      </c>
      <c r="B51" s="407" t="s">
        <v>154</v>
      </c>
      <c r="C51" s="408"/>
      <c r="D51" s="408"/>
      <c r="E51" s="409"/>
      <c r="F51" s="308"/>
      <c r="G51" s="60"/>
      <c r="H51" s="60"/>
    </row>
    <row r="52" spans="1:9" ht="31.5" customHeight="1" x14ac:dyDescent="0.2">
      <c r="A52" s="58" t="s">
        <v>161</v>
      </c>
      <c r="B52" s="407" t="s">
        <v>145</v>
      </c>
      <c r="C52" s="408"/>
      <c r="D52" s="408"/>
      <c r="E52" s="409"/>
      <c r="F52" s="308" t="s">
        <v>153</v>
      </c>
      <c r="G52" s="59"/>
      <c r="H52" s="60"/>
    </row>
    <row r="53" spans="1:9" ht="22.5" customHeight="1" x14ac:dyDescent="0.2">
      <c r="A53" s="398" t="s">
        <v>86</v>
      </c>
      <c r="B53" s="399"/>
      <c r="C53" s="399"/>
      <c r="D53" s="399"/>
      <c r="E53" s="400"/>
      <c r="F53" s="58">
        <f>A4</f>
        <v>0</v>
      </c>
      <c r="G53" s="60"/>
      <c r="H53" s="60"/>
    </row>
    <row r="54" spans="1:9" ht="9" customHeight="1" x14ac:dyDescent="0.2">
      <c r="A54" s="62"/>
      <c r="B54" s="62"/>
      <c r="C54" s="62"/>
      <c r="D54" s="62"/>
      <c r="E54" s="62"/>
      <c r="F54" s="62"/>
      <c r="G54" s="62"/>
      <c r="H54" s="62"/>
      <c r="I54" s="62"/>
    </row>
    <row r="55" spans="1:9" x14ac:dyDescent="0.2">
      <c r="A55" s="76"/>
      <c r="B55" s="76"/>
      <c r="C55" s="76"/>
      <c r="D55" s="76"/>
      <c r="E55" s="76"/>
      <c r="F55" s="76"/>
      <c r="G55" s="76"/>
      <c r="H55" s="76"/>
      <c r="I55" s="76"/>
    </row>
  </sheetData>
  <sheetProtection algorithmName="SHA-512" hashValue="qPeDu3S5XIqYDCK2TeuX4z/CwN6DXqc003ysTZMvkcWl/jYrrgRfdsEK1wIte999Wnu3VXzxTK7VF217jyw1bA==" saltValue="rzJw0WWq0iANZWeAYSPjLQ==" spinCount="100000" sheet="1" objects="1" scenarios="1"/>
  <mergeCells count="31">
    <mergeCell ref="A34:H45"/>
    <mergeCell ref="A53:E53"/>
    <mergeCell ref="B48:E48"/>
    <mergeCell ref="B49:E49"/>
    <mergeCell ref="B52:E52"/>
    <mergeCell ref="B50:E50"/>
    <mergeCell ref="B51:E51"/>
    <mergeCell ref="A28:D28"/>
    <mergeCell ref="E28:F28"/>
    <mergeCell ref="A23:D23"/>
    <mergeCell ref="E23:F23"/>
    <mergeCell ref="A24:D24"/>
    <mergeCell ref="E24:F24"/>
    <mergeCell ref="A26:D26"/>
    <mergeCell ref="E26:F26"/>
    <mergeCell ref="E30:F30"/>
    <mergeCell ref="A30:D30"/>
    <mergeCell ref="E5:F5"/>
    <mergeCell ref="A16:H16"/>
    <mergeCell ref="A15:G15"/>
    <mergeCell ref="A25:D25"/>
    <mergeCell ref="E25:F25"/>
    <mergeCell ref="A20:H20"/>
    <mergeCell ref="A21:D21"/>
    <mergeCell ref="E21:F21"/>
    <mergeCell ref="E22:F22"/>
    <mergeCell ref="B10:H10"/>
    <mergeCell ref="C17:D17"/>
    <mergeCell ref="C18:D18"/>
    <mergeCell ref="A27:D27"/>
    <mergeCell ref="E27:F27"/>
  </mergeCells>
  <conditionalFormatting sqref="G18">
    <cfRule type="cellIs" dxfId="15" priority="1" operator="greaterThan">
      <formula>6</formula>
    </cfRule>
  </conditionalFormatting>
  <dataValidations disablePrompts="1" count="1">
    <dataValidation type="whole" operator="lessThanOrEqual" allowBlank="1" showInputMessage="1" showErrorMessage="1" error="Begrenzt auf maximal 2'500 Stunden pro Jahr!" sqref="E18">
      <formula1>2500</formula1>
    </dataValidation>
  </dataValidations>
  <pageMargins left="0.39370078740157483" right="0.19685039370078741" top="0.19685039370078741" bottom="0.19685039370078741" header="0.51181102362204722" footer="0.51181102362204722"/>
  <pageSetup paperSize="9" scale="78" fitToHeight="0" orientation="portrait" r:id="rId1"/>
  <headerFooter alignWithMargins="0">
    <oddFooter>&amp;RNovember 2021 / V0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0" zoomScaleNormal="80" workbookViewId="0">
      <selection activeCell="C27" sqref="C27"/>
    </sheetView>
  </sheetViews>
  <sheetFormatPr baseColWidth="10" defaultRowHeight="12.75" x14ac:dyDescent="0.2"/>
  <cols>
    <col min="1" max="1" width="20" style="14" customWidth="1"/>
    <col min="2" max="2" width="22.7109375" style="14" customWidth="1"/>
    <col min="3" max="3" width="24.42578125" style="14" customWidth="1"/>
    <col min="4" max="4" width="22.140625" style="14" customWidth="1"/>
    <col min="5" max="5" width="22.28515625" style="14" customWidth="1"/>
    <col min="6" max="9" width="11.42578125" style="10"/>
    <col min="10" max="256" width="11.42578125" style="14"/>
    <col min="257" max="257" width="20" style="14" customWidth="1"/>
    <col min="258" max="261" width="22.28515625" style="14" customWidth="1"/>
    <col min="262" max="512" width="11.42578125" style="14"/>
    <col min="513" max="513" width="20" style="14" customWidth="1"/>
    <col min="514" max="517" width="22.28515625" style="14" customWidth="1"/>
    <col min="518" max="768" width="11.42578125" style="14"/>
    <col min="769" max="769" width="20" style="14" customWidth="1"/>
    <col min="770" max="773" width="22.28515625" style="14" customWidth="1"/>
    <col min="774" max="1024" width="11.42578125" style="14"/>
    <col min="1025" max="1025" width="20" style="14" customWidth="1"/>
    <col min="1026" max="1029" width="22.28515625" style="14" customWidth="1"/>
    <col min="1030" max="1280" width="11.42578125" style="14"/>
    <col min="1281" max="1281" width="20" style="14" customWidth="1"/>
    <col min="1282" max="1285" width="22.28515625" style="14" customWidth="1"/>
    <col min="1286" max="1536" width="11.42578125" style="14"/>
    <col min="1537" max="1537" width="20" style="14" customWidth="1"/>
    <col min="1538" max="1541" width="22.28515625" style="14" customWidth="1"/>
    <col min="1542" max="1792" width="11.42578125" style="14"/>
    <col min="1793" max="1793" width="20" style="14" customWidth="1"/>
    <col min="1794" max="1797" width="22.28515625" style="14" customWidth="1"/>
    <col min="1798" max="2048" width="11.42578125" style="14"/>
    <col min="2049" max="2049" width="20" style="14" customWidth="1"/>
    <col min="2050" max="2053" width="22.28515625" style="14" customWidth="1"/>
    <col min="2054" max="2304" width="11.42578125" style="14"/>
    <col min="2305" max="2305" width="20" style="14" customWidth="1"/>
    <col min="2306" max="2309" width="22.28515625" style="14" customWidth="1"/>
    <col min="2310" max="2560" width="11.42578125" style="14"/>
    <col min="2561" max="2561" width="20" style="14" customWidth="1"/>
    <col min="2562" max="2565" width="22.28515625" style="14" customWidth="1"/>
    <col min="2566" max="2816" width="11.42578125" style="14"/>
    <col min="2817" max="2817" width="20" style="14" customWidth="1"/>
    <col min="2818" max="2821" width="22.28515625" style="14" customWidth="1"/>
    <col min="2822" max="3072" width="11.42578125" style="14"/>
    <col min="3073" max="3073" width="20" style="14" customWidth="1"/>
    <col min="3074" max="3077" width="22.28515625" style="14" customWidth="1"/>
    <col min="3078" max="3328" width="11.42578125" style="14"/>
    <col min="3329" max="3329" width="20" style="14" customWidth="1"/>
    <col min="3330" max="3333" width="22.28515625" style="14" customWidth="1"/>
    <col min="3334" max="3584" width="11.42578125" style="14"/>
    <col min="3585" max="3585" width="20" style="14" customWidth="1"/>
    <col min="3586" max="3589" width="22.28515625" style="14" customWidth="1"/>
    <col min="3590" max="3840" width="11.42578125" style="14"/>
    <col min="3841" max="3841" width="20" style="14" customWidth="1"/>
    <col min="3842" max="3845" width="22.28515625" style="14" customWidth="1"/>
    <col min="3846" max="4096" width="11.42578125" style="14"/>
    <col min="4097" max="4097" width="20" style="14" customWidth="1"/>
    <col min="4098" max="4101" width="22.28515625" style="14" customWidth="1"/>
    <col min="4102" max="4352" width="11.42578125" style="14"/>
    <col min="4353" max="4353" width="20" style="14" customWidth="1"/>
    <col min="4354" max="4357" width="22.28515625" style="14" customWidth="1"/>
    <col min="4358" max="4608" width="11.42578125" style="14"/>
    <col min="4609" max="4609" width="20" style="14" customWidth="1"/>
    <col min="4610" max="4613" width="22.28515625" style="14" customWidth="1"/>
    <col min="4614" max="4864" width="11.42578125" style="14"/>
    <col min="4865" max="4865" width="20" style="14" customWidth="1"/>
    <col min="4866" max="4869" width="22.28515625" style="14" customWidth="1"/>
    <col min="4870" max="5120" width="11.42578125" style="14"/>
    <col min="5121" max="5121" width="20" style="14" customWidth="1"/>
    <col min="5122" max="5125" width="22.28515625" style="14" customWidth="1"/>
    <col min="5126" max="5376" width="11.42578125" style="14"/>
    <col min="5377" max="5377" width="20" style="14" customWidth="1"/>
    <col min="5378" max="5381" width="22.28515625" style="14" customWidth="1"/>
    <col min="5382" max="5632" width="11.42578125" style="14"/>
    <col min="5633" max="5633" width="20" style="14" customWidth="1"/>
    <col min="5634" max="5637" width="22.28515625" style="14" customWidth="1"/>
    <col min="5638" max="5888" width="11.42578125" style="14"/>
    <col min="5889" max="5889" width="20" style="14" customWidth="1"/>
    <col min="5890" max="5893" width="22.28515625" style="14" customWidth="1"/>
    <col min="5894" max="6144" width="11.42578125" style="14"/>
    <col min="6145" max="6145" width="20" style="14" customWidth="1"/>
    <col min="6146" max="6149" width="22.28515625" style="14" customWidth="1"/>
    <col min="6150" max="6400" width="11.42578125" style="14"/>
    <col min="6401" max="6401" width="20" style="14" customWidth="1"/>
    <col min="6402" max="6405" width="22.28515625" style="14" customWidth="1"/>
    <col min="6406" max="6656" width="11.42578125" style="14"/>
    <col min="6657" max="6657" width="20" style="14" customWidth="1"/>
    <col min="6658" max="6661" width="22.28515625" style="14" customWidth="1"/>
    <col min="6662" max="6912" width="11.42578125" style="14"/>
    <col min="6913" max="6913" width="20" style="14" customWidth="1"/>
    <col min="6914" max="6917" width="22.28515625" style="14" customWidth="1"/>
    <col min="6918" max="7168" width="11.42578125" style="14"/>
    <col min="7169" max="7169" width="20" style="14" customWidth="1"/>
    <col min="7170" max="7173" width="22.28515625" style="14" customWidth="1"/>
    <col min="7174" max="7424" width="11.42578125" style="14"/>
    <col min="7425" max="7425" width="20" style="14" customWidth="1"/>
    <col min="7426" max="7429" width="22.28515625" style="14" customWidth="1"/>
    <col min="7430" max="7680" width="11.42578125" style="14"/>
    <col min="7681" max="7681" width="20" style="14" customWidth="1"/>
    <col min="7682" max="7685" width="22.28515625" style="14" customWidth="1"/>
    <col min="7686" max="7936" width="11.42578125" style="14"/>
    <col min="7937" max="7937" width="20" style="14" customWidth="1"/>
    <col min="7938" max="7941" width="22.28515625" style="14" customWidth="1"/>
    <col min="7942" max="8192" width="11.42578125" style="14"/>
    <col min="8193" max="8193" width="20" style="14" customWidth="1"/>
    <col min="8194" max="8197" width="22.28515625" style="14" customWidth="1"/>
    <col min="8198" max="8448" width="11.42578125" style="14"/>
    <col min="8449" max="8449" width="20" style="14" customWidth="1"/>
    <col min="8450" max="8453" width="22.28515625" style="14" customWidth="1"/>
    <col min="8454" max="8704" width="11.42578125" style="14"/>
    <col min="8705" max="8705" width="20" style="14" customWidth="1"/>
    <col min="8706" max="8709" width="22.28515625" style="14" customWidth="1"/>
    <col min="8710" max="8960" width="11.42578125" style="14"/>
    <col min="8961" max="8961" width="20" style="14" customWidth="1"/>
    <col min="8962" max="8965" width="22.28515625" style="14" customWidth="1"/>
    <col min="8966" max="9216" width="11.42578125" style="14"/>
    <col min="9217" max="9217" width="20" style="14" customWidth="1"/>
    <col min="9218" max="9221" width="22.28515625" style="14" customWidth="1"/>
    <col min="9222" max="9472" width="11.42578125" style="14"/>
    <col min="9473" max="9473" width="20" style="14" customWidth="1"/>
    <col min="9474" max="9477" width="22.28515625" style="14" customWidth="1"/>
    <col min="9478" max="9728" width="11.42578125" style="14"/>
    <col min="9729" max="9729" width="20" style="14" customWidth="1"/>
    <col min="9730" max="9733" width="22.28515625" style="14" customWidth="1"/>
    <col min="9734" max="9984" width="11.42578125" style="14"/>
    <col min="9985" max="9985" width="20" style="14" customWidth="1"/>
    <col min="9986" max="9989" width="22.28515625" style="14" customWidth="1"/>
    <col min="9990" max="10240" width="11.42578125" style="14"/>
    <col min="10241" max="10241" width="20" style="14" customWidth="1"/>
    <col min="10242" max="10245" width="22.28515625" style="14" customWidth="1"/>
    <col min="10246" max="10496" width="11.42578125" style="14"/>
    <col min="10497" max="10497" width="20" style="14" customWidth="1"/>
    <col min="10498" max="10501" width="22.28515625" style="14" customWidth="1"/>
    <col min="10502" max="10752" width="11.42578125" style="14"/>
    <col min="10753" max="10753" width="20" style="14" customWidth="1"/>
    <col min="10754" max="10757" width="22.28515625" style="14" customWidth="1"/>
    <col min="10758" max="11008" width="11.42578125" style="14"/>
    <col min="11009" max="11009" width="20" style="14" customWidth="1"/>
    <col min="11010" max="11013" width="22.28515625" style="14" customWidth="1"/>
    <col min="11014" max="11264" width="11.42578125" style="14"/>
    <col min="11265" max="11265" width="20" style="14" customWidth="1"/>
    <col min="11266" max="11269" width="22.28515625" style="14" customWidth="1"/>
    <col min="11270" max="11520" width="11.42578125" style="14"/>
    <col min="11521" max="11521" width="20" style="14" customWidth="1"/>
    <col min="11522" max="11525" width="22.28515625" style="14" customWidth="1"/>
    <col min="11526" max="11776" width="11.42578125" style="14"/>
    <col min="11777" max="11777" width="20" style="14" customWidth="1"/>
    <col min="11778" max="11781" width="22.28515625" style="14" customWidth="1"/>
    <col min="11782" max="12032" width="11.42578125" style="14"/>
    <col min="12033" max="12033" width="20" style="14" customWidth="1"/>
    <col min="12034" max="12037" width="22.28515625" style="14" customWidth="1"/>
    <col min="12038" max="12288" width="11.42578125" style="14"/>
    <col min="12289" max="12289" width="20" style="14" customWidth="1"/>
    <col min="12290" max="12293" width="22.28515625" style="14" customWidth="1"/>
    <col min="12294" max="12544" width="11.42578125" style="14"/>
    <col min="12545" max="12545" width="20" style="14" customWidth="1"/>
    <col min="12546" max="12549" width="22.28515625" style="14" customWidth="1"/>
    <col min="12550" max="12800" width="11.42578125" style="14"/>
    <col min="12801" max="12801" width="20" style="14" customWidth="1"/>
    <col min="12802" max="12805" width="22.28515625" style="14" customWidth="1"/>
    <col min="12806" max="13056" width="11.42578125" style="14"/>
    <col min="13057" max="13057" width="20" style="14" customWidth="1"/>
    <col min="13058" max="13061" width="22.28515625" style="14" customWidth="1"/>
    <col min="13062" max="13312" width="11.42578125" style="14"/>
    <col min="13313" max="13313" width="20" style="14" customWidth="1"/>
    <col min="13314" max="13317" width="22.28515625" style="14" customWidth="1"/>
    <col min="13318" max="13568" width="11.42578125" style="14"/>
    <col min="13569" max="13569" width="20" style="14" customWidth="1"/>
    <col min="13570" max="13573" width="22.28515625" style="14" customWidth="1"/>
    <col min="13574" max="13824" width="11.42578125" style="14"/>
    <col min="13825" max="13825" width="20" style="14" customWidth="1"/>
    <col min="13826" max="13829" width="22.28515625" style="14" customWidth="1"/>
    <col min="13830" max="14080" width="11.42578125" style="14"/>
    <col min="14081" max="14081" width="20" style="14" customWidth="1"/>
    <col min="14082" max="14085" width="22.28515625" style="14" customWidth="1"/>
    <col min="14086" max="14336" width="11.42578125" style="14"/>
    <col min="14337" max="14337" width="20" style="14" customWidth="1"/>
    <col min="14338" max="14341" width="22.28515625" style="14" customWidth="1"/>
    <col min="14342" max="14592" width="11.42578125" style="14"/>
    <col min="14593" max="14593" width="20" style="14" customWidth="1"/>
    <col min="14594" max="14597" width="22.28515625" style="14" customWidth="1"/>
    <col min="14598" max="14848" width="11.42578125" style="14"/>
    <col min="14849" max="14849" width="20" style="14" customWidth="1"/>
    <col min="14850" max="14853" width="22.28515625" style="14" customWidth="1"/>
    <col min="14854" max="15104" width="11.42578125" style="14"/>
    <col min="15105" max="15105" width="20" style="14" customWidth="1"/>
    <col min="15106" max="15109" width="22.28515625" style="14" customWidth="1"/>
    <col min="15110" max="15360" width="11.42578125" style="14"/>
    <col min="15361" max="15361" width="20" style="14" customWidth="1"/>
    <col min="15362" max="15365" width="22.28515625" style="14" customWidth="1"/>
    <col min="15366" max="15616" width="11.42578125" style="14"/>
    <col min="15617" max="15617" width="20" style="14" customWidth="1"/>
    <col min="15618" max="15621" width="22.28515625" style="14" customWidth="1"/>
    <col min="15622" max="15872" width="11.42578125" style="14"/>
    <col min="15873" max="15873" width="20" style="14" customWidth="1"/>
    <col min="15874" max="15877" width="22.28515625" style="14" customWidth="1"/>
    <col min="15878" max="16128" width="11.42578125" style="14"/>
    <col min="16129" max="16129" width="20" style="14" customWidth="1"/>
    <col min="16130" max="16133" width="22.28515625" style="14" customWidth="1"/>
    <col min="16134" max="16384" width="11.42578125" style="14"/>
  </cols>
  <sheetData>
    <row r="1" spans="1:7" ht="19.5" customHeight="1" x14ac:dyDescent="0.3">
      <c r="A1" s="8" t="s">
        <v>141</v>
      </c>
      <c r="B1" s="9"/>
      <c r="C1" s="9"/>
      <c r="D1" s="9"/>
      <c r="E1" s="9"/>
    </row>
    <row r="2" spans="1:7" ht="19.5" customHeight="1" x14ac:dyDescent="0.3">
      <c r="A2" s="11"/>
      <c r="B2" s="12"/>
      <c r="C2" s="12"/>
      <c r="D2" s="12"/>
      <c r="E2" s="12"/>
    </row>
    <row r="3" spans="1:7" ht="22.5" customHeight="1" x14ac:dyDescent="0.3">
      <c r="A3" s="13" t="s">
        <v>44</v>
      </c>
      <c r="B3" s="12"/>
      <c r="C3" s="619" t="s">
        <v>150</v>
      </c>
      <c r="D3" s="620"/>
      <c r="E3" s="10"/>
    </row>
    <row r="4" spans="1:7" x14ac:dyDescent="0.2">
      <c r="A4" s="10"/>
      <c r="B4" s="10"/>
      <c r="C4" s="10"/>
      <c r="D4" s="10"/>
      <c r="E4" s="10"/>
    </row>
    <row r="5" spans="1:7" ht="50.25" customHeight="1" x14ac:dyDescent="0.2">
      <c r="A5" s="13"/>
      <c r="C5" s="619">
        <f>Basisdaten!B17</f>
        <v>0</v>
      </c>
      <c r="D5" s="620"/>
      <c r="E5" s="10"/>
    </row>
    <row r="6" spans="1:7" ht="22.5" customHeight="1" x14ac:dyDescent="0.2">
      <c r="A6" s="15"/>
      <c r="B6" s="10"/>
      <c r="C6" s="619">
        <f>Basisdaten!B18</f>
        <v>0</v>
      </c>
      <c r="D6" s="620"/>
      <c r="E6" s="16"/>
      <c r="F6" s="16"/>
      <c r="G6" s="16"/>
    </row>
    <row r="7" spans="1:7" ht="22.5" customHeight="1" x14ac:dyDescent="0.2">
      <c r="A7" s="10"/>
      <c r="B7" s="10"/>
      <c r="C7" s="619">
        <f>Basisdaten!B19</f>
        <v>0</v>
      </c>
      <c r="D7" s="620"/>
      <c r="E7" s="16"/>
      <c r="F7" s="16"/>
      <c r="G7" s="16"/>
    </row>
    <row r="8" spans="1:7" ht="11.25" customHeight="1" x14ac:dyDescent="0.2">
      <c r="A8" s="10"/>
      <c r="B8" s="10"/>
      <c r="C8" s="10"/>
      <c r="D8" s="10"/>
      <c r="E8" s="10"/>
    </row>
    <row r="9" spans="1:7" ht="11.25" customHeight="1" x14ac:dyDescent="0.2">
      <c r="A9" s="10"/>
      <c r="B9" s="10"/>
      <c r="C9" s="10"/>
      <c r="D9" s="10"/>
      <c r="E9" s="10"/>
    </row>
    <row r="10" spans="1:7" ht="18.75" customHeight="1" x14ac:dyDescent="0.2">
      <c r="A10" s="13" t="s">
        <v>45</v>
      </c>
      <c r="C10" s="10"/>
      <c r="D10" s="10"/>
      <c r="E10" s="10"/>
    </row>
    <row r="11" spans="1:7" ht="16.5" customHeight="1" x14ac:dyDescent="0.2">
      <c r="A11" s="17" t="s">
        <v>46</v>
      </c>
      <c r="B11" s="616">
        <f>Basisdaten!B27</f>
        <v>0</v>
      </c>
      <c r="C11" s="617"/>
      <c r="D11" s="618"/>
      <c r="E11" s="10"/>
    </row>
    <row r="12" spans="1:7" ht="16.5" customHeight="1" x14ac:dyDescent="0.2">
      <c r="A12" s="17" t="s">
        <v>47</v>
      </c>
      <c r="B12" s="616">
        <f>Basisdaten!B28</f>
        <v>0</v>
      </c>
      <c r="C12" s="617"/>
      <c r="D12" s="618"/>
      <c r="E12" s="10"/>
    </row>
    <row r="13" spans="1:7" ht="16.5" customHeight="1" x14ac:dyDescent="0.2">
      <c r="A13" s="17" t="s">
        <v>48</v>
      </c>
      <c r="B13" s="616">
        <f>Basisdaten!B29</f>
        <v>0</v>
      </c>
      <c r="C13" s="617"/>
      <c r="D13" s="618"/>
      <c r="E13" s="10"/>
    </row>
    <row r="14" spans="1:7" ht="16.5" customHeight="1" x14ac:dyDescent="0.2">
      <c r="A14" s="17" t="s">
        <v>49</v>
      </c>
      <c r="B14" s="616">
        <f>Basisdaten!B30</f>
        <v>0</v>
      </c>
      <c r="C14" s="617"/>
      <c r="D14" s="618"/>
      <c r="E14" s="10"/>
    </row>
    <row r="15" spans="1:7" ht="12" customHeight="1" x14ac:dyDescent="0.2">
      <c r="A15" s="10"/>
      <c r="B15" s="10"/>
      <c r="C15" s="10"/>
      <c r="D15" s="10"/>
      <c r="E15" s="10"/>
    </row>
    <row r="16" spans="1:7" x14ac:dyDescent="0.2">
      <c r="B16" s="10"/>
      <c r="C16" s="10"/>
      <c r="D16" s="10"/>
      <c r="E16" s="10"/>
    </row>
    <row r="17" spans="1:9" x14ac:dyDescent="0.2">
      <c r="A17" s="623"/>
      <c r="B17" s="624"/>
      <c r="C17" s="10"/>
      <c r="D17" s="10"/>
      <c r="E17" s="10"/>
    </row>
    <row r="18" spans="1:9" x14ac:dyDescent="0.2">
      <c r="A18" s="625" t="s">
        <v>155</v>
      </c>
      <c r="B18" s="627" t="s">
        <v>156</v>
      </c>
      <c r="C18" s="18"/>
      <c r="D18" s="19"/>
      <c r="E18" s="19"/>
    </row>
    <row r="19" spans="1:9" x14ac:dyDescent="0.2">
      <c r="A19" s="626"/>
      <c r="B19" s="628"/>
      <c r="C19" s="20"/>
      <c r="D19" s="20"/>
      <c r="E19" s="20"/>
    </row>
    <row r="20" spans="1:9" x14ac:dyDescent="0.2">
      <c r="A20" s="629">
        <v>363500</v>
      </c>
      <c r="B20" s="629">
        <v>9165051200</v>
      </c>
      <c r="C20" s="20"/>
      <c r="D20" s="20"/>
      <c r="E20" s="20"/>
    </row>
    <row r="21" spans="1:9" x14ac:dyDescent="0.2">
      <c r="A21" s="630"/>
      <c r="B21" s="630"/>
      <c r="C21" s="20"/>
      <c r="D21" s="20"/>
      <c r="E21" s="20"/>
    </row>
    <row r="22" spans="1:9" x14ac:dyDescent="0.2">
      <c r="A22" s="631"/>
      <c r="B22" s="631"/>
      <c r="C22" s="20"/>
      <c r="D22" s="20"/>
      <c r="E22" s="20"/>
    </row>
    <row r="23" spans="1:9" ht="17.25" customHeight="1" x14ac:dyDescent="0.2">
      <c r="A23" s="10"/>
      <c r="B23" s="10"/>
      <c r="C23" s="10"/>
      <c r="D23" s="10"/>
      <c r="E23" s="10"/>
    </row>
    <row r="24" spans="1:9" x14ac:dyDescent="0.2">
      <c r="A24" s="10"/>
      <c r="B24" s="10"/>
      <c r="C24" s="10"/>
      <c r="D24" s="10"/>
      <c r="E24" s="10"/>
    </row>
    <row r="25" spans="1:9" ht="27.75" customHeight="1" x14ac:dyDescent="0.2">
      <c r="A25" s="635" t="s">
        <v>50</v>
      </c>
      <c r="B25" s="636"/>
      <c r="C25" s="639" t="s">
        <v>138</v>
      </c>
      <c r="D25" s="640"/>
      <c r="E25" s="10"/>
      <c r="G25" s="14"/>
      <c r="H25" s="14"/>
      <c r="I25" s="14"/>
    </row>
    <row r="26" spans="1:9" ht="23.25" customHeight="1" x14ac:dyDescent="0.2">
      <c r="A26" s="637" t="str">
        <f>IF(C26&gt;0,"Auszahlung zugunsten Institution","Rückforderung des Kantons")</f>
        <v>Rückforderung des Kantons</v>
      </c>
      <c r="B26" s="638"/>
      <c r="C26" s="643">
        <f>'Abrechnung 1. - 3.  Quartal'!E30</f>
        <v>0</v>
      </c>
      <c r="D26" s="644"/>
      <c r="E26" s="10"/>
      <c r="G26" s="14"/>
      <c r="H26" s="14"/>
      <c r="I26" s="14"/>
    </row>
    <row r="27" spans="1:9" x14ac:dyDescent="0.2">
      <c r="A27" s="21"/>
      <c r="B27" s="20"/>
      <c r="C27" s="22"/>
      <c r="D27" s="23"/>
      <c r="E27" s="23"/>
    </row>
    <row r="28" spans="1:9" x14ac:dyDescent="0.2">
      <c r="A28" s="10"/>
      <c r="B28" s="10"/>
      <c r="C28" s="10"/>
      <c r="D28" s="10"/>
      <c r="E28" s="10"/>
    </row>
    <row r="29" spans="1:9" x14ac:dyDescent="0.2">
      <c r="A29" s="24" t="s">
        <v>100</v>
      </c>
      <c r="B29" s="10"/>
      <c r="C29" s="10"/>
      <c r="D29" s="10"/>
      <c r="E29" s="10"/>
    </row>
    <row r="30" spans="1:9" x14ac:dyDescent="0.2">
      <c r="A30" s="10"/>
      <c r="B30" s="10"/>
      <c r="C30" s="10"/>
      <c r="D30" s="10"/>
      <c r="E30" s="10"/>
    </row>
    <row r="31" spans="1:9" x14ac:dyDescent="0.2">
      <c r="A31" s="25" t="str">
        <f>'Auszahlungsbeleg 1. Q'!A31</f>
        <v>Materielle Kontrolle und Abgleich Auszahlungsbeleg mit Vorauszahlungen</v>
      </c>
      <c r="B31" s="10"/>
      <c r="C31" s="10"/>
      <c r="D31" s="10"/>
      <c r="E31" s="10"/>
    </row>
    <row r="32" spans="1:9" x14ac:dyDescent="0.2">
      <c r="A32" s="25" t="str">
        <f>'Auszahlungsbeleg 1. Q'!A32</f>
        <v>und Ausgabenbewilligung ist erfolgt.</v>
      </c>
      <c r="B32" s="10"/>
      <c r="C32" s="10"/>
      <c r="D32" s="10"/>
      <c r="E32" s="10"/>
    </row>
    <row r="33" spans="1:9" x14ac:dyDescent="0.2">
      <c r="A33" s="26"/>
      <c r="B33" s="10"/>
      <c r="C33" s="10"/>
      <c r="D33" s="10"/>
      <c r="E33" s="10"/>
    </row>
    <row r="34" spans="1:9" x14ac:dyDescent="0.2">
      <c r="A34" s="10"/>
      <c r="B34" s="10"/>
      <c r="C34" s="10"/>
      <c r="D34" s="10"/>
      <c r="E34" s="10"/>
    </row>
    <row r="35" spans="1:9" s="327" customFormat="1" x14ac:dyDescent="0.2">
      <c r="A35" s="334" t="s">
        <v>52</v>
      </c>
      <c r="B35" s="326"/>
      <c r="C35" s="326"/>
      <c r="D35" s="326"/>
      <c r="E35" s="326"/>
      <c r="F35" s="326"/>
      <c r="G35" s="326"/>
      <c r="H35" s="326"/>
      <c r="I35" s="326"/>
    </row>
    <row r="36" spans="1:9" s="327" customFormat="1" ht="24.75" customHeight="1" x14ac:dyDescent="0.2">
      <c r="A36" s="621" t="str">
        <f>'Auszahlungsbeleg 1. Q'!A36:B36</f>
        <v>AIS, Revisor/-in Abteilung Finanzen und Revision</v>
      </c>
      <c r="B36" s="622"/>
      <c r="C36" s="324">
        <f>'Deckblatt Abrechnung '!A4</f>
        <v>0</v>
      </c>
      <c r="D36" s="325"/>
      <c r="E36" s="326"/>
      <c r="F36" s="326"/>
      <c r="G36" s="326"/>
      <c r="H36" s="326"/>
      <c r="I36" s="326"/>
    </row>
    <row r="37" spans="1:9" s="327" customFormat="1" ht="24.75" hidden="1" customHeight="1" x14ac:dyDescent="0.2">
      <c r="A37" s="621" t="s">
        <v>140</v>
      </c>
      <c r="B37" s="622"/>
      <c r="C37" s="324"/>
      <c r="D37" s="325"/>
      <c r="E37" s="326"/>
      <c r="F37" s="326"/>
      <c r="G37" s="326"/>
      <c r="H37" s="326"/>
      <c r="I37" s="326"/>
    </row>
    <row r="38" spans="1:9" s="327" customFormat="1" ht="24.75" customHeight="1" x14ac:dyDescent="0.2">
      <c r="A38" s="329" t="str">
        <f>'Auszahlungsbeleg 1. Q'!A38</f>
        <v>AIS, Abteilung Finanzen und Revision</v>
      </c>
      <c r="B38" s="330"/>
      <c r="C38" s="331"/>
      <c r="D38" s="325"/>
      <c r="E38" s="326"/>
      <c r="F38" s="326"/>
      <c r="G38" s="326"/>
      <c r="H38" s="326"/>
      <c r="I38" s="326"/>
    </row>
    <row r="39" spans="1:9" s="327" customFormat="1" ht="14.25" customHeight="1" x14ac:dyDescent="0.2">
      <c r="A39" s="335"/>
      <c r="B39" s="336"/>
      <c r="C39" s="326"/>
      <c r="D39" s="326"/>
      <c r="E39" s="326"/>
      <c r="F39" s="326"/>
      <c r="G39" s="326"/>
      <c r="H39" s="326"/>
      <c r="I39" s="326"/>
    </row>
    <row r="40" spans="1:9" s="327" customFormat="1" x14ac:dyDescent="0.2">
      <c r="A40" s="326"/>
      <c r="B40" s="326"/>
      <c r="C40" s="326"/>
      <c r="D40" s="326"/>
      <c r="E40" s="326"/>
      <c r="F40" s="326"/>
      <c r="G40" s="326"/>
      <c r="H40" s="326"/>
      <c r="I40" s="326"/>
    </row>
    <row r="41" spans="1:9" s="327" customFormat="1" x14ac:dyDescent="0.2">
      <c r="A41" s="334" t="s">
        <v>53</v>
      </c>
      <c r="B41" s="326"/>
      <c r="C41" s="326"/>
      <c r="D41" s="326"/>
      <c r="E41" s="326"/>
      <c r="F41" s="326"/>
      <c r="G41" s="326"/>
      <c r="H41" s="326"/>
      <c r="I41" s="326"/>
    </row>
    <row r="42" spans="1:9" s="327" customFormat="1" x14ac:dyDescent="0.2">
      <c r="A42" s="337" t="s">
        <v>54</v>
      </c>
      <c r="B42" s="337" t="s">
        <v>55</v>
      </c>
      <c r="C42" s="337" t="s">
        <v>56</v>
      </c>
      <c r="D42" s="326"/>
      <c r="E42" s="326"/>
      <c r="F42" s="326"/>
      <c r="G42" s="326"/>
      <c r="H42" s="326"/>
      <c r="I42" s="326"/>
    </row>
    <row r="43" spans="1:9" s="327" customFormat="1" ht="25.5" customHeight="1" x14ac:dyDescent="0.2">
      <c r="A43" s="332" t="s">
        <v>57</v>
      </c>
      <c r="B43" s="328"/>
      <c r="C43" s="328"/>
      <c r="D43" s="326"/>
      <c r="E43" s="326"/>
      <c r="F43" s="326"/>
      <c r="G43" s="326"/>
      <c r="H43" s="326"/>
      <c r="I43" s="326"/>
    </row>
    <row r="44" spans="1:9" x14ac:dyDescent="0.2">
      <c r="A44" s="10"/>
      <c r="B44" s="10"/>
      <c r="C44" s="10"/>
      <c r="D44" s="10"/>
      <c r="E44" s="10"/>
    </row>
    <row r="45" spans="1:9" x14ac:dyDescent="0.2">
      <c r="A45" s="10"/>
      <c r="B45" s="10"/>
      <c r="C45" s="10"/>
      <c r="D45" s="10"/>
      <c r="E45" s="10"/>
    </row>
    <row r="46" spans="1:9" x14ac:dyDescent="0.2">
      <c r="A46" s="10"/>
      <c r="B46" s="10"/>
      <c r="C46" s="10"/>
      <c r="D46" s="10"/>
      <c r="E46" s="10"/>
    </row>
  </sheetData>
  <sheetProtection algorithmName="SHA-512" hashValue="RLxZ7iGyTlTUpFTdq3ptbYbP07LvET3A96dzufeUnBFT39Z8b6RS85CmUOzKhHW9syrszGQEIdEVSxmDg6K/TQ==" saltValue="3qUyZ0gYcjvHkiOZbi55ew==" spinCount="100000" sheet="1" objects="1" scenarios="1"/>
  <mergeCells count="19">
    <mergeCell ref="B12:D12"/>
    <mergeCell ref="C3:D3"/>
    <mergeCell ref="C5:D5"/>
    <mergeCell ref="C6:D6"/>
    <mergeCell ref="C7:D7"/>
    <mergeCell ref="B11:D11"/>
    <mergeCell ref="A36:B36"/>
    <mergeCell ref="A37:B37"/>
    <mergeCell ref="B13:D13"/>
    <mergeCell ref="B14:D14"/>
    <mergeCell ref="A17:B17"/>
    <mergeCell ref="A18:A19"/>
    <mergeCell ref="B18:B19"/>
    <mergeCell ref="A20:A22"/>
    <mergeCell ref="B20:B22"/>
    <mergeCell ref="A25:B25"/>
    <mergeCell ref="A26:B26"/>
    <mergeCell ref="C25:D25"/>
    <mergeCell ref="C26:D26"/>
  </mergeCells>
  <pageMargins left="0.70866141732283472" right="0.70866141732283472"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0" zoomScaleNormal="80" workbookViewId="0">
      <selection activeCell="C7" sqref="C7:D7"/>
    </sheetView>
  </sheetViews>
  <sheetFormatPr baseColWidth="10" defaultRowHeight="12.75" x14ac:dyDescent="0.2"/>
  <cols>
    <col min="1" max="1" width="20" style="14" customWidth="1"/>
    <col min="2" max="2" width="23.140625" style="14" customWidth="1"/>
    <col min="3" max="3" width="24.5703125" style="14" customWidth="1"/>
    <col min="4" max="4" width="22" style="14" customWidth="1"/>
    <col min="5" max="5" width="22.28515625" style="14" customWidth="1"/>
    <col min="6" max="9" width="11.42578125" style="10"/>
    <col min="10" max="256" width="11.42578125" style="14"/>
    <col min="257" max="257" width="20" style="14" customWidth="1"/>
    <col min="258" max="261" width="22.28515625" style="14" customWidth="1"/>
    <col min="262" max="512" width="11.42578125" style="14"/>
    <col min="513" max="513" width="20" style="14" customWidth="1"/>
    <col min="514" max="517" width="22.28515625" style="14" customWidth="1"/>
    <col min="518" max="768" width="11.42578125" style="14"/>
    <col min="769" max="769" width="20" style="14" customWidth="1"/>
    <col min="770" max="773" width="22.28515625" style="14" customWidth="1"/>
    <col min="774" max="1024" width="11.42578125" style="14"/>
    <col min="1025" max="1025" width="20" style="14" customWidth="1"/>
    <col min="1026" max="1029" width="22.28515625" style="14" customWidth="1"/>
    <col min="1030" max="1280" width="11.42578125" style="14"/>
    <col min="1281" max="1281" width="20" style="14" customWidth="1"/>
    <col min="1282" max="1285" width="22.28515625" style="14" customWidth="1"/>
    <col min="1286" max="1536" width="11.42578125" style="14"/>
    <col min="1537" max="1537" width="20" style="14" customWidth="1"/>
    <col min="1538" max="1541" width="22.28515625" style="14" customWidth="1"/>
    <col min="1542" max="1792" width="11.42578125" style="14"/>
    <col min="1793" max="1793" width="20" style="14" customWidth="1"/>
    <col min="1794" max="1797" width="22.28515625" style="14" customWidth="1"/>
    <col min="1798" max="2048" width="11.42578125" style="14"/>
    <col min="2049" max="2049" width="20" style="14" customWidth="1"/>
    <col min="2050" max="2053" width="22.28515625" style="14" customWidth="1"/>
    <col min="2054" max="2304" width="11.42578125" style="14"/>
    <col min="2305" max="2305" width="20" style="14" customWidth="1"/>
    <col min="2306" max="2309" width="22.28515625" style="14" customWidth="1"/>
    <col min="2310" max="2560" width="11.42578125" style="14"/>
    <col min="2561" max="2561" width="20" style="14" customWidth="1"/>
    <col min="2562" max="2565" width="22.28515625" style="14" customWidth="1"/>
    <col min="2566" max="2816" width="11.42578125" style="14"/>
    <col min="2817" max="2817" width="20" style="14" customWidth="1"/>
    <col min="2818" max="2821" width="22.28515625" style="14" customWidth="1"/>
    <col min="2822" max="3072" width="11.42578125" style="14"/>
    <col min="3073" max="3073" width="20" style="14" customWidth="1"/>
    <col min="3074" max="3077" width="22.28515625" style="14" customWidth="1"/>
    <col min="3078" max="3328" width="11.42578125" style="14"/>
    <col min="3329" max="3329" width="20" style="14" customWidth="1"/>
    <col min="3330" max="3333" width="22.28515625" style="14" customWidth="1"/>
    <col min="3334" max="3584" width="11.42578125" style="14"/>
    <col min="3585" max="3585" width="20" style="14" customWidth="1"/>
    <col min="3586" max="3589" width="22.28515625" style="14" customWidth="1"/>
    <col min="3590" max="3840" width="11.42578125" style="14"/>
    <col min="3841" max="3841" width="20" style="14" customWidth="1"/>
    <col min="3842" max="3845" width="22.28515625" style="14" customWidth="1"/>
    <col min="3846" max="4096" width="11.42578125" style="14"/>
    <col min="4097" max="4097" width="20" style="14" customWidth="1"/>
    <col min="4098" max="4101" width="22.28515625" style="14" customWidth="1"/>
    <col min="4102" max="4352" width="11.42578125" style="14"/>
    <col min="4353" max="4353" width="20" style="14" customWidth="1"/>
    <col min="4354" max="4357" width="22.28515625" style="14" customWidth="1"/>
    <col min="4358" max="4608" width="11.42578125" style="14"/>
    <col min="4609" max="4609" width="20" style="14" customWidth="1"/>
    <col min="4610" max="4613" width="22.28515625" style="14" customWidth="1"/>
    <col min="4614" max="4864" width="11.42578125" style="14"/>
    <col min="4865" max="4865" width="20" style="14" customWidth="1"/>
    <col min="4866" max="4869" width="22.28515625" style="14" customWidth="1"/>
    <col min="4870" max="5120" width="11.42578125" style="14"/>
    <col min="5121" max="5121" width="20" style="14" customWidth="1"/>
    <col min="5122" max="5125" width="22.28515625" style="14" customWidth="1"/>
    <col min="5126" max="5376" width="11.42578125" style="14"/>
    <col min="5377" max="5377" width="20" style="14" customWidth="1"/>
    <col min="5378" max="5381" width="22.28515625" style="14" customWidth="1"/>
    <col min="5382" max="5632" width="11.42578125" style="14"/>
    <col min="5633" max="5633" width="20" style="14" customWidth="1"/>
    <col min="5634" max="5637" width="22.28515625" style="14" customWidth="1"/>
    <col min="5638" max="5888" width="11.42578125" style="14"/>
    <col min="5889" max="5889" width="20" style="14" customWidth="1"/>
    <col min="5890" max="5893" width="22.28515625" style="14" customWidth="1"/>
    <col min="5894" max="6144" width="11.42578125" style="14"/>
    <col min="6145" max="6145" width="20" style="14" customWidth="1"/>
    <col min="6146" max="6149" width="22.28515625" style="14" customWidth="1"/>
    <col min="6150" max="6400" width="11.42578125" style="14"/>
    <col min="6401" max="6401" width="20" style="14" customWidth="1"/>
    <col min="6402" max="6405" width="22.28515625" style="14" customWidth="1"/>
    <col min="6406" max="6656" width="11.42578125" style="14"/>
    <col min="6657" max="6657" width="20" style="14" customWidth="1"/>
    <col min="6658" max="6661" width="22.28515625" style="14" customWidth="1"/>
    <col min="6662" max="6912" width="11.42578125" style="14"/>
    <col min="6913" max="6913" width="20" style="14" customWidth="1"/>
    <col min="6914" max="6917" width="22.28515625" style="14" customWidth="1"/>
    <col min="6918" max="7168" width="11.42578125" style="14"/>
    <col min="7169" max="7169" width="20" style="14" customWidth="1"/>
    <col min="7170" max="7173" width="22.28515625" style="14" customWidth="1"/>
    <col min="7174" max="7424" width="11.42578125" style="14"/>
    <col min="7425" max="7425" width="20" style="14" customWidth="1"/>
    <col min="7426" max="7429" width="22.28515625" style="14" customWidth="1"/>
    <col min="7430" max="7680" width="11.42578125" style="14"/>
    <col min="7681" max="7681" width="20" style="14" customWidth="1"/>
    <col min="7682" max="7685" width="22.28515625" style="14" customWidth="1"/>
    <col min="7686" max="7936" width="11.42578125" style="14"/>
    <col min="7937" max="7937" width="20" style="14" customWidth="1"/>
    <col min="7938" max="7941" width="22.28515625" style="14" customWidth="1"/>
    <col min="7942" max="8192" width="11.42578125" style="14"/>
    <col min="8193" max="8193" width="20" style="14" customWidth="1"/>
    <col min="8194" max="8197" width="22.28515625" style="14" customWidth="1"/>
    <col min="8198" max="8448" width="11.42578125" style="14"/>
    <col min="8449" max="8449" width="20" style="14" customWidth="1"/>
    <col min="8450" max="8453" width="22.28515625" style="14" customWidth="1"/>
    <col min="8454" max="8704" width="11.42578125" style="14"/>
    <col min="8705" max="8705" width="20" style="14" customWidth="1"/>
    <col min="8706" max="8709" width="22.28515625" style="14" customWidth="1"/>
    <col min="8710" max="8960" width="11.42578125" style="14"/>
    <col min="8961" max="8961" width="20" style="14" customWidth="1"/>
    <col min="8962" max="8965" width="22.28515625" style="14" customWidth="1"/>
    <col min="8966" max="9216" width="11.42578125" style="14"/>
    <col min="9217" max="9217" width="20" style="14" customWidth="1"/>
    <col min="9218" max="9221" width="22.28515625" style="14" customWidth="1"/>
    <col min="9222" max="9472" width="11.42578125" style="14"/>
    <col min="9473" max="9473" width="20" style="14" customWidth="1"/>
    <col min="9474" max="9477" width="22.28515625" style="14" customWidth="1"/>
    <col min="9478" max="9728" width="11.42578125" style="14"/>
    <col min="9729" max="9729" width="20" style="14" customWidth="1"/>
    <col min="9730" max="9733" width="22.28515625" style="14" customWidth="1"/>
    <col min="9734" max="9984" width="11.42578125" style="14"/>
    <col min="9985" max="9985" width="20" style="14" customWidth="1"/>
    <col min="9986" max="9989" width="22.28515625" style="14" customWidth="1"/>
    <col min="9990" max="10240" width="11.42578125" style="14"/>
    <col min="10241" max="10241" width="20" style="14" customWidth="1"/>
    <col min="10242" max="10245" width="22.28515625" style="14" customWidth="1"/>
    <col min="10246" max="10496" width="11.42578125" style="14"/>
    <col min="10497" max="10497" width="20" style="14" customWidth="1"/>
    <col min="10498" max="10501" width="22.28515625" style="14" customWidth="1"/>
    <col min="10502" max="10752" width="11.42578125" style="14"/>
    <col min="10753" max="10753" width="20" style="14" customWidth="1"/>
    <col min="10754" max="10757" width="22.28515625" style="14" customWidth="1"/>
    <col min="10758" max="11008" width="11.42578125" style="14"/>
    <col min="11009" max="11009" width="20" style="14" customWidth="1"/>
    <col min="11010" max="11013" width="22.28515625" style="14" customWidth="1"/>
    <col min="11014" max="11264" width="11.42578125" style="14"/>
    <col min="11265" max="11265" width="20" style="14" customWidth="1"/>
    <col min="11266" max="11269" width="22.28515625" style="14" customWidth="1"/>
    <col min="11270" max="11520" width="11.42578125" style="14"/>
    <col min="11521" max="11521" width="20" style="14" customWidth="1"/>
    <col min="11522" max="11525" width="22.28515625" style="14" customWidth="1"/>
    <col min="11526" max="11776" width="11.42578125" style="14"/>
    <col min="11777" max="11777" width="20" style="14" customWidth="1"/>
    <col min="11778" max="11781" width="22.28515625" style="14" customWidth="1"/>
    <col min="11782" max="12032" width="11.42578125" style="14"/>
    <col min="12033" max="12033" width="20" style="14" customWidth="1"/>
    <col min="12034" max="12037" width="22.28515625" style="14" customWidth="1"/>
    <col min="12038" max="12288" width="11.42578125" style="14"/>
    <col min="12289" max="12289" width="20" style="14" customWidth="1"/>
    <col min="12290" max="12293" width="22.28515625" style="14" customWidth="1"/>
    <col min="12294" max="12544" width="11.42578125" style="14"/>
    <col min="12545" max="12545" width="20" style="14" customWidth="1"/>
    <col min="12546" max="12549" width="22.28515625" style="14" customWidth="1"/>
    <col min="12550" max="12800" width="11.42578125" style="14"/>
    <col min="12801" max="12801" width="20" style="14" customWidth="1"/>
    <col min="12802" max="12805" width="22.28515625" style="14" customWidth="1"/>
    <col min="12806" max="13056" width="11.42578125" style="14"/>
    <col min="13057" max="13057" width="20" style="14" customWidth="1"/>
    <col min="13058" max="13061" width="22.28515625" style="14" customWidth="1"/>
    <col min="13062" max="13312" width="11.42578125" style="14"/>
    <col min="13313" max="13313" width="20" style="14" customWidth="1"/>
    <col min="13314" max="13317" width="22.28515625" style="14" customWidth="1"/>
    <col min="13318" max="13568" width="11.42578125" style="14"/>
    <col min="13569" max="13569" width="20" style="14" customWidth="1"/>
    <col min="13570" max="13573" width="22.28515625" style="14" customWidth="1"/>
    <col min="13574" max="13824" width="11.42578125" style="14"/>
    <col min="13825" max="13825" width="20" style="14" customWidth="1"/>
    <col min="13826" max="13829" width="22.28515625" style="14" customWidth="1"/>
    <col min="13830" max="14080" width="11.42578125" style="14"/>
    <col min="14081" max="14081" width="20" style="14" customWidth="1"/>
    <col min="14082" max="14085" width="22.28515625" style="14" customWidth="1"/>
    <col min="14086" max="14336" width="11.42578125" style="14"/>
    <col min="14337" max="14337" width="20" style="14" customWidth="1"/>
    <col min="14338" max="14341" width="22.28515625" style="14" customWidth="1"/>
    <col min="14342" max="14592" width="11.42578125" style="14"/>
    <col min="14593" max="14593" width="20" style="14" customWidth="1"/>
    <col min="14594" max="14597" width="22.28515625" style="14" customWidth="1"/>
    <col min="14598" max="14848" width="11.42578125" style="14"/>
    <col min="14849" max="14849" width="20" style="14" customWidth="1"/>
    <col min="14850" max="14853" width="22.28515625" style="14" customWidth="1"/>
    <col min="14854" max="15104" width="11.42578125" style="14"/>
    <col min="15105" max="15105" width="20" style="14" customWidth="1"/>
    <col min="15106" max="15109" width="22.28515625" style="14" customWidth="1"/>
    <col min="15110" max="15360" width="11.42578125" style="14"/>
    <col min="15361" max="15361" width="20" style="14" customWidth="1"/>
    <col min="15362" max="15365" width="22.28515625" style="14" customWidth="1"/>
    <col min="15366" max="15616" width="11.42578125" style="14"/>
    <col min="15617" max="15617" width="20" style="14" customWidth="1"/>
    <col min="15618" max="15621" width="22.28515625" style="14" customWidth="1"/>
    <col min="15622" max="15872" width="11.42578125" style="14"/>
    <col min="15873" max="15873" width="20" style="14" customWidth="1"/>
    <col min="15874" max="15877" width="22.28515625" style="14" customWidth="1"/>
    <col min="15878" max="16128" width="11.42578125" style="14"/>
    <col min="16129" max="16129" width="20" style="14" customWidth="1"/>
    <col min="16130" max="16133" width="22.28515625" style="14" customWidth="1"/>
    <col min="16134" max="16384" width="11.42578125" style="14"/>
  </cols>
  <sheetData>
    <row r="1" spans="1:7" ht="19.5" customHeight="1" x14ac:dyDescent="0.3">
      <c r="A1" s="8" t="s">
        <v>141</v>
      </c>
      <c r="B1" s="9"/>
      <c r="C1" s="9"/>
      <c r="D1" s="9"/>
      <c r="E1" s="9"/>
    </row>
    <row r="2" spans="1:7" ht="19.5" customHeight="1" x14ac:dyDescent="0.3">
      <c r="A2" s="11"/>
      <c r="B2" s="12"/>
      <c r="C2" s="12"/>
      <c r="D2" s="12"/>
      <c r="E2" s="12"/>
    </row>
    <row r="3" spans="1:7" ht="22.5" customHeight="1" x14ac:dyDescent="0.3">
      <c r="A3" s="13" t="s">
        <v>44</v>
      </c>
      <c r="B3" s="12"/>
      <c r="C3" s="619" t="s">
        <v>151</v>
      </c>
      <c r="D3" s="620"/>
      <c r="E3" s="10"/>
    </row>
    <row r="4" spans="1:7" x14ac:dyDescent="0.2">
      <c r="A4" s="10"/>
      <c r="B4" s="10"/>
      <c r="C4" s="10"/>
      <c r="D4" s="10"/>
      <c r="E4" s="10"/>
    </row>
    <row r="5" spans="1:7" ht="50.25" customHeight="1" x14ac:dyDescent="0.2">
      <c r="A5" s="13"/>
      <c r="C5" s="619">
        <f>Basisdaten!B17</f>
        <v>0</v>
      </c>
      <c r="D5" s="620"/>
      <c r="E5" s="10"/>
    </row>
    <row r="6" spans="1:7" ht="22.5" customHeight="1" x14ac:dyDescent="0.2">
      <c r="A6" s="15"/>
      <c r="B6" s="10"/>
      <c r="C6" s="619">
        <f>Basisdaten!B18</f>
        <v>0</v>
      </c>
      <c r="D6" s="620"/>
      <c r="E6" s="16"/>
      <c r="F6" s="16"/>
      <c r="G6" s="16"/>
    </row>
    <row r="7" spans="1:7" ht="22.5" customHeight="1" x14ac:dyDescent="0.2">
      <c r="A7" s="10"/>
      <c r="B7" s="10"/>
      <c r="C7" s="619">
        <f>Basisdaten!B19</f>
        <v>0</v>
      </c>
      <c r="D7" s="620"/>
      <c r="E7" s="16"/>
      <c r="F7" s="16"/>
      <c r="G7" s="16"/>
    </row>
    <row r="8" spans="1:7" ht="11.25" customHeight="1" x14ac:dyDescent="0.2">
      <c r="A8" s="10"/>
      <c r="B8" s="10"/>
      <c r="C8" s="10"/>
      <c r="D8" s="10"/>
      <c r="E8" s="10"/>
    </row>
    <row r="9" spans="1:7" ht="11.25" customHeight="1" x14ac:dyDescent="0.2">
      <c r="A9" s="10"/>
      <c r="B9" s="10"/>
      <c r="C9" s="10"/>
      <c r="D9" s="10"/>
      <c r="E9" s="10"/>
    </row>
    <row r="10" spans="1:7" ht="18.75" customHeight="1" x14ac:dyDescent="0.2">
      <c r="A10" s="13" t="s">
        <v>45</v>
      </c>
      <c r="C10" s="10"/>
      <c r="D10" s="10"/>
      <c r="E10" s="10"/>
    </row>
    <row r="11" spans="1:7" ht="16.5" customHeight="1" x14ac:dyDescent="0.2">
      <c r="A11" s="17" t="s">
        <v>46</v>
      </c>
      <c r="B11" s="616">
        <f>Basisdaten!B27</f>
        <v>0</v>
      </c>
      <c r="C11" s="617"/>
      <c r="D11" s="618"/>
      <c r="E11" s="10"/>
    </row>
    <row r="12" spans="1:7" ht="16.5" customHeight="1" x14ac:dyDescent="0.2">
      <c r="A12" s="17" t="s">
        <v>47</v>
      </c>
      <c r="B12" s="616">
        <f>Basisdaten!B28</f>
        <v>0</v>
      </c>
      <c r="C12" s="617"/>
      <c r="D12" s="618"/>
      <c r="E12" s="10"/>
    </row>
    <row r="13" spans="1:7" ht="16.5" customHeight="1" x14ac:dyDescent="0.2">
      <c r="A13" s="17" t="s">
        <v>48</v>
      </c>
      <c r="B13" s="616">
        <f>Basisdaten!B29</f>
        <v>0</v>
      </c>
      <c r="C13" s="617"/>
      <c r="D13" s="618"/>
      <c r="E13" s="10"/>
    </row>
    <row r="14" spans="1:7" ht="16.5" customHeight="1" x14ac:dyDescent="0.2">
      <c r="A14" s="17" t="s">
        <v>49</v>
      </c>
      <c r="B14" s="616">
        <f>Basisdaten!B30</f>
        <v>0</v>
      </c>
      <c r="C14" s="617"/>
      <c r="D14" s="618"/>
      <c r="E14" s="10"/>
    </row>
    <row r="15" spans="1:7" ht="12" customHeight="1" x14ac:dyDescent="0.2">
      <c r="A15" s="10"/>
      <c r="B15" s="10"/>
      <c r="C15" s="10"/>
      <c r="D15" s="10"/>
      <c r="E15" s="10"/>
    </row>
    <row r="16" spans="1:7" x14ac:dyDescent="0.2">
      <c r="B16" s="10"/>
      <c r="C16" s="10"/>
      <c r="D16" s="10"/>
      <c r="E16" s="10"/>
    </row>
    <row r="17" spans="1:9" x14ac:dyDescent="0.2">
      <c r="A17" s="623"/>
      <c r="B17" s="624"/>
      <c r="C17" s="10"/>
      <c r="D17" s="10"/>
      <c r="E17" s="10"/>
    </row>
    <row r="18" spans="1:9" x14ac:dyDescent="0.2">
      <c r="A18" s="625" t="s">
        <v>155</v>
      </c>
      <c r="B18" s="627" t="s">
        <v>156</v>
      </c>
      <c r="C18" s="18"/>
      <c r="D18" s="19"/>
      <c r="E18" s="19"/>
    </row>
    <row r="19" spans="1:9" x14ac:dyDescent="0.2">
      <c r="A19" s="626"/>
      <c r="B19" s="628"/>
      <c r="C19" s="20"/>
      <c r="D19" s="20"/>
      <c r="E19" s="20"/>
    </row>
    <row r="20" spans="1:9" x14ac:dyDescent="0.2">
      <c r="A20" s="629">
        <v>363500</v>
      </c>
      <c r="B20" s="629">
        <v>9165051200</v>
      </c>
      <c r="C20" s="20"/>
      <c r="D20" s="20"/>
      <c r="E20" s="20"/>
    </row>
    <row r="21" spans="1:9" x14ac:dyDescent="0.2">
      <c r="A21" s="630"/>
      <c r="B21" s="630"/>
      <c r="C21" s="20"/>
      <c r="D21" s="20"/>
      <c r="E21" s="20"/>
    </row>
    <row r="22" spans="1:9" x14ac:dyDescent="0.2">
      <c r="A22" s="631"/>
      <c r="B22" s="631"/>
      <c r="C22" s="20"/>
      <c r="D22" s="20"/>
      <c r="E22" s="20"/>
    </row>
    <row r="23" spans="1:9" ht="17.25" customHeight="1" x14ac:dyDescent="0.2">
      <c r="A23" s="10"/>
      <c r="B23" s="10"/>
      <c r="C23" s="10"/>
      <c r="D23" s="10"/>
      <c r="E23" s="10"/>
    </row>
    <row r="24" spans="1:9" x14ac:dyDescent="0.2">
      <c r="A24" s="10"/>
      <c r="B24" s="10"/>
      <c r="C24" s="10"/>
      <c r="D24" s="10"/>
      <c r="E24" s="10"/>
    </row>
    <row r="25" spans="1:9" ht="24.75" customHeight="1" x14ac:dyDescent="0.2">
      <c r="A25" s="635" t="s">
        <v>50</v>
      </c>
      <c r="B25" s="636"/>
      <c r="C25" s="639" t="s">
        <v>138</v>
      </c>
      <c r="D25" s="640"/>
      <c r="E25" s="10"/>
      <c r="G25" s="14"/>
      <c r="H25" s="14"/>
      <c r="I25" s="14"/>
    </row>
    <row r="26" spans="1:9" ht="19.5" customHeight="1" x14ac:dyDescent="0.2">
      <c r="A26" s="637" t="str">
        <f>IF(C26&gt;0,"Auszahlung zugunsten Institution","Rückforderung des Kantons")</f>
        <v>Rückforderung des Kantons</v>
      </c>
      <c r="B26" s="638"/>
      <c r="C26" s="643">
        <f>'Abrechnung 1. - 3.  Quartal'!E43</f>
        <v>0</v>
      </c>
      <c r="D26" s="644"/>
      <c r="E26" s="10"/>
      <c r="G26" s="14"/>
      <c r="H26" s="14"/>
      <c r="I26" s="14"/>
    </row>
    <row r="27" spans="1:9" x14ac:dyDescent="0.2">
      <c r="A27" s="21"/>
      <c r="B27" s="20"/>
      <c r="C27" s="22"/>
      <c r="D27" s="23"/>
      <c r="E27" s="23"/>
    </row>
    <row r="28" spans="1:9" x14ac:dyDescent="0.2">
      <c r="A28" s="10"/>
      <c r="B28" s="10"/>
      <c r="C28" s="10"/>
      <c r="D28" s="10"/>
      <c r="E28" s="10"/>
    </row>
    <row r="29" spans="1:9" x14ac:dyDescent="0.2">
      <c r="A29" s="24" t="s">
        <v>100</v>
      </c>
      <c r="B29" s="10"/>
      <c r="C29" s="10"/>
      <c r="D29" s="10"/>
      <c r="E29" s="10"/>
    </row>
    <row r="30" spans="1:9" x14ac:dyDescent="0.2">
      <c r="A30" s="10"/>
      <c r="B30" s="10"/>
      <c r="C30" s="10"/>
      <c r="D30" s="10"/>
      <c r="E30" s="10"/>
    </row>
    <row r="31" spans="1:9" x14ac:dyDescent="0.2">
      <c r="A31" s="25" t="str">
        <f>'Auszahlungsbeleg 1. Q'!A31</f>
        <v>Materielle Kontrolle und Abgleich Auszahlungsbeleg mit Vorauszahlungen</v>
      </c>
      <c r="B31" s="10"/>
      <c r="C31" s="10"/>
      <c r="D31" s="10"/>
      <c r="E31" s="10"/>
    </row>
    <row r="32" spans="1:9" x14ac:dyDescent="0.2">
      <c r="A32" s="25" t="str">
        <f>'Auszahlungsbeleg 1. Q'!A32</f>
        <v>und Ausgabenbewilligung ist erfolgt.</v>
      </c>
      <c r="B32" s="10"/>
      <c r="C32" s="10"/>
      <c r="D32" s="10"/>
      <c r="E32" s="10"/>
    </row>
    <row r="33" spans="1:9" x14ac:dyDescent="0.2">
      <c r="A33" s="26"/>
      <c r="B33" s="10"/>
      <c r="C33" s="10"/>
      <c r="D33" s="10"/>
      <c r="E33" s="10"/>
    </row>
    <row r="34" spans="1:9" x14ac:dyDescent="0.2">
      <c r="A34" s="10"/>
      <c r="B34" s="10"/>
      <c r="C34" s="10"/>
      <c r="D34" s="10"/>
      <c r="E34" s="10"/>
    </row>
    <row r="35" spans="1:9" s="327" customFormat="1" x14ac:dyDescent="0.2">
      <c r="A35" s="334" t="s">
        <v>52</v>
      </c>
      <c r="B35" s="326"/>
      <c r="C35" s="326"/>
      <c r="D35" s="326"/>
      <c r="E35" s="326"/>
      <c r="F35" s="326"/>
      <c r="G35" s="326"/>
      <c r="H35" s="326"/>
      <c r="I35" s="326"/>
    </row>
    <row r="36" spans="1:9" s="327" customFormat="1" ht="24.75" customHeight="1" x14ac:dyDescent="0.2">
      <c r="A36" s="621" t="str">
        <f>'Auszahlungsbeleg 1. Q'!A36:B36</f>
        <v>AIS, Revisor/-in Abteilung Finanzen und Revision</v>
      </c>
      <c r="B36" s="622"/>
      <c r="C36" s="324">
        <f>'Deckblatt Abrechnung '!A4</f>
        <v>0</v>
      </c>
      <c r="D36" s="325"/>
      <c r="E36" s="326"/>
      <c r="F36" s="326"/>
      <c r="G36" s="326"/>
      <c r="H36" s="326"/>
      <c r="I36" s="326"/>
    </row>
    <row r="37" spans="1:9" s="327" customFormat="1" ht="24.75" hidden="1" customHeight="1" x14ac:dyDescent="0.2">
      <c r="A37" s="621" t="s">
        <v>140</v>
      </c>
      <c r="B37" s="622"/>
      <c r="C37" s="324"/>
      <c r="D37" s="325"/>
      <c r="E37" s="326"/>
      <c r="F37" s="326"/>
      <c r="G37" s="326"/>
      <c r="H37" s="326"/>
      <c r="I37" s="326"/>
    </row>
    <row r="38" spans="1:9" s="327" customFormat="1" ht="24.75" customHeight="1" x14ac:dyDescent="0.2">
      <c r="A38" s="329" t="str">
        <f>'Auszahlungsbeleg 1. Q'!A38</f>
        <v>AIS, Abteilung Finanzen und Revision</v>
      </c>
      <c r="B38" s="330"/>
      <c r="C38" s="331"/>
      <c r="D38" s="325"/>
      <c r="E38" s="326"/>
      <c r="F38" s="326"/>
      <c r="G38" s="326"/>
      <c r="H38" s="326"/>
      <c r="I38" s="326"/>
    </row>
    <row r="39" spans="1:9" s="327" customFormat="1" ht="14.25" customHeight="1" x14ac:dyDescent="0.2">
      <c r="A39" s="335"/>
      <c r="B39" s="336"/>
      <c r="C39" s="326"/>
      <c r="D39" s="326"/>
      <c r="E39" s="326"/>
      <c r="F39" s="326"/>
      <c r="G39" s="326"/>
      <c r="H39" s="326"/>
      <c r="I39" s="326"/>
    </row>
    <row r="40" spans="1:9" s="327" customFormat="1" x14ac:dyDescent="0.2">
      <c r="A40" s="326"/>
      <c r="B40" s="326"/>
      <c r="C40" s="326"/>
      <c r="D40" s="326"/>
      <c r="E40" s="326"/>
      <c r="F40" s="326"/>
      <c r="G40" s="326"/>
      <c r="H40" s="326"/>
      <c r="I40" s="326"/>
    </row>
    <row r="41" spans="1:9" s="327" customFormat="1" x14ac:dyDescent="0.2">
      <c r="A41" s="334" t="s">
        <v>53</v>
      </c>
      <c r="B41" s="326"/>
      <c r="C41" s="326"/>
      <c r="D41" s="326"/>
      <c r="E41" s="326"/>
      <c r="F41" s="326"/>
      <c r="G41" s="326"/>
      <c r="H41" s="326"/>
      <c r="I41" s="326"/>
    </row>
    <row r="42" spans="1:9" s="327" customFormat="1" x14ac:dyDescent="0.2">
      <c r="A42" s="337" t="s">
        <v>54</v>
      </c>
      <c r="B42" s="337" t="s">
        <v>55</v>
      </c>
      <c r="C42" s="337" t="s">
        <v>56</v>
      </c>
      <c r="D42" s="326"/>
      <c r="E42" s="326"/>
      <c r="F42" s="326"/>
      <c r="G42" s="326"/>
      <c r="H42" s="326"/>
      <c r="I42" s="326"/>
    </row>
    <row r="43" spans="1:9" s="327" customFormat="1" ht="25.5" customHeight="1" x14ac:dyDescent="0.2">
      <c r="A43" s="332" t="s">
        <v>57</v>
      </c>
      <c r="B43" s="328"/>
      <c r="C43" s="328"/>
      <c r="D43" s="326"/>
      <c r="E43" s="326"/>
      <c r="F43" s="326"/>
      <c r="G43" s="326"/>
      <c r="H43" s="326"/>
      <c r="I43" s="326"/>
    </row>
    <row r="44" spans="1:9" s="327" customFormat="1" x14ac:dyDescent="0.2">
      <c r="A44" s="326"/>
      <c r="B44" s="326"/>
      <c r="C44" s="326"/>
      <c r="D44" s="326"/>
      <c r="E44" s="326"/>
      <c r="F44" s="326"/>
      <c r="G44" s="326"/>
      <c r="H44" s="326"/>
      <c r="I44" s="326"/>
    </row>
    <row r="45" spans="1:9" x14ac:dyDescent="0.2">
      <c r="A45" s="10"/>
      <c r="B45" s="10"/>
      <c r="C45" s="10"/>
      <c r="D45" s="10"/>
      <c r="E45" s="10"/>
    </row>
    <row r="46" spans="1:9" x14ac:dyDescent="0.2">
      <c r="A46" s="10"/>
      <c r="B46" s="10"/>
      <c r="C46" s="10"/>
      <c r="D46" s="10"/>
      <c r="E46" s="10"/>
    </row>
  </sheetData>
  <sheetProtection algorithmName="SHA-512" hashValue="sZVkkclzr+vCmtIcOXHXI3OU3ABmq0e0PfnSLgxgODWeyYhdwRLt0Ej7x+cAnxxbV07rc7g9nQqN8O5pwTFmGg==" saltValue="phNimqkhcDsMKUFt3ty7cw==" spinCount="100000" sheet="1" objects="1" scenarios="1"/>
  <mergeCells count="19">
    <mergeCell ref="B12:D12"/>
    <mergeCell ref="C3:D3"/>
    <mergeCell ref="C5:D5"/>
    <mergeCell ref="C6:D6"/>
    <mergeCell ref="C7:D7"/>
    <mergeCell ref="B11:D11"/>
    <mergeCell ref="A36:B36"/>
    <mergeCell ref="A37:B37"/>
    <mergeCell ref="B13:D13"/>
    <mergeCell ref="B14:D14"/>
    <mergeCell ref="A17:B17"/>
    <mergeCell ref="A18:A19"/>
    <mergeCell ref="B18:B19"/>
    <mergeCell ref="A20:A22"/>
    <mergeCell ref="B20:B22"/>
    <mergeCell ref="A25:B25"/>
    <mergeCell ref="A26:B26"/>
    <mergeCell ref="C25:D25"/>
    <mergeCell ref="C26:D26"/>
  </mergeCells>
  <pageMargins left="0.70866141732283472" right="0.70866141732283472" top="0.78740157480314965" bottom="0.78740157480314965"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0" zoomScaleNormal="80" workbookViewId="0"/>
  </sheetViews>
  <sheetFormatPr baseColWidth="10" defaultRowHeight="12.75" x14ac:dyDescent="0.2"/>
  <cols>
    <col min="1" max="1" width="20" style="14" customWidth="1"/>
    <col min="2" max="2" width="24" style="14" customWidth="1"/>
    <col min="3" max="4" width="27.7109375" style="14" customWidth="1"/>
    <col min="5" max="5" width="22.28515625" style="14" customWidth="1"/>
    <col min="6" max="9" width="11.42578125" style="10"/>
    <col min="10" max="256" width="11.42578125" style="14"/>
    <col min="257" max="257" width="20" style="14" customWidth="1"/>
    <col min="258" max="261" width="22.28515625" style="14" customWidth="1"/>
    <col min="262" max="512" width="11.42578125" style="14"/>
    <col min="513" max="513" width="20" style="14" customWidth="1"/>
    <col min="514" max="517" width="22.28515625" style="14" customWidth="1"/>
    <col min="518" max="768" width="11.42578125" style="14"/>
    <col min="769" max="769" width="20" style="14" customWidth="1"/>
    <col min="770" max="773" width="22.28515625" style="14" customWidth="1"/>
    <col min="774" max="1024" width="11.42578125" style="14"/>
    <col min="1025" max="1025" width="20" style="14" customWidth="1"/>
    <col min="1026" max="1029" width="22.28515625" style="14" customWidth="1"/>
    <col min="1030" max="1280" width="11.42578125" style="14"/>
    <col min="1281" max="1281" width="20" style="14" customWidth="1"/>
    <col min="1282" max="1285" width="22.28515625" style="14" customWidth="1"/>
    <col min="1286" max="1536" width="11.42578125" style="14"/>
    <col min="1537" max="1537" width="20" style="14" customWidth="1"/>
    <col min="1538" max="1541" width="22.28515625" style="14" customWidth="1"/>
    <col min="1542" max="1792" width="11.42578125" style="14"/>
    <col min="1793" max="1793" width="20" style="14" customWidth="1"/>
    <col min="1794" max="1797" width="22.28515625" style="14" customWidth="1"/>
    <col min="1798" max="2048" width="11.42578125" style="14"/>
    <col min="2049" max="2049" width="20" style="14" customWidth="1"/>
    <col min="2050" max="2053" width="22.28515625" style="14" customWidth="1"/>
    <col min="2054" max="2304" width="11.42578125" style="14"/>
    <col min="2305" max="2305" width="20" style="14" customWidth="1"/>
    <col min="2306" max="2309" width="22.28515625" style="14" customWidth="1"/>
    <col min="2310" max="2560" width="11.42578125" style="14"/>
    <col min="2561" max="2561" width="20" style="14" customWidth="1"/>
    <col min="2562" max="2565" width="22.28515625" style="14" customWidth="1"/>
    <col min="2566" max="2816" width="11.42578125" style="14"/>
    <col min="2817" max="2817" width="20" style="14" customWidth="1"/>
    <col min="2818" max="2821" width="22.28515625" style="14" customWidth="1"/>
    <col min="2822" max="3072" width="11.42578125" style="14"/>
    <col min="3073" max="3073" width="20" style="14" customWidth="1"/>
    <col min="3074" max="3077" width="22.28515625" style="14" customWidth="1"/>
    <col min="3078" max="3328" width="11.42578125" style="14"/>
    <col min="3329" max="3329" width="20" style="14" customWidth="1"/>
    <col min="3330" max="3333" width="22.28515625" style="14" customWidth="1"/>
    <col min="3334" max="3584" width="11.42578125" style="14"/>
    <col min="3585" max="3585" width="20" style="14" customWidth="1"/>
    <col min="3586" max="3589" width="22.28515625" style="14" customWidth="1"/>
    <col min="3590" max="3840" width="11.42578125" style="14"/>
    <col min="3841" max="3841" width="20" style="14" customWidth="1"/>
    <col min="3842" max="3845" width="22.28515625" style="14" customWidth="1"/>
    <col min="3846" max="4096" width="11.42578125" style="14"/>
    <col min="4097" max="4097" width="20" style="14" customWidth="1"/>
    <col min="4098" max="4101" width="22.28515625" style="14" customWidth="1"/>
    <col min="4102" max="4352" width="11.42578125" style="14"/>
    <col min="4353" max="4353" width="20" style="14" customWidth="1"/>
    <col min="4354" max="4357" width="22.28515625" style="14" customWidth="1"/>
    <col min="4358" max="4608" width="11.42578125" style="14"/>
    <col min="4609" max="4609" width="20" style="14" customWidth="1"/>
    <col min="4610" max="4613" width="22.28515625" style="14" customWidth="1"/>
    <col min="4614" max="4864" width="11.42578125" style="14"/>
    <col min="4865" max="4865" width="20" style="14" customWidth="1"/>
    <col min="4866" max="4869" width="22.28515625" style="14" customWidth="1"/>
    <col min="4870" max="5120" width="11.42578125" style="14"/>
    <col min="5121" max="5121" width="20" style="14" customWidth="1"/>
    <col min="5122" max="5125" width="22.28515625" style="14" customWidth="1"/>
    <col min="5126" max="5376" width="11.42578125" style="14"/>
    <col min="5377" max="5377" width="20" style="14" customWidth="1"/>
    <col min="5378" max="5381" width="22.28515625" style="14" customWidth="1"/>
    <col min="5382" max="5632" width="11.42578125" style="14"/>
    <col min="5633" max="5633" width="20" style="14" customWidth="1"/>
    <col min="5634" max="5637" width="22.28515625" style="14" customWidth="1"/>
    <col min="5638" max="5888" width="11.42578125" style="14"/>
    <col min="5889" max="5889" width="20" style="14" customWidth="1"/>
    <col min="5890" max="5893" width="22.28515625" style="14" customWidth="1"/>
    <col min="5894" max="6144" width="11.42578125" style="14"/>
    <col min="6145" max="6145" width="20" style="14" customWidth="1"/>
    <col min="6146" max="6149" width="22.28515625" style="14" customWidth="1"/>
    <col min="6150" max="6400" width="11.42578125" style="14"/>
    <col min="6401" max="6401" width="20" style="14" customWidth="1"/>
    <col min="6402" max="6405" width="22.28515625" style="14" customWidth="1"/>
    <col min="6406" max="6656" width="11.42578125" style="14"/>
    <col min="6657" max="6657" width="20" style="14" customWidth="1"/>
    <col min="6658" max="6661" width="22.28515625" style="14" customWidth="1"/>
    <col min="6662" max="6912" width="11.42578125" style="14"/>
    <col min="6913" max="6913" width="20" style="14" customWidth="1"/>
    <col min="6914" max="6917" width="22.28515625" style="14" customWidth="1"/>
    <col min="6918" max="7168" width="11.42578125" style="14"/>
    <col min="7169" max="7169" width="20" style="14" customWidth="1"/>
    <col min="7170" max="7173" width="22.28515625" style="14" customWidth="1"/>
    <col min="7174" max="7424" width="11.42578125" style="14"/>
    <col min="7425" max="7425" width="20" style="14" customWidth="1"/>
    <col min="7426" max="7429" width="22.28515625" style="14" customWidth="1"/>
    <col min="7430" max="7680" width="11.42578125" style="14"/>
    <col min="7681" max="7681" width="20" style="14" customWidth="1"/>
    <col min="7682" max="7685" width="22.28515625" style="14" customWidth="1"/>
    <col min="7686" max="7936" width="11.42578125" style="14"/>
    <col min="7937" max="7937" width="20" style="14" customWidth="1"/>
    <col min="7938" max="7941" width="22.28515625" style="14" customWidth="1"/>
    <col min="7942" max="8192" width="11.42578125" style="14"/>
    <col min="8193" max="8193" width="20" style="14" customWidth="1"/>
    <col min="8194" max="8197" width="22.28515625" style="14" customWidth="1"/>
    <col min="8198" max="8448" width="11.42578125" style="14"/>
    <col min="8449" max="8449" width="20" style="14" customWidth="1"/>
    <col min="8450" max="8453" width="22.28515625" style="14" customWidth="1"/>
    <col min="8454" max="8704" width="11.42578125" style="14"/>
    <col min="8705" max="8705" width="20" style="14" customWidth="1"/>
    <col min="8706" max="8709" width="22.28515625" style="14" customWidth="1"/>
    <col min="8710" max="8960" width="11.42578125" style="14"/>
    <col min="8961" max="8961" width="20" style="14" customWidth="1"/>
    <col min="8962" max="8965" width="22.28515625" style="14" customWidth="1"/>
    <col min="8966" max="9216" width="11.42578125" style="14"/>
    <col min="9217" max="9217" width="20" style="14" customWidth="1"/>
    <col min="9218" max="9221" width="22.28515625" style="14" customWidth="1"/>
    <col min="9222" max="9472" width="11.42578125" style="14"/>
    <col min="9473" max="9473" width="20" style="14" customWidth="1"/>
    <col min="9474" max="9477" width="22.28515625" style="14" customWidth="1"/>
    <col min="9478" max="9728" width="11.42578125" style="14"/>
    <col min="9729" max="9729" width="20" style="14" customWidth="1"/>
    <col min="9730" max="9733" width="22.28515625" style="14" customWidth="1"/>
    <col min="9734" max="9984" width="11.42578125" style="14"/>
    <col min="9985" max="9985" width="20" style="14" customWidth="1"/>
    <col min="9986" max="9989" width="22.28515625" style="14" customWidth="1"/>
    <col min="9990" max="10240" width="11.42578125" style="14"/>
    <col min="10241" max="10241" width="20" style="14" customWidth="1"/>
    <col min="10242" max="10245" width="22.28515625" style="14" customWidth="1"/>
    <col min="10246" max="10496" width="11.42578125" style="14"/>
    <col min="10497" max="10497" width="20" style="14" customWidth="1"/>
    <col min="10498" max="10501" width="22.28515625" style="14" customWidth="1"/>
    <col min="10502" max="10752" width="11.42578125" style="14"/>
    <col min="10753" max="10753" width="20" style="14" customWidth="1"/>
    <col min="10754" max="10757" width="22.28515625" style="14" customWidth="1"/>
    <col min="10758" max="11008" width="11.42578125" style="14"/>
    <col min="11009" max="11009" width="20" style="14" customWidth="1"/>
    <col min="11010" max="11013" width="22.28515625" style="14" customWidth="1"/>
    <col min="11014" max="11264" width="11.42578125" style="14"/>
    <col min="11265" max="11265" width="20" style="14" customWidth="1"/>
    <col min="11266" max="11269" width="22.28515625" style="14" customWidth="1"/>
    <col min="11270" max="11520" width="11.42578125" style="14"/>
    <col min="11521" max="11521" width="20" style="14" customWidth="1"/>
    <col min="11522" max="11525" width="22.28515625" style="14" customWidth="1"/>
    <col min="11526" max="11776" width="11.42578125" style="14"/>
    <col min="11777" max="11777" width="20" style="14" customWidth="1"/>
    <col min="11778" max="11781" width="22.28515625" style="14" customWidth="1"/>
    <col min="11782" max="12032" width="11.42578125" style="14"/>
    <col min="12033" max="12033" width="20" style="14" customWidth="1"/>
    <col min="12034" max="12037" width="22.28515625" style="14" customWidth="1"/>
    <col min="12038" max="12288" width="11.42578125" style="14"/>
    <col min="12289" max="12289" width="20" style="14" customWidth="1"/>
    <col min="12290" max="12293" width="22.28515625" style="14" customWidth="1"/>
    <col min="12294" max="12544" width="11.42578125" style="14"/>
    <col min="12545" max="12545" width="20" style="14" customWidth="1"/>
    <col min="12546" max="12549" width="22.28515625" style="14" customWidth="1"/>
    <col min="12550" max="12800" width="11.42578125" style="14"/>
    <col min="12801" max="12801" width="20" style="14" customWidth="1"/>
    <col min="12802" max="12805" width="22.28515625" style="14" customWidth="1"/>
    <col min="12806" max="13056" width="11.42578125" style="14"/>
    <col min="13057" max="13057" width="20" style="14" customWidth="1"/>
    <col min="13058" max="13061" width="22.28515625" style="14" customWidth="1"/>
    <col min="13062" max="13312" width="11.42578125" style="14"/>
    <col min="13313" max="13313" width="20" style="14" customWidth="1"/>
    <col min="13314" max="13317" width="22.28515625" style="14" customWidth="1"/>
    <col min="13318" max="13568" width="11.42578125" style="14"/>
    <col min="13569" max="13569" width="20" style="14" customWidth="1"/>
    <col min="13570" max="13573" width="22.28515625" style="14" customWidth="1"/>
    <col min="13574" max="13824" width="11.42578125" style="14"/>
    <col min="13825" max="13825" width="20" style="14" customWidth="1"/>
    <col min="13826" max="13829" width="22.28515625" style="14" customWidth="1"/>
    <col min="13830" max="14080" width="11.42578125" style="14"/>
    <col min="14081" max="14081" width="20" style="14" customWidth="1"/>
    <col min="14082" max="14085" width="22.28515625" style="14" customWidth="1"/>
    <col min="14086" max="14336" width="11.42578125" style="14"/>
    <col min="14337" max="14337" width="20" style="14" customWidth="1"/>
    <col min="14338" max="14341" width="22.28515625" style="14" customWidth="1"/>
    <col min="14342" max="14592" width="11.42578125" style="14"/>
    <col min="14593" max="14593" width="20" style="14" customWidth="1"/>
    <col min="14594" max="14597" width="22.28515625" style="14" customWidth="1"/>
    <col min="14598" max="14848" width="11.42578125" style="14"/>
    <col min="14849" max="14849" width="20" style="14" customWidth="1"/>
    <col min="14850" max="14853" width="22.28515625" style="14" customWidth="1"/>
    <col min="14854" max="15104" width="11.42578125" style="14"/>
    <col min="15105" max="15105" width="20" style="14" customWidth="1"/>
    <col min="15106" max="15109" width="22.28515625" style="14" customWidth="1"/>
    <col min="15110" max="15360" width="11.42578125" style="14"/>
    <col min="15361" max="15361" width="20" style="14" customWidth="1"/>
    <col min="15362" max="15365" width="22.28515625" style="14" customWidth="1"/>
    <col min="15366" max="15616" width="11.42578125" style="14"/>
    <col min="15617" max="15617" width="20" style="14" customWidth="1"/>
    <col min="15618" max="15621" width="22.28515625" style="14" customWidth="1"/>
    <col min="15622" max="15872" width="11.42578125" style="14"/>
    <col min="15873" max="15873" width="20" style="14" customWidth="1"/>
    <col min="15874" max="15877" width="22.28515625" style="14" customWidth="1"/>
    <col min="15878" max="16128" width="11.42578125" style="14"/>
    <col min="16129" max="16129" width="20" style="14" customWidth="1"/>
    <col min="16130" max="16133" width="22.28515625" style="14" customWidth="1"/>
    <col min="16134" max="16384" width="11.42578125" style="14"/>
  </cols>
  <sheetData>
    <row r="1" spans="1:7" ht="19.5" customHeight="1" x14ac:dyDescent="0.3">
      <c r="A1" s="8" t="s">
        <v>142</v>
      </c>
      <c r="B1" s="9"/>
      <c r="C1" s="9"/>
      <c r="D1" s="9"/>
      <c r="E1" s="9"/>
    </row>
    <row r="2" spans="1:7" ht="19.5" customHeight="1" x14ac:dyDescent="0.3">
      <c r="A2" s="11"/>
      <c r="B2" s="12"/>
      <c r="C2" s="12"/>
      <c r="D2" s="12"/>
      <c r="E2" s="12"/>
    </row>
    <row r="3" spans="1:7" ht="22.5" customHeight="1" x14ac:dyDescent="0.3">
      <c r="A3" s="13" t="s">
        <v>44</v>
      </c>
      <c r="B3" s="12"/>
      <c r="C3" s="619" t="s">
        <v>152</v>
      </c>
      <c r="D3" s="620"/>
      <c r="E3" s="10"/>
    </row>
    <row r="4" spans="1:7" x14ac:dyDescent="0.2">
      <c r="A4" s="10"/>
      <c r="B4" s="10"/>
      <c r="C4" s="10"/>
      <c r="D4" s="10"/>
      <c r="E4" s="10"/>
    </row>
    <row r="5" spans="1:7" ht="50.25" customHeight="1" x14ac:dyDescent="0.2">
      <c r="A5" s="13"/>
      <c r="C5" s="619">
        <f>Basisdaten!B17</f>
        <v>0</v>
      </c>
      <c r="D5" s="620"/>
      <c r="E5" s="10"/>
    </row>
    <row r="6" spans="1:7" ht="22.5" customHeight="1" x14ac:dyDescent="0.2">
      <c r="A6" s="15"/>
      <c r="B6" s="10"/>
      <c r="C6" s="619">
        <f>Basisdaten!B18</f>
        <v>0</v>
      </c>
      <c r="D6" s="620"/>
      <c r="E6" s="16"/>
      <c r="F6" s="16"/>
      <c r="G6" s="16"/>
    </row>
    <row r="7" spans="1:7" ht="22.5" customHeight="1" x14ac:dyDescent="0.2">
      <c r="A7" s="10"/>
      <c r="B7" s="10"/>
      <c r="C7" s="619">
        <f>Basisdaten!B19</f>
        <v>0</v>
      </c>
      <c r="D7" s="620"/>
      <c r="E7" s="16"/>
      <c r="F7" s="16"/>
      <c r="G7" s="16"/>
    </row>
    <row r="8" spans="1:7" ht="11.25" customHeight="1" x14ac:dyDescent="0.2">
      <c r="A8" s="10"/>
      <c r="B8" s="10"/>
      <c r="C8" s="10"/>
      <c r="D8" s="10"/>
      <c r="E8" s="10"/>
    </row>
    <row r="9" spans="1:7" ht="11.25" customHeight="1" x14ac:dyDescent="0.2">
      <c r="A9" s="10"/>
      <c r="B9" s="10"/>
      <c r="C9" s="10"/>
      <c r="D9" s="10"/>
      <c r="E9" s="10"/>
    </row>
    <row r="10" spans="1:7" ht="18.75" customHeight="1" x14ac:dyDescent="0.2">
      <c r="A10" s="13" t="s">
        <v>45</v>
      </c>
      <c r="C10" s="10"/>
      <c r="D10" s="10"/>
      <c r="E10" s="10"/>
    </row>
    <row r="11" spans="1:7" ht="16.5" customHeight="1" x14ac:dyDescent="0.2">
      <c r="A11" s="17" t="s">
        <v>46</v>
      </c>
      <c r="B11" s="616">
        <f>Basisdaten!B27</f>
        <v>0</v>
      </c>
      <c r="C11" s="617"/>
      <c r="D11" s="618"/>
      <c r="E11" s="10"/>
    </row>
    <row r="12" spans="1:7" ht="16.5" customHeight="1" x14ac:dyDescent="0.2">
      <c r="A12" s="17" t="s">
        <v>47</v>
      </c>
      <c r="B12" s="616">
        <f>Basisdaten!B28</f>
        <v>0</v>
      </c>
      <c r="C12" s="617"/>
      <c r="D12" s="618"/>
      <c r="E12" s="10"/>
    </row>
    <row r="13" spans="1:7" ht="16.5" customHeight="1" x14ac:dyDescent="0.2">
      <c r="A13" s="17" t="s">
        <v>48</v>
      </c>
      <c r="B13" s="616">
        <f>Basisdaten!B29</f>
        <v>0</v>
      </c>
      <c r="C13" s="617"/>
      <c r="D13" s="618"/>
      <c r="E13" s="10"/>
    </row>
    <row r="14" spans="1:7" ht="16.5" customHeight="1" x14ac:dyDescent="0.2">
      <c r="A14" s="17" t="s">
        <v>49</v>
      </c>
      <c r="B14" s="616">
        <f>Basisdaten!B30</f>
        <v>0</v>
      </c>
      <c r="C14" s="617"/>
      <c r="D14" s="618"/>
      <c r="E14" s="10"/>
    </row>
    <row r="15" spans="1:7" ht="12" customHeight="1" x14ac:dyDescent="0.2">
      <c r="A15" s="10"/>
      <c r="B15" s="10"/>
      <c r="C15" s="10"/>
      <c r="D15" s="10"/>
      <c r="E15" s="10"/>
    </row>
    <row r="16" spans="1:7" x14ac:dyDescent="0.2">
      <c r="B16" s="10"/>
      <c r="C16" s="10"/>
      <c r="D16" s="10"/>
      <c r="E16" s="10"/>
    </row>
    <row r="17" spans="1:9" x14ac:dyDescent="0.2">
      <c r="A17" s="623"/>
      <c r="B17" s="624"/>
      <c r="C17" s="10"/>
      <c r="D17" s="10"/>
      <c r="E17" s="10"/>
    </row>
    <row r="18" spans="1:9" x14ac:dyDescent="0.2">
      <c r="A18" s="625" t="s">
        <v>155</v>
      </c>
      <c r="B18" s="627" t="s">
        <v>156</v>
      </c>
      <c r="C18" s="18"/>
      <c r="D18" s="19"/>
      <c r="E18" s="19"/>
    </row>
    <row r="19" spans="1:9" x14ac:dyDescent="0.2">
      <c r="A19" s="626"/>
      <c r="B19" s="628"/>
      <c r="C19" s="20"/>
      <c r="D19" s="20"/>
      <c r="E19" s="20"/>
    </row>
    <row r="20" spans="1:9" x14ac:dyDescent="0.2">
      <c r="A20" s="629">
        <v>363500</v>
      </c>
      <c r="B20" s="629">
        <v>9165051200</v>
      </c>
      <c r="C20" s="20"/>
      <c r="D20" s="20"/>
      <c r="E20" s="20"/>
    </row>
    <row r="21" spans="1:9" x14ac:dyDescent="0.2">
      <c r="A21" s="630"/>
      <c r="B21" s="630"/>
      <c r="C21" s="20"/>
      <c r="D21" s="20"/>
      <c r="E21" s="20"/>
    </row>
    <row r="22" spans="1:9" x14ac:dyDescent="0.2">
      <c r="A22" s="631"/>
      <c r="B22" s="631"/>
      <c r="C22" s="20"/>
      <c r="D22" s="20"/>
      <c r="E22" s="20"/>
    </row>
    <row r="23" spans="1:9" ht="17.25" customHeight="1" x14ac:dyDescent="0.2">
      <c r="A23" s="10"/>
      <c r="B23" s="10"/>
      <c r="C23" s="10"/>
      <c r="D23" s="10"/>
      <c r="E23" s="10"/>
    </row>
    <row r="24" spans="1:9" x14ac:dyDescent="0.2">
      <c r="A24" s="10"/>
      <c r="B24" s="10"/>
      <c r="C24" s="10"/>
      <c r="D24" s="10"/>
      <c r="E24" s="10"/>
    </row>
    <row r="25" spans="1:9" ht="24.75" customHeight="1" x14ac:dyDescent="0.2">
      <c r="A25" s="635" t="s">
        <v>50</v>
      </c>
      <c r="B25" s="636"/>
      <c r="C25" s="639" t="s">
        <v>138</v>
      </c>
      <c r="D25" s="640"/>
      <c r="E25" s="10"/>
      <c r="G25" s="14"/>
      <c r="H25" s="14"/>
      <c r="I25" s="14"/>
    </row>
    <row r="26" spans="1:9" ht="27.75" customHeight="1" x14ac:dyDescent="0.2">
      <c r="A26" s="637" t="str">
        <f>'Schlussabrechnung - 4. Quartal'!A20</f>
        <v>Rückforderung Kanton</v>
      </c>
      <c r="B26" s="638"/>
      <c r="C26" s="643">
        <f>'Schlussabrechnung - 4. Quartal'!G22</f>
        <v>0</v>
      </c>
      <c r="D26" s="644"/>
      <c r="E26" s="10"/>
      <c r="G26" s="14"/>
      <c r="H26" s="14"/>
      <c r="I26" s="14"/>
    </row>
    <row r="27" spans="1:9" x14ac:dyDescent="0.2">
      <c r="A27" s="21"/>
      <c r="B27" s="20"/>
      <c r="C27" s="22"/>
      <c r="D27" s="23"/>
      <c r="E27" s="23"/>
    </row>
    <row r="28" spans="1:9" x14ac:dyDescent="0.2">
      <c r="A28" s="10"/>
      <c r="B28" s="10"/>
      <c r="C28" s="10"/>
      <c r="D28" s="10"/>
      <c r="E28" s="10"/>
    </row>
    <row r="29" spans="1:9" x14ac:dyDescent="0.2">
      <c r="A29" s="24" t="s">
        <v>100</v>
      </c>
      <c r="B29" s="10"/>
      <c r="C29" s="10"/>
      <c r="D29" s="10"/>
      <c r="E29" s="10"/>
    </row>
    <row r="30" spans="1:9" x14ac:dyDescent="0.2">
      <c r="A30" s="10"/>
      <c r="B30" s="10"/>
      <c r="C30" s="10"/>
      <c r="D30" s="10"/>
      <c r="E30" s="10"/>
    </row>
    <row r="31" spans="1:9" x14ac:dyDescent="0.2">
      <c r="A31" s="25" t="str">
        <f>'Auszahlungsbeleg 1. Q'!A31</f>
        <v>Materielle Kontrolle und Abgleich Auszahlungsbeleg mit Vorauszahlungen</v>
      </c>
      <c r="B31" s="10"/>
      <c r="C31" s="10"/>
      <c r="D31" s="10"/>
      <c r="E31" s="10"/>
    </row>
    <row r="32" spans="1:9" x14ac:dyDescent="0.2">
      <c r="A32" s="25" t="str">
        <f>'Auszahlungsbeleg 1. Q'!A32</f>
        <v>und Ausgabenbewilligung ist erfolgt.</v>
      </c>
      <c r="B32" s="10"/>
      <c r="C32" s="10"/>
      <c r="D32" s="10"/>
      <c r="E32" s="10"/>
    </row>
    <row r="33" spans="1:9" x14ac:dyDescent="0.2">
      <c r="A33" s="26"/>
      <c r="B33" s="10"/>
      <c r="C33" s="10"/>
      <c r="D33" s="10"/>
      <c r="E33" s="10"/>
    </row>
    <row r="34" spans="1:9" x14ac:dyDescent="0.2">
      <c r="A34" s="10"/>
      <c r="B34" s="10"/>
      <c r="C34" s="10"/>
      <c r="D34" s="10"/>
      <c r="E34" s="10"/>
    </row>
    <row r="35" spans="1:9" s="327" customFormat="1" x14ac:dyDescent="0.2">
      <c r="A35" s="334" t="s">
        <v>52</v>
      </c>
      <c r="B35" s="326"/>
      <c r="C35" s="326"/>
      <c r="D35" s="326"/>
      <c r="E35" s="326"/>
      <c r="F35" s="326"/>
      <c r="G35" s="326"/>
      <c r="H35" s="326"/>
      <c r="I35" s="326"/>
    </row>
    <row r="36" spans="1:9" s="327" customFormat="1" ht="24.75" customHeight="1" x14ac:dyDescent="0.2">
      <c r="A36" s="621" t="str">
        <f>'Auszahlungsbeleg 1. Q'!A36:B36</f>
        <v>AIS, Revisor/-in Abteilung Finanzen und Revision</v>
      </c>
      <c r="B36" s="622"/>
      <c r="C36" s="324">
        <f>'Deckblatt Abrechnung '!A4</f>
        <v>0</v>
      </c>
      <c r="D36" s="325"/>
      <c r="E36" s="326"/>
      <c r="F36" s="326"/>
      <c r="G36" s="326"/>
      <c r="H36" s="326"/>
      <c r="I36" s="326"/>
    </row>
    <row r="37" spans="1:9" s="327" customFormat="1" ht="24.75" hidden="1" customHeight="1" x14ac:dyDescent="0.2">
      <c r="A37" s="621" t="s">
        <v>140</v>
      </c>
      <c r="B37" s="622"/>
      <c r="C37" s="324"/>
      <c r="D37" s="325"/>
      <c r="E37" s="326"/>
      <c r="F37" s="326"/>
      <c r="G37" s="326"/>
      <c r="H37" s="326"/>
      <c r="I37" s="326"/>
    </row>
    <row r="38" spans="1:9" s="327" customFormat="1" ht="24.75" customHeight="1" x14ac:dyDescent="0.2">
      <c r="A38" s="329" t="str">
        <f>'Auszahlungsbeleg 1. Q'!A38</f>
        <v>AIS, Abteilung Finanzen und Revision</v>
      </c>
      <c r="B38" s="330"/>
      <c r="C38" s="333" t="s">
        <v>153</v>
      </c>
      <c r="D38" s="325"/>
      <c r="E38" s="326"/>
      <c r="F38" s="326"/>
      <c r="G38" s="326"/>
      <c r="H38" s="326"/>
      <c r="I38" s="326"/>
    </row>
    <row r="39" spans="1:9" s="327" customFormat="1" ht="14.25" customHeight="1" x14ac:dyDescent="0.2">
      <c r="A39" s="335"/>
      <c r="B39" s="336"/>
      <c r="C39" s="326"/>
      <c r="D39" s="326"/>
      <c r="E39" s="326"/>
      <c r="F39" s="326"/>
      <c r="G39" s="326"/>
      <c r="H39" s="326"/>
      <c r="I39" s="326"/>
    </row>
    <row r="40" spans="1:9" s="327" customFormat="1" x14ac:dyDescent="0.2">
      <c r="A40" s="326"/>
      <c r="B40" s="326"/>
      <c r="C40" s="326"/>
      <c r="D40" s="326"/>
      <c r="E40" s="326"/>
      <c r="F40" s="326"/>
      <c r="G40" s="326"/>
      <c r="H40" s="326"/>
      <c r="I40" s="326"/>
    </row>
    <row r="41" spans="1:9" s="327" customFormat="1" x14ac:dyDescent="0.2">
      <c r="A41" s="334" t="s">
        <v>53</v>
      </c>
      <c r="B41" s="326"/>
      <c r="C41" s="326"/>
      <c r="D41" s="326"/>
      <c r="E41" s="326"/>
      <c r="F41" s="326"/>
      <c r="G41" s="326"/>
      <c r="H41" s="326"/>
      <c r="I41" s="326"/>
    </row>
    <row r="42" spans="1:9" s="327" customFormat="1" x14ac:dyDescent="0.2">
      <c r="A42" s="337" t="s">
        <v>54</v>
      </c>
      <c r="B42" s="337" t="s">
        <v>55</v>
      </c>
      <c r="C42" s="337" t="s">
        <v>56</v>
      </c>
      <c r="D42" s="326"/>
      <c r="E42" s="326"/>
      <c r="F42" s="326"/>
      <c r="G42" s="326"/>
      <c r="H42" s="326"/>
      <c r="I42" s="326"/>
    </row>
    <row r="43" spans="1:9" s="327" customFormat="1" ht="25.5" customHeight="1" x14ac:dyDescent="0.2">
      <c r="A43" s="332" t="s">
        <v>57</v>
      </c>
      <c r="B43" s="328"/>
      <c r="C43" s="328"/>
      <c r="D43" s="326"/>
      <c r="E43" s="326"/>
      <c r="F43" s="326"/>
      <c r="G43" s="326"/>
      <c r="H43" s="326"/>
      <c r="I43" s="326"/>
    </row>
    <row r="44" spans="1:9" x14ac:dyDescent="0.2">
      <c r="A44" s="10"/>
      <c r="B44" s="10"/>
      <c r="C44" s="10"/>
      <c r="D44" s="10"/>
      <c r="E44" s="10"/>
    </row>
    <row r="45" spans="1:9" x14ac:dyDescent="0.2">
      <c r="A45" s="10"/>
      <c r="B45" s="10"/>
      <c r="C45" s="10"/>
      <c r="D45" s="10"/>
      <c r="E45" s="10"/>
    </row>
    <row r="46" spans="1:9" x14ac:dyDescent="0.2">
      <c r="A46" s="10"/>
      <c r="B46" s="10"/>
      <c r="C46" s="10"/>
      <c r="D46" s="10"/>
      <c r="E46" s="10"/>
    </row>
  </sheetData>
  <sheetProtection algorithmName="SHA-512" hashValue="8orP/DhpjSk1H0d5gGQixMvK44sVe0gNpmxAWB1uLxpmBxAGPn+QXRTmOKrYhBFfaRXn0e2APannltyu0icJLA==" saltValue="cTE54bBoMVZtQwrqKU86eQ==" spinCount="100000" sheet="1" objects="1" scenarios="1"/>
  <mergeCells count="19">
    <mergeCell ref="B12:D12"/>
    <mergeCell ref="C3:D3"/>
    <mergeCell ref="C5:D5"/>
    <mergeCell ref="C6:D6"/>
    <mergeCell ref="C7:D7"/>
    <mergeCell ref="B11:D11"/>
    <mergeCell ref="A36:B36"/>
    <mergeCell ref="A37:B37"/>
    <mergeCell ref="B13:D13"/>
    <mergeCell ref="B14:D14"/>
    <mergeCell ref="A17:B17"/>
    <mergeCell ref="A18:A19"/>
    <mergeCell ref="B18:B19"/>
    <mergeCell ref="A20:A22"/>
    <mergeCell ref="B20:B22"/>
    <mergeCell ref="A25:B25"/>
    <mergeCell ref="A26:B26"/>
    <mergeCell ref="C25:D25"/>
    <mergeCell ref="C26:D26"/>
  </mergeCells>
  <pageMargins left="0.70866141732283472" right="0.70866141732283472" top="0.78740157480314965" bottom="0.78740157480314965"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M66"/>
  <sheetViews>
    <sheetView showGridLines="0" tabSelected="1" zoomScale="80" zoomScaleNormal="80" workbookViewId="0">
      <selection activeCell="B13" sqref="B13:G13"/>
    </sheetView>
  </sheetViews>
  <sheetFormatPr baseColWidth="10" defaultColWidth="11.42578125" defaultRowHeight="12.75" x14ac:dyDescent="0.2"/>
  <cols>
    <col min="1" max="1" width="44.42578125" style="134" customWidth="1"/>
    <col min="2" max="2" width="12.140625" style="134" customWidth="1"/>
    <col min="3" max="4" width="16" style="134" customWidth="1"/>
    <col min="5" max="5" width="11.42578125" style="134" customWidth="1"/>
    <col min="6" max="7" width="16" style="134" customWidth="1"/>
    <col min="8" max="16384" width="11.42578125" style="134"/>
  </cols>
  <sheetData>
    <row r="1" spans="1:7" x14ac:dyDescent="0.2">
      <c r="A1" s="145" t="s">
        <v>130</v>
      </c>
      <c r="C1" s="146"/>
      <c r="E1" s="147"/>
      <c r="F1" s="147"/>
    </row>
    <row r="2" spans="1:7" x14ac:dyDescent="0.2">
      <c r="A2" s="145" t="s">
        <v>139</v>
      </c>
      <c r="C2" s="146"/>
    </row>
    <row r="3" spans="1:7" ht="9" customHeight="1" x14ac:dyDescent="0.2"/>
    <row r="4" spans="1:7" ht="9" customHeight="1" x14ac:dyDescent="0.2"/>
    <row r="5" spans="1:7" ht="18" customHeight="1" x14ac:dyDescent="0.2">
      <c r="A5" s="412" t="s">
        <v>99</v>
      </c>
      <c r="B5" s="412"/>
      <c r="C5" s="412"/>
      <c r="D5" s="412"/>
      <c r="E5" s="148"/>
    </row>
    <row r="6" spans="1:7" s="150" customFormat="1" ht="8.25" customHeight="1" x14ac:dyDescent="0.2">
      <c r="A6" s="27"/>
      <c r="B6" s="27"/>
      <c r="C6" s="27"/>
      <c r="D6" s="27"/>
      <c r="E6" s="28"/>
      <c r="F6" s="29"/>
      <c r="G6" s="149"/>
    </row>
    <row r="7" spans="1:7" s="150" customFormat="1" ht="15.75" x14ac:dyDescent="0.2">
      <c r="A7" s="151" t="s">
        <v>21</v>
      </c>
      <c r="B7" s="151">
        <v>2022</v>
      </c>
      <c r="C7" s="151"/>
      <c r="D7" s="151"/>
      <c r="E7" s="30"/>
      <c r="F7" s="29"/>
      <c r="G7" s="149"/>
    </row>
    <row r="8" spans="1:7" s="150" customFormat="1" ht="20.25" customHeight="1" x14ac:dyDescent="0.2">
      <c r="A8" s="27"/>
      <c r="B8" s="27"/>
      <c r="C8" s="27"/>
      <c r="D8" s="27"/>
      <c r="E8" s="28"/>
      <c r="F8" s="29"/>
      <c r="G8" s="149"/>
    </row>
    <row r="9" spans="1:7" ht="23.25" customHeight="1" x14ac:dyDescent="0.2">
      <c r="A9" s="411" t="s">
        <v>19</v>
      </c>
      <c r="B9" s="411"/>
      <c r="C9" s="411"/>
      <c r="D9" s="411"/>
      <c r="E9" s="411"/>
      <c r="F9" s="411"/>
      <c r="G9" s="411"/>
    </row>
    <row r="10" spans="1:7" ht="8.25" customHeight="1" x14ac:dyDescent="0.2"/>
    <row r="11" spans="1:7" s="150" customFormat="1" ht="23.25" customHeight="1" x14ac:dyDescent="0.2">
      <c r="A11" s="82" t="s">
        <v>20</v>
      </c>
      <c r="B11" s="152"/>
      <c r="C11" s="152"/>
      <c r="D11" s="152"/>
      <c r="E11" s="153"/>
      <c r="F11" s="153"/>
      <c r="G11" s="153"/>
    </row>
    <row r="12" spans="1:7" ht="18.75" customHeight="1" x14ac:dyDescent="0.2">
      <c r="A12" s="154" t="s">
        <v>0</v>
      </c>
      <c r="B12" s="413"/>
      <c r="C12" s="414"/>
      <c r="D12" s="414"/>
      <c r="E12" s="414"/>
      <c r="F12" s="414"/>
      <c r="G12" s="415"/>
    </row>
    <row r="13" spans="1:7" ht="18.75" customHeight="1" x14ac:dyDescent="0.2">
      <c r="A13" s="154" t="s">
        <v>1</v>
      </c>
      <c r="B13" s="413"/>
      <c r="C13" s="414"/>
      <c r="D13" s="414"/>
      <c r="E13" s="414"/>
      <c r="F13" s="414"/>
      <c r="G13" s="415"/>
    </row>
    <row r="14" spans="1:7" ht="18.75" customHeight="1" x14ac:dyDescent="0.2">
      <c r="A14" s="154" t="s">
        <v>2</v>
      </c>
      <c r="B14" s="413"/>
      <c r="C14" s="414"/>
      <c r="D14" s="414"/>
      <c r="E14" s="414"/>
      <c r="F14" s="414"/>
      <c r="G14" s="415"/>
    </row>
    <row r="16" spans="1:7" s="150" customFormat="1" ht="23.25" customHeight="1" x14ac:dyDescent="0.2">
      <c r="A16" s="82" t="s">
        <v>3</v>
      </c>
      <c r="B16" s="152"/>
      <c r="C16" s="152"/>
      <c r="D16" s="152"/>
      <c r="E16" s="153"/>
      <c r="F16" s="153"/>
      <c r="G16" s="153"/>
    </row>
    <row r="17" spans="1:13" ht="18.75" customHeight="1" x14ac:dyDescent="0.2">
      <c r="A17" s="154" t="s">
        <v>0</v>
      </c>
      <c r="B17" s="413"/>
      <c r="C17" s="416"/>
      <c r="D17" s="416"/>
      <c r="E17" s="416"/>
      <c r="F17" s="416"/>
      <c r="G17" s="417"/>
    </row>
    <row r="18" spans="1:13" ht="18.75" customHeight="1" x14ac:dyDescent="0.2">
      <c r="A18" s="154" t="s">
        <v>1</v>
      </c>
      <c r="B18" s="413"/>
      <c r="C18" s="416"/>
      <c r="D18" s="416"/>
      <c r="E18" s="416"/>
      <c r="F18" s="416"/>
      <c r="G18" s="417"/>
    </row>
    <row r="19" spans="1:13" ht="18.75" customHeight="1" x14ac:dyDescent="0.2">
      <c r="A19" s="154" t="s">
        <v>2</v>
      </c>
      <c r="B19" s="413"/>
      <c r="C19" s="416"/>
      <c r="D19" s="416"/>
      <c r="E19" s="416"/>
      <c r="F19" s="416"/>
      <c r="G19" s="417"/>
    </row>
    <row r="21" spans="1:13" s="150" customFormat="1" ht="23.25" customHeight="1" x14ac:dyDescent="0.2">
      <c r="A21" s="82" t="s">
        <v>122</v>
      </c>
      <c r="B21" s="152"/>
      <c r="C21" s="152"/>
      <c r="D21" s="152"/>
      <c r="E21" s="153"/>
      <c r="F21" s="153"/>
      <c r="G21" s="153"/>
      <c r="M21" s="150" t="s">
        <v>94</v>
      </c>
    </row>
    <row r="22" spans="1:13" ht="18.75" customHeight="1" x14ac:dyDescent="0.2">
      <c r="A22" s="154" t="s">
        <v>4</v>
      </c>
      <c r="B22" s="413"/>
      <c r="C22" s="414"/>
      <c r="D22" s="414"/>
      <c r="E22" s="414"/>
      <c r="F22" s="414"/>
      <c r="G22" s="415"/>
    </row>
    <row r="23" spans="1:13" ht="18.75" customHeight="1" x14ac:dyDescent="0.2">
      <c r="A23" s="154" t="s">
        <v>5</v>
      </c>
      <c r="B23" s="413"/>
      <c r="C23" s="414"/>
      <c r="D23" s="414"/>
      <c r="E23" s="414"/>
      <c r="F23" s="414"/>
      <c r="G23" s="415"/>
    </row>
    <row r="24" spans="1:13" ht="18.75" customHeight="1" x14ac:dyDescent="0.2">
      <c r="A24" s="154" t="s">
        <v>6</v>
      </c>
      <c r="B24" s="413"/>
      <c r="C24" s="416"/>
      <c r="D24" s="416"/>
      <c r="E24" s="416"/>
      <c r="F24" s="416"/>
      <c r="G24" s="417"/>
    </row>
    <row r="25" spans="1:13" s="150" customFormat="1" x14ac:dyDescent="0.2">
      <c r="E25" s="153"/>
      <c r="F25" s="153"/>
      <c r="G25" s="153"/>
    </row>
    <row r="26" spans="1:13" s="150" customFormat="1" ht="23.25" customHeight="1" x14ac:dyDescent="0.2">
      <c r="A26" s="82" t="s">
        <v>123</v>
      </c>
      <c r="B26" s="152"/>
      <c r="C26" s="152"/>
      <c r="D26" s="152"/>
      <c r="E26" s="153"/>
      <c r="F26" s="153"/>
      <c r="G26" s="153"/>
    </row>
    <row r="27" spans="1:13" s="150" customFormat="1" ht="18.75" customHeight="1" x14ac:dyDescent="0.2">
      <c r="A27" s="83" t="s">
        <v>46</v>
      </c>
      <c r="B27" s="418"/>
      <c r="C27" s="419"/>
      <c r="D27" s="419"/>
      <c r="E27" s="419"/>
      <c r="F27" s="419"/>
      <c r="G27" s="420"/>
    </row>
    <row r="28" spans="1:13" s="150" customFormat="1" ht="18.75" customHeight="1" x14ac:dyDescent="0.2">
      <c r="A28" s="83" t="s">
        <v>47</v>
      </c>
      <c r="B28" s="418"/>
      <c r="C28" s="419"/>
      <c r="D28" s="419"/>
      <c r="E28" s="419"/>
      <c r="F28" s="419"/>
      <c r="G28" s="420"/>
    </row>
    <row r="29" spans="1:13" s="150" customFormat="1" ht="18.75" customHeight="1" x14ac:dyDescent="0.2">
      <c r="A29" s="83" t="s">
        <v>48</v>
      </c>
      <c r="B29" s="418"/>
      <c r="C29" s="419"/>
      <c r="D29" s="419"/>
      <c r="E29" s="419"/>
      <c r="F29" s="419"/>
      <c r="G29" s="420"/>
    </row>
    <row r="30" spans="1:13" s="150" customFormat="1" ht="18.75" customHeight="1" x14ac:dyDescent="0.2">
      <c r="A30" s="83" t="s">
        <v>49</v>
      </c>
      <c r="B30" s="418"/>
      <c r="C30" s="419"/>
      <c r="D30" s="419"/>
      <c r="E30" s="419"/>
      <c r="F30" s="419"/>
      <c r="G30" s="420"/>
    </row>
    <row r="32" spans="1:13" s="150" customFormat="1" ht="23.25" customHeight="1" x14ac:dyDescent="0.2">
      <c r="A32" s="82" t="s">
        <v>146</v>
      </c>
      <c r="B32" s="152"/>
      <c r="C32" s="152"/>
      <c r="D32" s="152"/>
      <c r="E32" s="153"/>
      <c r="F32" s="153"/>
      <c r="G32" s="153"/>
    </row>
    <row r="33" spans="1:8" ht="92.25" customHeight="1" x14ac:dyDescent="0.2">
      <c r="A33" s="130"/>
      <c r="B33" s="131" t="s">
        <v>18</v>
      </c>
      <c r="C33" s="132" t="s">
        <v>116</v>
      </c>
      <c r="D33" s="133" t="s">
        <v>115</v>
      </c>
      <c r="E33" s="132" t="s">
        <v>114</v>
      </c>
      <c r="F33" s="133" t="s">
        <v>117</v>
      </c>
      <c r="G33" s="133" t="s">
        <v>118</v>
      </c>
    </row>
    <row r="34" spans="1:8" x14ac:dyDescent="0.2">
      <c r="A34" s="155"/>
      <c r="B34" s="69"/>
      <c r="C34" s="125"/>
      <c r="D34" s="156">
        <f>B34*C34</f>
        <v>0</v>
      </c>
      <c r="E34" s="84">
        <f>(D34+(D34*0.06))</f>
        <v>0</v>
      </c>
      <c r="F34" s="35"/>
      <c r="G34" s="157"/>
    </row>
    <row r="35" spans="1:8" ht="9.75" customHeight="1" x14ac:dyDescent="0.2">
      <c r="A35" s="158"/>
    </row>
    <row r="36" spans="1:8" s="150" customFormat="1" ht="23.25" customHeight="1" x14ac:dyDescent="0.2">
      <c r="A36" s="82" t="s">
        <v>173</v>
      </c>
      <c r="B36" s="152"/>
      <c r="C36" s="152"/>
      <c r="D36" s="152"/>
      <c r="E36" s="153"/>
      <c r="F36" s="153"/>
      <c r="G36" s="153"/>
    </row>
    <row r="37" spans="1:8" ht="17.25" customHeight="1" x14ac:dyDescent="0.2">
      <c r="A37" s="432" t="s">
        <v>70</v>
      </c>
      <c r="B37" s="433"/>
      <c r="C37" s="434"/>
      <c r="D37" s="86" t="s">
        <v>7</v>
      </c>
      <c r="E37" s="161"/>
      <c r="F37" s="161"/>
    </row>
    <row r="38" spans="1:8" ht="17.25" customHeight="1" x14ac:dyDescent="0.2">
      <c r="A38" s="435" t="s">
        <v>167</v>
      </c>
      <c r="B38" s="436"/>
      <c r="C38" s="437"/>
      <c r="D38" s="87">
        <f>'Leistungsnachweis BE'!I17</f>
        <v>0</v>
      </c>
      <c r="E38" s="164"/>
      <c r="F38" s="164"/>
    </row>
    <row r="39" spans="1:8" ht="17.25" customHeight="1" x14ac:dyDescent="0.2">
      <c r="A39" s="435" t="s">
        <v>168</v>
      </c>
      <c r="B39" s="436"/>
      <c r="C39" s="437"/>
      <c r="D39" s="318">
        <f>'Leistungsnachweis BE'!I18</f>
        <v>0</v>
      </c>
      <c r="E39" s="164"/>
      <c r="F39" s="164"/>
    </row>
    <row r="40" spans="1:8" ht="17.25" customHeight="1" x14ac:dyDescent="0.2">
      <c r="A40" s="435" t="s">
        <v>171</v>
      </c>
      <c r="B40" s="436"/>
      <c r="C40" s="437"/>
      <c r="D40" s="87">
        <f>'Leistungsnachweis BE'!I19</f>
        <v>0</v>
      </c>
      <c r="E40" s="164"/>
      <c r="F40" s="164"/>
    </row>
    <row r="41" spans="1:8" ht="17.25" customHeight="1" x14ac:dyDescent="0.2">
      <c r="A41" s="319" t="s">
        <v>13</v>
      </c>
      <c r="B41" s="320"/>
      <c r="D41" s="88">
        <f>SUM(D38:D40)</f>
        <v>0</v>
      </c>
      <c r="E41" s="167"/>
      <c r="F41" s="164"/>
    </row>
    <row r="42" spans="1:8" ht="12.75" customHeight="1" x14ac:dyDescent="0.2">
      <c r="A42" s="178"/>
      <c r="B42" s="178"/>
      <c r="C42" s="179"/>
      <c r="D42" s="167"/>
      <c r="E42" s="167"/>
      <c r="F42" s="164"/>
    </row>
    <row r="43" spans="1:8" ht="16.5" customHeight="1" x14ac:dyDescent="0.2">
      <c r="A43" s="438" t="s">
        <v>113</v>
      </c>
      <c r="B43" s="438"/>
      <c r="C43" s="438"/>
      <c r="D43" s="164"/>
      <c r="E43" s="164"/>
      <c r="F43" s="146"/>
    </row>
    <row r="44" spans="1:8" ht="17.25" customHeight="1" x14ac:dyDescent="0.2">
      <c r="A44" s="168" t="s">
        <v>71</v>
      </c>
      <c r="B44" s="160"/>
      <c r="C44" s="90" t="s">
        <v>7</v>
      </c>
      <c r="D44" s="163"/>
      <c r="E44" s="164"/>
      <c r="F44" s="146"/>
    </row>
    <row r="45" spans="1:8" ht="17.25" customHeight="1" x14ac:dyDescent="0.2">
      <c r="A45" s="162" t="s">
        <v>169</v>
      </c>
      <c r="B45" s="160"/>
      <c r="C45" s="87">
        <f>'Leistungsnachweis nicht BE'!F14</f>
        <v>0</v>
      </c>
      <c r="D45" s="163"/>
      <c r="E45" s="164"/>
      <c r="F45" s="169"/>
    </row>
    <row r="46" spans="1:8" ht="17.25" customHeight="1" x14ac:dyDescent="0.2">
      <c r="A46" s="162" t="s">
        <v>170</v>
      </c>
      <c r="B46" s="160"/>
      <c r="C46" s="87">
        <f>'Leistungsnachweis nicht BE'!F15</f>
        <v>0</v>
      </c>
      <c r="D46" s="163"/>
      <c r="E46" s="164"/>
      <c r="F46" s="169"/>
      <c r="H46" s="170"/>
    </row>
    <row r="47" spans="1:8" ht="17.25" customHeight="1" x14ac:dyDescent="0.2">
      <c r="A47" s="168" t="s">
        <v>174</v>
      </c>
      <c r="B47" s="165"/>
      <c r="C47" s="88">
        <f>SUM(C45:C46)</f>
        <v>0</v>
      </c>
      <c r="D47" s="166"/>
      <c r="E47" s="167"/>
      <c r="F47" s="171"/>
      <c r="G47" s="172"/>
    </row>
    <row r="48" spans="1:8" s="158" customFormat="1" ht="15.75" customHeight="1" x14ac:dyDescent="0.2">
      <c r="A48" s="173"/>
      <c r="B48" s="160"/>
      <c r="C48" s="91"/>
      <c r="D48" s="164"/>
      <c r="E48" s="164"/>
      <c r="F48" s="164"/>
    </row>
    <row r="49" spans="1:7" s="145" customFormat="1" ht="17.25" customHeight="1" x14ac:dyDescent="0.2">
      <c r="A49" s="168" t="s">
        <v>14</v>
      </c>
      <c r="B49" s="165"/>
      <c r="C49" s="88">
        <f>D41+C47</f>
        <v>0</v>
      </c>
      <c r="D49" s="166"/>
      <c r="E49" s="167"/>
      <c r="F49" s="167"/>
      <c r="G49" s="172"/>
    </row>
    <row r="51" spans="1:7" s="150" customFormat="1" ht="23.25" customHeight="1" x14ac:dyDescent="0.2">
      <c r="A51" s="82" t="s">
        <v>42</v>
      </c>
      <c r="B51" s="152"/>
      <c r="C51" s="152"/>
      <c r="D51" s="152"/>
      <c r="E51" s="153"/>
      <c r="F51" s="153"/>
      <c r="G51" s="153"/>
    </row>
    <row r="52" spans="1:7" ht="17.25" customHeight="1" x14ac:dyDescent="0.2">
      <c r="A52" s="421" t="s">
        <v>72</v>
      </c>
      <c r="B52" s="422"/>
      <c r="C52" s="87">
        <f>C49</f>
        <v>0</v>
      </c>
    </row>
    <row r="53" spans="1:7" ht="17.25" customHeight="1" x14ac:dyDescent="0.2">
      <c r="A53" s="162" t="s">
        <v>43</v>
      </c>
      <c r="B53" s="174"/>
      <c r="C53" s="87">
        <f>E34</f>
        <v>0</v>
      </c>
    </row>
    <row r="54" spans="1:7" ht="17.25" customHeight="1" x14ac:dyDescent="0.2">
      <c r="A54" s="168" t="str">
        <f>IF(C52-C53&gt;=0,"Überschreitung der Obergrenze","Unterschreitung der Obergrenze")</f>
        <v>Überschreitung der Obergrenze</v>
      </c>
      <c r="B54" s="175"/>
      <c r="C54" s="88">
        <f>ABS(C52-C53)</f>
        <v>0</v>
      </c>
      <c r="D54" s="159"/>
      <c r="F54" s="145"/>
      <c r="G54" s="172"/>
    </row>
    <row r="55" spans="1:7" ht="16.5" customHeight="1" x14ac:dyDescent="0.2"/>
    <row r="56" spans="1:7" s="150" customFormat="1" ht="17.25" customHeight="1" x14ac:dyDescent="0.2">
      <c r="A56" s="82" t="s">
        <v>147</v>
      </c>
      <c r="B56" s="152"/>
      <c r="C56" s="152"/>
      <c r="D56" s="152"/>
      <c r="E56" s="153"/>
      <c r="F56" s="153"/>
      <c r="G56" s="153"/>
    </row>
    <row r="57" spans="1:7" s="150" customFormat="1" ht="17.25" customHeight="1" x14ac:dyDescent="0.2">
      <c r="B57" s="425" t="s">
        <v>58</v>
      </c>
      <c r="C57" s="426"/>
      <c r="E57" s="153"/>
      <c r="F57" s="153"/>
      <c r="G57" s="153"/>
    </row>
    <row r="58" spans="1:7" s="150" customFormat="1" ht="17.25" customHeight="1" x14ac:dyDescent="0.2">
      <c r="A58" s="176" t="s">
        <v>68</v>
      </c>
      <c r="B58" s="430"/>
      <c r="C58" s="431"/>
      <c r="E58" s="153"/>
      <c r="F58" s="153"/>
      <c r="G58" s="153"/>
    </row>
    <row r="59" spans="1:7" s="150" customFormat="1" ht="17.25" customHeight="1" x14ac:dyDescent="0.2">
      <c r="A59" s="176" t="s">
        <v>33</v>
      </c>
      <c r="B59" s="427">
        <f>'Abrechnung 1. - 3.  Quartal'!E15</f>
        <v>0</v>
      </c>
      <c r="C59" s="370"/>
      <c r="E59" s="153"/>
      <c r="F59" s="153"/>
      <c r="G59" s="153"/>
    </row>
    <row r="60" spans="1:7" s="150" customFormat="1" ht="17.25" customHeight="1" x14ac:dyDescent="0.2">
      <c r="A60" s="176" t="s">
        <v>37</v>
      </c>
      <c r="B60" s="427">
        <f>'Abrechnung 1. - 3.  Quartal'!E30</f>
        <v>0</v>
      </c>
      <c r="C60" s="370"/>
      <c r="E60" s="153"/>
      <c r="F60" s="153"/>
      <c r="G60" s="153"/>
    </row>
    <row r="61" spans="1:7" s="150" customFormat="1" ht="17.25" customHeight="1" x14ac:dyDescent="0.2">
      <c r="A61" s="176" t="s">
        <v>38</v>
      </c>
      <c r="B61" s="427">
        <f>'Abrechnung 1. - 3.  Quartal'!E43</f>
        <v>0</v>
      </c>
      <c r="C61" s="370"/>
      <c r="E61" s="153"/>
      <c r="F61" s="153"/>
      <c r="G61" s="153"/>
    </row>
    <row r="62" spans="1:7" s="150" customFormat="1" ht="17.25" customHeight="1" x14ac:dyDescent="0.2">
      <c r="A62" s="176" t="s">
        <v>106</v>
      </c>
      <c r="B62" s="135"/>
      <c r="C62" s="136">
        <f>'Schlussabrechnung - 4. Quartal'!G16</f>
        <v>0</v>
      </c>
      <c r="E62" s="153"/>
      <c r="F62" s="153"/>
      <c r="G62" s="153"/>
    </row>
    <row r="63" spans="1:7" s="150" customFormat="1" ht="17.25" customHeight="1" x14ac:dyDescent="0.2">
      <c r="A63" s="176" t="s">
        <v>92</v>
      </c>
      <c r="B63" s="428">
        <f>'Schlussabrechnung - 4. Quartal'!G22</f>
        <v>0</v>
      </c>
      <c r="C63" s="429"/>
      <c r="E63" s="153"/>
      <c r="F63" s="153"/>
      <c r="G63" s="153"/>
    </row>
    <row r="64" spans="1:7" s="150" customFormat="1" x14ac:dyDescent="0.2">
      <c r="B64" s="423">
        <f>SUM(B58:C63)</f>
        <v>0</v>
      </c>
      <c r="C64" s="424"/>
      <c r="D64" s="177"/>
      <c r="E64" s="153"/>
      <c r="F64" s="153"/>
      <c r="G64" s="153"/>
    </row>
    <row r="65" spans="1:7" ht="11.25" customHeight="1" x14ac:dyDescent="0.2"/>
    <row r="66" spans="1:7" ht="36.75" customHeight="1" x14ac:dyDescent="0.2">
      <c r="A66" s="410" t="s">
        <v>175</v>
      </c>
      <c r="B66" s="410"/>
      <c r="C66" s="410"/>
      <c r="D66" s="410"/>
      <c r="E66" s="410"/>
      <c r="F66" s="410"/>
      <c r="G66" s="410"/>
    </row>
  </sheetData>
  <sheetProtection algorithmName="SHA-512" hashValue="Ise426WAFlQsqMdOCcSQxdfHtljgvvmI0uYfmoRURPh9mfF3W16RQJeEIAW+/ALZOL6GjOR7EDe14GSN0AqRNg==" saltValue="1c9xbBHszp6sCLGT917VTg==" spinCount="100000" sheet="1" objects="1" scenarios="1"/>
  <mergeCells count="29">
    <mergeCell ref="A37:C37"/>
    <mergeCell ref="A38:C38"/>
    <mergeCell ref="A39:C39"/>
    <mergeCell ref="A40:C40"/>
    <mergeCell ref="A43:C43"/>
    <mergeCell ref="A52:B52"/>
    <mergeCell ref="B64:C64"/>
    <mergeCell ref="B57:C57"/>
    <mergeCell ref="B59:C59"/>
    <mergeCell ref="B60:C60"/>
    <mergeCell ref="B61:C61"/>
    <mergeCell ref="B63:C63"/>
    <mergeCell ref="B58:C58"/>
    <mergeCell ref="A66:G66"/>
    <mergeCell ref="A9:G9"/>
    <mergeCell ref="A5:D5"/>
    <mergeCell ref="B12:G12"/>
    <mergeCell ref="B13:G13"/>
    <mergeCell ref="B14:G14"/>
    <mergeCell ref="B17:G17"/>
    <mergeCell ref="B18:G18"/>
    <mergeCell ref="B19:G19"/>
    <mergeCell ref="B22:G22"/>
    <mergeCell ref="B23:G23"/>
    <mergeCell ref="B27:G27"/>
    <mergeCell ref="B28:G28"/>
    <mergeCell ref="B29:G29"/>
    <mergeCell ref="B30:G30"/>
    <mergeCell ref="B24:G24"/>
  </mergeCells>
  <phoneticPr fontId="4" type="noConversion"/>
  <dataValidations count="1">
    <dataValidation type="whole" operator="lessThanOrEqual" allowBlank="1" showInputMessage="1" showErrorMessage="1" error="Begrenzt auf maximal 2'500 Stunden pro Jahr!" sqref="D34">
      <formula1>2500</formula1>
    </dataValidation>
  </dataValidations>
  <pageMargins left="0.74803149606299213" right="0.78740157480314965" top="0.62992125984251968" bottom="0.78740157480314965" header="0.51181102362204722" footer="0.51181102362204722"/>
  <pageSetup paperSize="9" scale="63" orientation="portrait" r:id="rId1"/>
  <headerFooter alignWithMargins="0">
    <oddFooter>&amp;RNovember 2021 / V0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zoomScale="80" zoomScaleNormal="80" workbookViewId="0">
      <selection activeCell="E35" sqref="E35:E36"/>
    </sheetView>
  </sheetViews>
  <sheetFormatPr baseColWidth="10" defaultColWidth="11.42578125" defaultRowHeight="12.75" x14ac:dyDescent="0.2"/>
  <cols>
    <col min="1" max="2" width="40.85546875" style="137" customWidth="1"/>
    <col min="3" max="3" width="14.7109375" style="137" customWidth="1"/>
    <col min="4" max="4" width="22.5703125" style="137" customWidth="1"/>
    <col min="5" max="16384" width="11.42578125" style="137"/>
  </cols>
  <sheetData>
    <row r="1" spans="1:5" ht="15.75" customHeight="1" x14ac:dyDescent="0.2">
      <c r="A1" s="145" t="str">
        <f>Basisdaten!A1</f>
        <v>GESUNDHEITS-, SOZIAL- UND INTEGRATIONSDIREKTION DES KANTONS BERN</v>
      </c>
      <c r="B1" s="145"/>
      <c r="C1" s="134"/>
      <c r="D1" s="146"/>
      <c r="E1" s="134"/>
    </row>
    <row r="2" spans="1:5" ht="15.75" customHeight="1" x14ac:dyDescent="0.2">
      <c r="A2" s="145" t="s">
        <v>139</v>
      </c>
      <c r="B2" s="145"/>
      <c r="C2" s="134"/>
      <c r="D2" s="146"/>
      <c r="E2" s="134"/>
    </row>
    <row r="3" spans="1:5" x14ac:dyDescent="0.2">
      <c r="A3" s="134"/>
      <c r="B3" s="134"/>
      <c r="C3" s="134"/>
      <c r="D3" s="134"/>
      <c r="E3" s="134"/>
    </row>
    <row r="4" spans="1:5" x14ac:dyDescent="0.2">
      <c r="A4" s="134"/>
      <c r="B4" s="134"/>
      <c r="C4" s="134"/>
      <c r="D4" s="134"/>
      <c r="E4" s="134"/>
    </row>
    <row r="5" spans="1:5" ht="15.75" x14ac:dyDescent="0.2">
      <c r="A5" s="441" t="s">
        <v>99</v>
      </c>
      <c r="B5" s="441"/>
      <c r="C5" s="441"/>
      <c r="D5" s="182"/>
      <c r="E5" s="182"/>
    </row>
    <row r="6" spans="1:5" ht="15.75" x14ac:dyDescent="0.2">
      <c r="A6" s="151"/>
      <c r="B6" s="151"/>
      <c r="C6" s="151"/>
      <c r="D6" s="151"/>
      <c r="E6" s="151"/>
    </row>
    <row r="7" spans="1:5" ht="15.75" x14ac:dyDescent="0.2">
      <c r="A7" s="151" t="s">
        <v>112</v>
      </c>
      <c r="B7" s="151"/>
      <c r="C7" s="183">
        <f>Basisdaten!B17</f>
        <v>0</v>
      </c>
      <c r="D7" s="182"/>
      <c r="E7" s="182"/>
    </row>
    <row r="8" spans="1:5" x14ac:dyDescent="0.2">
      <c r="A8" s="27"/>
      <c r="B8" s="27"/>
      <c r="C8" s="27"/>
      <c r="D8" s="27"/>
      <c r="E8" s="27"/>
    </row>
    <row r="9" spans="1:5" ht="15.75" x14ac:dyDescent="0.2">
      <c r="A9" s="151" t="s">
        <v>21</v>
      </c>
      <c r="B9" s="151"/>
      <c r="C9" s="183">
        <f>Basisdaten!B7</f>
        <v>2022</v>
      </c>
      <c r="D9" s="151"/>
      <c r="E9" s="151"/>
    </row>
    <row r="10" spans="1:5" x14ac:dyDescent="0.2">
      <c r="A10" s="134"/>
      <c r="B10" s="134"/>
      <c r="C10" s="134"/>
    </row>
    <row r="11" spans="1:5" ht="13.5" thickBot="1" x14ac:dyDescent="0.25">
      <c r="A11" s="134"/>
      <c r="B11" s="134"/>
      <c r="C11" s="134"/>
    </row>
    <row r="12" spans="1:5" ht="22.5" customHeight="1" x14ac:dyDescent="0.2">
      <c r="A12" s="442" t="s">
        <v>111</v>
      </c>
      <c r="B12" s="443"/>
      <c r="C12" s="184"/>
    </row>
    <row r="13" spans="1:5" ht="22.5" customHeight="1" x14ac:dyDescent="0.2">
      <c r="A13" s="448" t="s">
        <v>108</v>
      </c>
      <c r="B13" s="449"/>
      <c r="C13" s="181"/>
    </row>
    <row r="14" spans="1:5" ht="22.5" customHeight="1" x14ac:dyDescent="0.2">
      <c r="A14" s="448" t="s">
        <v>109</v>
      </c>
      <c r="B14" s="449"/>
      <c r="C14" s="267">
        <f>Basisdaten!B34</f>
        <v>0</v>
      </c>
    </row>
    <row r="15" spans="1:5" ht="30" customHeight="1" thickBot="1" x14ac:dyDescent="0.25">
      <c r="A15" s="444" t="s">
        <v>110</v>
      </c>
      <c r="B15" s="445"/>
      <c r="C15" s="139"/>
    </row>
    <row r="16" spans="1:5" ht="27.6" customHeight="1" thickBot="1" x14ac:dyDescent="0.25">
      <c r="A16" s="268"/>
      <c r="B16" s="268"/>
      <c r="C16" s="204"/>
      <c r="D16" s="138"/>
    </row>
    <row r="17" spans="1:4" ht="22.5" customHeight="1" x14ac:dyDescent="0.2">
      <c r="A17" s="439" t="s">
        <v>134</v>
      </c>
      <c r="B17" s="269" t="s">
        <v>119</v>
      </c>
      <c r="C17" s="184"/>
      <c r="D17" s="180"/>
    </row>
    <row r="18" spans="1:4" ht="22.5" customHeight="1" x14ac:dyDescent="0.2">
      <c r="A18" s="440"/>
      <c r="B18" s="270" t="s">
        <v>120</v>
      </c>
      <c r="C18" s="181"/>
      <c r="D18" s="180"/>
    </row>
    <row r="19" spans="1:4" ht="36" customHeight="1" x14ac:dyDescent="0.2">
      <c r="A19" s="446" t="s">
        <v>135</v>
      </c>
      <c r="B19" s="447"/>
      <c r="C19" s="181"/>
    </row>
    <row r="20" spans="1:4" ht="36" customHeight="1" x14ac:dyDescent="0.2">
      <c r="A20" s="446" t="s">
        <v>136</v>
      </c>
      <c r="B20" s="447"/>
      <c r="C20" s="298"/>
    </row>
    <row r="21" spans="1:4" ht="36" customHeight="1" thickBot="1" x14ac:dyDescent="0.25">
      <c r="A21" s="444" t="s">
        <v>137</v>
      </c>
      <c r="B21" s="445"/>
      <c r="C21" s="139"/>
    </row>
    <row r="22" spans="1:4" x14ac:dyDescent="0.2">
      <c r="A22" s="299" t="s">
        <v>133</v>
      </c>
    </row>
  </sheetData>
  <sheetProtection algorithmName="SHA-512" hashValue="AT44R7ILyd5MzzCpVMCdREYrzwMj4NWB7cl8clpu3V6THPGVq9HD2lktVDkVC7lKHU3b0BUvYVXLkbKbjkLUDg==" saltValue="3et13js2Au4cKiEP8ag6lQ==" spinCount="100000" sheet="1" objects="1" scenarios="1"/>
  <mergeCells count="9">
    <mergeCell ref="A17:A18"/>
    <mergeCell ref="A5:C5"/>
    <mergeCell ref="A12:B12"/>
    <mergeCell ref="A21:B21"/>
    <mergeCell ref="A20:B20"/>
    <mergeCell ref="A19:B19"/>
    <mergeCell ref="A15:B15"/>
    <mergeCell ref="A14:B14"/>
    <mergeCell ref="A13:B13"/>
  </mergeCells>
  <pageMargins left="0.7" right="0.7" top="0.78740157499999996" bottom="0.78740157499999996"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BK598"/>
  <sheetViews>
    <sheetView showGridLines="0" zoomScale="80" zoomScaleNormal="80" workbookViewId="0">
      <pane ySplit="25" topLeftCell="A545" activePane="bottomLeft" state="frozen"/>
      <selection activeCell="M21" sqref="M21"/>
      <selection pane="bottomLeft" activeCell="C548" sqref="C548"/>
    </sheetView>
  </sheetViews>
  <sheetFormatPr baseColWidth="10" defaultColWidth="11.42578125" defaultRowHeight="12.75" x14ac:dyDescent="0.2"/>
  <cols>
    <col min="1" max="1" width="23" style="134" customWidth="1"/>
    <col min="2" max="2" width="17.42578125" style="134" customWidth="1"/>
    <col min="3" max="3" width="43.5703125" style="134" customWidth="1"/>
    <col min="4" max="4" width="12" style="189" customWidth="1"/>
    <col min="5" max="5" width="10" style="134" customWidth="1"/>
    <col min="6" max="10" width="10.140625" style="134" customWidth="1"/>
    <col min="11" max="11" width="10.140625" style="190" customWidth="1"/>
    <col min="12" max="16384" width="11.42578125" style="134"/>
  </cols>
  <sheetData>
    <row r="1" spans="1:13" x14ac:dyDescent="0.2">
      <c r="A1" s="145" t="str">
        <f>Basisdaten!A1</f>
        <v>GESUNDHEITS-, SOZIAL- UND INTEGRATIONSDIREKTION DES KANTONS BERN</v>
      </c>
    </row>
    <row r="2" spans="1:13" ht="12" customHeight="1" x14ac:dyDescent="0.2">
      <c r="A2" s="145" t="s">
        <v>139</v>
      </c>
    </row>
    <row r="3" spans="1:13" ht="12" customHeight="1" x14ac:dyDescent="0.2">
      <c r="A3" s="145"/>
    </row>
    <row r="4" spans="1:13" ht="12" customHeight="1" x14ac:dyDescent="0.2">
      <c r="A4" s="145"/>
    </row>
    <row r="5" spans="1:13" x14ac:dyDescent="0.2">
      <c r="A5" s="145" t="s">
        <v>21</v>
      </c>
      <c r="B5" s="191">
        <f>Basisdaten!B7</f>
        <v>2022</v>
      </c>
    </row>
    <row r="6" spans="1:13" x14ac:dyDescent="0.2">
      <c r="A6" s="145" t="s">
        <v>22</v>
      </c>
      <c r="B6" s="451" t="str">
        <f>IF(Basisdaten!B17="","",Basisdaten!B17)</f>
        <v/>
      </c>
      <c r="C6" s="451"/>
      <c r="D6" s="192"/>
    </row>
    <row r="8" spans="1:13" hidden="1" x14ac:dyDescent="0.2">
      <c r="A8" s="134" t="s">
        <v>17</v>
      </c>
      <c r="B8" s="146"/>
    </row>
    <row r="9" spans="1:13" hidden="1" x14ac:dyDescent="0.2">
      <c r="A9" s="170" t="s">
        <v>162</v>
      </c>
      <c r="B9" s="146"/>
    </row>
    <row r="10" spans="1:13" hidden="1" x14ac:dyDescent="0.2">
      <c r="A10" s="170" t="s">
        <v>163</v>
      </c>
      <c r="B10" s="146"/>
    </row>
    <row r="11" spans="1:13" x14ac:dyDescent="0.2">
      <c r="B11" s="146"/>
    </row>
    <row r="12" spans="1:13" ht="32.25" customHeight="1" x14ac:dyDescent="0.2">
      <c r="A12" s="452" t="s">
        <v>176</v>
      </c>
      <c r="B12" s="453"/>
      <c r="C12" s="453"/>
      <c r="D12" s="453"/>
      <c r="E12" s="453"/>
      <c r="F12" s="453"/>
      <c r="G12" s="453"/>
      <c r="H12" s="453"/>
      <c r="I12" s="453"/>
      <c r="J12" s="453"/>
      <c r="K12" s="453"/>
    </row>
    <row r="14" spans="1:13" ht="18.75" customHeight="1" x14ac:dyDescent="0.2">
      <c r="C14" s="462" t="s">
        <v>74</v>
      </c>
      <c r="D14" s="463"/>
      <c r="E14" s="455" t="s">
        <v>64</v>
      </c>
      <c r="F14" s="456"/>
      <c r="G14" s="456"/>
      <c r="H14" s="456"/>
      <c r="I14" s="457"/>
      <c r="J14" s="193"/>
      <c r="K14" s="194"/>
    </row>
    <row r="15" spans="1:13" ht="13.5" customHeight="1" x14ac:dyDescent="0.2">
      <c r="C15" s="464"/>
      <c r="D15" s="465"/>
      <c r="E15" s="458"/>
      <c r="F15" s="459"/>
      <c r="G15" s="459"/>
      <c r="H15" s="459"/>
      <c r="I15" s="460"/>
      <c r="J15" s="93"/>
      <c r="K15" s="94"/>
    </row>
    <row r="16" spans="1:13" ht="15" customHeight="1" x14ac:dyDescent="0.2">
      <c r="A16" s="158"/>
      <c r="B16" s="158"/>
      <c r="C16" s="466"/>
      <c r="D16" s="467"/>
      <c r="E16" s="86" t="s">
        <v>24</v>
      </c>
      <c r="F16" s="86" t="s">
        <v>25</v>
      </c>
      <c r="G16" s="86" t="s">
        <v>26</v>
      </c>
      <c r="H16" s="86" t="s">
        <v>28</v>
      </c>
      <c r="I16" s="195" t="s">
        <v>7</v>
      </c>
      <c r="J16" s="196"/>
      <c r="K16" s="197"/>
      <c r="L16" s="95"/>
      <c r="M16" s="95"/>
    </row>
    <row r="17" spans="1:63" ht="13.5" customHeight="1" x14ac:dyDescent="0.2">
      <c r="A17" s="454"/>
      <c r="B17" s="454"/>
      <c r="C17" s="468" t="str">
        <f>A8</f>
        <v>Behindert gemäss ATSG, mit Rente (BE)</v>
      </c>
      <c r="D17" s="469"/>
      <c r="E17" s="198">
        <f>SUMIF($C26:$C$598,$C$17,$G$26:$G598)</f>
        <v>0</v>
      </c>
      <c r="F17" s="198">
        <f>SUMIF($C26:$C$598,$C$17,$H$26:$H598)</f>
        <v>0</v>
      </c>
      <c r="G17" s="198">
        <f>SUMIF($C26:$C$598,$C$17,$I$26:$I598)</f>
        <v>0</v>
      </c>
      <c r="H17" s="198">
        <f>SUMIF($C26:$C$598,$C$17,$J$26:$J598)</f>
        <v>0</v>
      </c>
      <c r="I17" s="199">
        <f>SUM(E17:H17)</f>
        <v>0</v>
      </c>
      <c r="J17" s="158"/>
      <c r="K17" s="200"/>
    </row>
    <row r="18" spans="1:63" ht="13.5" customHeight="1" x14ac:dyDescent="0.2">
      <c r="A18" s="454"/>
      <c r="B18" s="454"/>
      <c r="C18" s="309" t="str">
        <f>A9</f>
        <v>Behindert gem. ATSG, ohne Rente (BE) (in Abklärung IV-Rente)</v>
      </c>
      <c r="D18" s="310"/>
      <c r="E18" s="198">
        <f>SUMIF($C26:$C$598,$C$18,$G$26:$G598)</f>
        <v>0</v>
      </c>
      <c r="F18" s="198">
        <f>SUMIF($C26:$C$598,$C$18,$H$26:$H598)</f>
        <v>0</v>
      </c>
      <c r="G18" s="198">
        <f>SUMIF($C26:$C$598,$C$18,$I$26:$I598)</f>
        <v>0</v>
      </c>
      <c r="H18" s="198">
        <f>SUMIF($C26:$C$598,$C$18,$J$26:$J598)</f>
        <v>0</v>
      </c>
      <c r="I18" s="199">
        <f>SUM(E18:H18)</f>
        <v>0</v>
      </c>
      <c r="J18" s="158"/>
      <c r="K18" s="200"/>
    </row>
    <row r="19" spans="1:63" ht="13.5" customHeight="1" x14ac:dyDescent="0.2">
      <c r="A19" s="454"/>
      <c r="B19" s="454"/>
      <c r="C19" s="468" t="str">
        <f>A10</f>
        <v>Behindert gem. ATSG, ohne Rente (BE) (neg. Rentenentscheid)</v>
      </c>
      <c r="D19" s="469"/>
      <c r="E19" s="198">
        <f>SUMIF($C26:$C$598,$C$19,$G$26:$G598)</f>
        <v>0</v>
      </c>
      <c r="F19" s="198">
        <f>SUMIF($C26:$C$598,$C$19,$H$26:$H598)</f>
        <v>0</v>
      </c>
      <c r="G19" s="198">
        <f>SUMIF($C26:$C$598,$C$19,$I$26:$I598)</f>
        <v>0</v>
      </c>
      <c r="H19" s="198">
        <f>SUMIF($C26:$C$598,$C$19,$J$26:$J598)</f>
        <v>0</v>
      </c>
      <c r="I19" s="199">
        <f>SUM(E19:H19)</f>
        <v>0</v>
      </c>
      <c r="J19" s="158"/>
      <c r="K19" s="200"/>
    </row>
    <row r="20" spans="1:63" ht="13.5" customHeight="1" x14ac:dyDescent="0.2">
      <c r="A20" s="454"/>
      <c r="B20" s="454"/>
      <c r="C20" s="432" t="s">
        <v>7</v>
      </c>
      <c r="D20" s="434"/>
      <c r="E20" s="201">
        <f>SUM(E17:E19)</f>
        <v>0</v>
      </c>
      <c r="F20" s="201">
        <f>SUM(F17:F19)</f>
        <v>0</v>
      </c>
      <c r="G20" s="201">
        <f>SUM(G17:G19)</f>
        <v>0</v>
      </c>
      <c r="H20" s="201">
        <f>SUM(H17:H19)</f>
        <v>0</v>
      </c>
      <c r="I20" s="199">
        <f>SUM(I17:I19)</f>
        <v>0</v>
      </c>
      <c r="J20" s="164"/>
      <c r="K20" s="200"/>
    </row>
    <row r="21" spans="1:63" ht="13.5" customHeight="1" x14ac:dyDescent="0.2">
      <c r="A21" s="142"/>
      <c r="B21" s="142"/>
      <c r="C21" s="158"/>
      <c r="D21" s="202"/>
      <c r="E21" s="164"/>
      <c r="F21" s="164"/>
      <c r="G21" s="164"/>
      <c r="H21" s="164"/>
      <c r="I21" s="203"/>
      <c r="J21" s="158"/>
      <c r="K21" s="200"/>
    </row>
    <row r="22" spans="1:63" ht="13.5" customHeight="1" x14ac:dyDescent="0.2">
      <c r="A22" s="142"/>
      <c r="B22" s="142"/>
      <c r="C22" s="158"/>
      <c r="D22" s="202"/>
      <c r="E22" s="164"/>
      <c r="F22" s="164"/>
      <c r="G22" s="164"/>
      <c r="H22" s="164"/>
      <c r="I22" s="203"/>
      <c r="J22" s="158"/>
      <c r="K22" s="200"/>
    </row>
    <row r="23" spans="1:63" ht="13.5" customHeight="1" x14ac:dyDescent="0.2">
      <c r="A23" s="142"/>
      <c r="B23" s="142"/>
      <c r="C23" s="158"/>
      <c r="D23" s="202"/>
      <c r="E23" s="164"/>
      <c r="F23" s="164"/>
      <c r="G23" s="164"/>
      <c r="H23" s="164"/>
      <c r="I23" s="164"/>
      <c r="J23" s="164"/>
      <c r="K23" s="204"/>
    </row>
    <row r="24" spans="1:63" ht="18" customHeight="1" x14ac:dyDescent="0.2">
      <c r="A24" s="473" t="s">
        <v>0</v>
      </c>
      <c r="B24" s="472" t="s">
        <v>8</v>
      </c>
      <c r="C24" s="471" t="s">
        <v>9</v>
      </c>
      <c r="D24" s="461" t="s">
        <v>102</v>
      </c>
      <c r="E24" s="470" t="s">
        <v>10</v>
      </c>
      <c r="F24" s="470" t="s">
        <v>11</v>
      </c>
      <c r="G24" s="450" t="s">
        <v>23</v>
      </c>
      <c r="H24" s="450"/>
      <c r="I24" s="450"/>
      <c r="J24" s="450"/>
      <c r="K24" s="205"/>
    </row>
    <row r="25" spans="1:63" s="206" customFormat="1" ht="25.5" customHeight="1" x14ac:dyDescent="0.2">
      <c r="A25" s="473"/>
      <c r="B25" s="472"/>
      <c r="C25" s="471"/>
      <c r="D25" s="461"/>
      <c r="E25" s="470"/>
      <c r="F25" s="470"/>
      <c r="G25" s="187" t="s">
        <v>24</v>
      </c>
      <c r="H25" s="187" t="s">
        <v>25</v>
      </c>
      <c r="I25" s="187" t="s">
        <v>26</v>
      </c>
      <c r="J25" s="187" t="s">
        <v>27</v>
      </c>
      <c r="K25" s="188" t="s">
        <v>7</v>
      </c>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row>
    <row r="26" spans="1:63" ht="13.5" customHeight="1" x14ac:dyDescent="0.2">
      <c r="A26" s="207"/>
      <c r="B26" s="208"/>
      <c r="C26" s="209"/>
      <c r="D26" s="210"/>
      <c r="E26" s="338"/>
      <c r="F26" s="338"/>
      <c r="G26" s="186"/>
      <c r="H26" s="186"/>
      <c r="I26" s="186"/>
      <c r="J26" s="186"/>
      <c r="K26" s="211">
        <f t="shared" ref="K26:K90" si="0">SUM(G26:J26)</f>
        <v>0</v>
      </c>
      <c r="L26" s="159"/>
    </row>
    <row r="27" spans="1:63" ht="13.5" customHeight="1" x14ac:dyDescent="0.2">
      <c r="A27" s="212"/>
      <c r="B27" s="213"/>
      <c r="C27" s="214"/>
      <c r="D27" s="215"/>
      <c r="E27" s="338"/>
      <c r="F27" s="338"/>
      <c r="G27" s="32"/>
      <c r="H27" s="32"/>
      <c r="I27" s="32"/>
      <c r="J27" s="186"/>
      <c r="K27" s="216">
        <f t="shared" si="0"/>
        <v>0</v>
      </c>
    </row>
    <row r="28" spans="1:63" ht="13.5" customHeight="1" x14ac:dyDescent="0.2">
      <c r="A28" s="212"/>
      <c r="B28" s="213"/>
      <c r="C28" s="214"/>
      <c r="D28" s="215"/>
      <c r="E28" s="338"/>
      <c r="F28" s="338"/>
      <c r="G28" s="32"/>
      <c r="H28" s="32"/>
      <c r="I28" s="32"/>
      <c r="J28" s="186"/>
      <c r="K28" s="216">
        <f t="shared" si="0"/>
        <v>0</v>
      </c>
    </row>
    <row r="29" spans="1:63" ht="13.5" customHeight="1" x14ac:dyDescent="0.2">
      <c r="A29" s="212"/>
      <c r="B29" s="213"/>
      <c r="C29" s="214"/>
      <c r="D29" s="215"/>
      <c r="E29" s="338"/>
      <c r="F29" s="338"/>
      <c r="G29" s="32"/>
      <c r="H29" s="32"/>
      <c r="I29" s="32"/>
      <c r="J29" s="186"/>
      <c r="K29" s="216">
        <f t="shared" si="0"/>
        <v>0</v>
      </c>
    </row>
    <row r="30" spans="1:63" ht="13.5" customHeight="1" x14ac:dyDescent="0.2">
      <c r="A30" s="212"/>
      <c r="B30" s="213"/>
      <c r="C30" s="214"/>
      <c r="D30" s="215"/>
      <c r="E30" s="338"/>
      <c r="F30" s="338"/>
      <c r="G30" s="32"/>
      <c r="H30" s="32"/>
      <c r="I30" s="32"/>
      <c r="J30" s="186"/>
      <c r="K30" s="216">
        <f t="shared" si="0"/>
        <v>0</v>
      </c>
    </row>
    <row r="31" spans="1:63" ht="13.5" customHeight="1" x14ac:dyDescent="0.2">
      <c r="A31" s="212"/>
      <c r="B31" s="213"/>
      <c r="C31" s="214"/>
      <c r="D31" s="215"/>
      <c r="E31" s="338"/>
      <c r="F31" s="338"/>
      <c r="G31" s="32"/>
      <c r="H31" s="32"/>
      <c r="I31" s="32"/>
      <c r="J31" s="186"/>
      <c r="K31" s="216">
        <f t="shared" si="0"/>
        <v>0</v>
      </c>
    </row>
    <row r="32" spans="1:63" ht="13.5" customHeight="1" x14ac:dyDescent="0.2">
      <c r="A32" s="212"/>
      <c r="B32" s="213"/>
      <c r="C32" s="214"/>
      <c r="D32" s="215"/>
      <c r="E32" s="338"/>
      <c r="F32" s="338"/>
      <c r="G32" s="32"/>
      <c r="H32" s="32"/>
      <c r="I32" s="32"/>
      <c r="J32" s="186"/>
      <c r="K32" s="216">
        <f t="shared" si="0"/>
        <v>0</v>
      </c>
    </row>
    <row r="33" spans="1:11" ht="13.5" customHeight="1" x14ac:dyDescent="0.2">
      <c r="A33" s="212"/>
      <c r="B33" s="213"/>
      <c r="C33" s="214"/>
      <c r="D33" s="215"/>
      <c r="E33" s="338"/>
      <c r="F33" s="338"/>
      <c r="G33" s="32"/>
      <c r="H33" s="32"/>
      <c r="I33" s="32"/>
      <c r="J33" s="186"/>
      <c r="K33" s="216">
        <f t="shared" si="0"/>
        <v>0</v>
      </c>
    </row>
    <row r="34" spans="1:11" ht="13.5" customHeight="1" x14ac:dyDescent="0.2">
      <c r="A34" s="212"/>
      <c r="B34" s="213"/>
      <c r="C34" s="214"/>
      <c r="D34" s="215"/>
      <c r="E34" s="338"/>
      <c r="F34" s="338"/>
      <c r="G34" s="32"/>
      <c r="H34" s="32"/>
      <c r="I34" s="32"/>
      <c r="J34" s="186"/>
      <c r="K34" s="216">
        <f t="shared" si="0"/>
        <v>0</v>
      </c>
    </row>
    <row r="35" spans="1:11" ht="13.5" customHeight="1" x14ac:dyDescent="0.2">
      <c r="A35" s="212"/>
      <c r="B35" s="213"/>
      <c r="C35" s="214"/>
      <c r="D35" s="215"/>
      <c r="E35" s="338"/>
      <c r="F35" s="338"/>
      <c r="G35" s="32"/>
      <c r="H35" s="32"/>
      <c r="I35" s="32"/>
      <c r="J35" s="186"/>
      <c r="K35" s="216">
        <f t="shared" si="0"/>
        <v>0</v>
      </c>
    </row>
    <row r="36" spans="1:11" ht="13.5" customHeight="1" x14ac:dyDescent="0.2">
      <c r="A36" s="212"/>
      <c r="B36" s="213"/>
      <c r="C36" s="214"/>
      <c r="D36" s="215"/>
      <c r="E36" s="338"/>
      <c r="F36" s="338"/>
      <c r="G36" s="32"/>
      <c r="H36" s="32"/>
      <c r="I36" s="32"/>
      <c r="J36" s="186"/>
      <c r="K36" s="216">
        <f t="shared" si="0"/>
        <v>0</v>
      </c>
    </row>
    <row r="37" spans="1:11" ht="13.5" customHeight="1" x14ac:dyDescent="0.2">
      <c r="A37" s="212"/>
      <c r="B37" s="213"/>
      <c r="C37" s="214"/>
      <c r="D37" s="215"/>
      <c r="E37" s="338"/>
      <c r="F37" s="338"/>
      <c r="G37" s="32"/>
      <c r="H37" s="32"/>
      <c r="I37" s="32"/>
      <c r="J37" s="186"/>
      <c r="K37" s="216">
        <f t="shared" si="0"/>
        <v>0</v>
      </c>
    </row>
    <row r="38" spans="1:11" ht="13.5" customHeight="1" x14ac:dyDescent="0.2">
      <c r="A38" s="212"/>
      <c r="B38" s="213"/>
      <c r="C38" s="214"/>
      <c r="D38" s="215"/>
      <c r="E38" s="338"/>
      <c r="F38" s="338"/>
      <c r="G38" s="32"/>
      <c r="H38" s="32"/>
      <c r="I38" s="32"/>
      <c r="J38" s="186"/>
      <c r="K38" s="216">
        <f t="shared" si="0"/>
        <v>0</v>
      </c>
    </row>
    <row r="39" spans="1:11" ht="13.5" customHeight="1" x14ac:dyDescent="0.2">
      <c r="A39" s="212"/>
      <c r="B39" s="213"/>
      <c r="C39" s="214"/>
      <c r="D39" s="215"/>
      <c r="E39" s="338"/>
      <c r="F39" s="338"/>
      <c r="G39" s="32"/>
      <c r="H39" s="32"/>
      <c r="I39" s="32"/>
      <c r="J39" s="186"/>
      <c r="K39" s="216">
        <f t="shared" si="0"/>
        <v>0</v>
      </c>
    </row>
    <row r="40" spans="1:11" ht="13.5" customHeight="1" x14ac:dyDescent="0.2">
      <c r="A40" s="212"/>
      <c r="B40" s="213"/>
      <c r="C40" s="214"/>
      <c r="D40" s="215"/>
      <c r="E40" s="338"/>
      <c r="F40" s="338"/>
      <c r="G40" s="32"/>
      <c r="H40" s="32"/>
      <c r="I40" s="32"/>
      <c r="J40" s="186"/>
      <c r="K40" s="216">
        <f t="shared" si="0"/>
        <v>0</v>
      </c>
    </row>
    <row r="41" spans="1:11" ht="13.5" customHeight="1" x14ac:dyDescent="0.2">
      <c r="A41" s="212"/>
      <c r="B41" s="213"/>
      <c r="C41" s="214"/>
      <c r="D41" s="215"/>
      <c r="E41" s="338"/>
      <c r="F41" s="338"/>
      <c r="G41" s="32"/>
      <c r="H41" s="32"/>
      <c r="I41" s="32"/>
      <c r="J41" s="186"/>
      <c r="K41" s="216">
        <f t="shared" si="0"/>
        <v>0</v>
      </c>
    </row>
    <row r="42" spans="1:11" ht="13.5" customHeight="1" x14ac:dyDescent="0.2">
      <c r="A42" s="212"/>
      <c r="B42" s="213"/>
      <c r="C42" s="214"/>
      <c r="D42" s="215"/>
      <c r="E42" s="338"/>
      <c r="F42" s="338"/>
      <c r="G42" s="32"/>
      <c r="H42" s="32"/>
      <c r="I42" s="32"/>
      <c r="J42" s="186"/>
      <c r="K42" s="216">
        <f t="shared" si="0"/>
        <v>0</v>
      </c>
    </row>
    <row r="43" spans="1:11" ht="13.5" customHeight="1" x14ac:dyDescent="0.2">
      <c r="A43" s="212"/>
      <c r="B43" s="213"/>
      <c r="C43" s="214"/>
      <c r="D43" s="215"/>
      <c r="E43" s="338"/>
      <c r="F43" s="338"/>
      <c r="G43" s="32"/>
      <c r="H43" s="32"/>
      <c r="I43" s="32"/>
      <c r="J43" s="186"/>
      <c r="K43" s="216">
        <f t="shared" si="0"/>
        <v>0</v>
      </c>
    </row>
    <row r="44" spans="1:11" ht="13.5" customHeight="1" x14ac:dyDescent="0.2">
      <c r="A44" s="212"/>
      <c r="B44" s="213"/>
      <c r="C44" s="214"/>
      <c r="D44" s="215"/>
      <c r="E44" s="338"/>
      <c r="F44" s="338"/>
      <c r="G44" s="32"/>
      <c r="H44" s="32"/>
      <c r="I44" s="32"/>
      <c r="J44" s="186"/>
      <c r="K44" s="216">
        <f t="shared" si="0"/>
        <v>0</v>
      </c>
    </row>
    <row r="45" spans="1:11" ht="13.5" customHeight="1" x14ac:dyDescent="0.2">
      <c r="A45" s="212"/>
      <c r="B45" s="213"/>
      <c r="C45" s="214"/>
      <c r="D45" s="215"/>
      <c r="E45" s="338"/>
      <c r="F45" s="338"/>
      <c r="G45" s="32"/>
      <c r="H45" s="32"/>
      <c r="I45" s="32"/>
      <c r="J45" s="186"/>
      <c r="K45" s="216">
        <f t="shared" si="0"/>
        <v>0</v>
      </c>
    </row>
    <row r="46" spans="1:11" ht="13.5" customHeight="1" x14ac:dyDescent="0.2">
      <c r="A46" s="212"/>
      <c r="B46" s="213"/>
      <c r="C46" s="214"/>
      <c r="D46" s="215"/>
      <c r="E46" s="338"/>
      <c r="F46" s="338"/>
      <c r="G46" s="32"/>
      <c r="H46" s="32"/>
      <c r="I46" s="32"/>
      <c r="J46" s="186"/>
      <c r="K46" s="216">
        <f t="shared" si="0"/>
        <v>0</v>
      </c>
    </row>
    <row r="47" spans="1:11" ht="13.5" customHeight="1" x14ac:dyDescent="0.2">
      <c r="A47" s="212"/>
      <c r="B47" s="213"/>
      <c r="C47" s="214"/>
      <c r="D47" s="215"/>
      <c r="E47" s="338"/>
      <c r="F47" s="338"/>
      <c r="G47" s="32"/>
      <c r="H47" s="32"/>
      <c r="I47" s="32"/>
      <c r="J47" s="186"/>
      <c r="K47" s="216">
        <f t="shared" si="0"/>
        <v>0</v>
      </c>
    </row>
    <row r="48" spans="1:11" ht="13.5" customHeight="1" x14ac:dyDescent="0.2">
      <c r="A48" s="212"/>
      <c r="B48" s="213"/>
      <c r="C48" s="214"/>
      <c r="D48" s="215"/>
      <c r="E48" s="338"/>
      <c r="F48" s="338"/>
      <c r="G48" s="32"/>
      <c r="H48" s="32"/>
      <c r="I48" s="32"/>
      <c r="J48" s="186"/>
      <c r="K48" s="216">
        <f t="shared" si="0"/>
        <v>0</v>
      </c>
    </row>
    <row r="49" spans="1:11" ht="13.5" customHeight="1" x14ac:dyDescent="0.2">
      <c r="A49" s="217"/>
      <c r="B49" s="218"/>
      <c r="C49" s="214"/>
      <c r="D49" s="215"/>
      <c r="E49" s="338"/>
      <c r="F49" s="338"/>
      <c r="G49" s="32"/>
      <c r="H49" s="32"/>
      <c r="I49" s="32"/>
      <c r="J49" s="186"/>
      <c r="K49" s="216">
        <f t="shared" si="0"/>
        <v>0</v>
      </c>
    </row>
    <row r="50" spans="1:11" ht="13.5" customHeight="1" x14ac:dyDescent="0.2">
      <c r="A50" s="212"/>
      <c r="B50" s="213"/>
      <c r="C50" s="214"/>
      <c r="D50" s="215"/>
      <c r="E50" s="338"/>
      <c r="F50" s="338"/>
      <c r="G50" s="32"/>
      <c r="H50" s="32"/>
      <c r="I50" s="32"/>
      <c r="J50" s="186"/>
      <c r="K50" s="216">
        <f t="shared" si="0"/>
        <v>0</v>
      </c>
    </row>
    <row r="51" spans="1:11" ht="13.5" customHeight="1" x14ac:dyDescent="0.2">
      <c r="A51" s="212"/>
      <c r="B51" s="213"/>
      <c r="C51" s="214"/>
      <c r="D51" s="215"/>
      <c r="E51" s="338"/>
      <c r="F51" s="338"/>
      <c r="G51" s="32"/>
      <c r="H51" s="32"/>
      <c r="I51" s="32"/>
      <c r="J51" s="186"/>
      <c r="K51" s="216">
        <f t="shared" si="0"/>
        <v>0</v>
      </c>
    </row>
    <row r="52" spans="1:11" ht="13.5" customHeight="1" x14ac:dyDescent="0.2">
      <c r="A52" s="212"/>
      <c r="B52" s="213"/>
      <c r="C52" s="214"/>
      <c r="D52" s="215"/>
      <c r="E52" s="338"/>
      <c r="F52" s="338"/>
      <c r="G52" s="32"/>
      <c r="H52" s="32"/>
      <c r="I52" s="32"/>
      <c r="J52" s="186"/>
      <c r="K52" s="216">
        <f t="shared" si="0"/>
        <v>0</v>
      </c>
    </row>
    <row r="53" spans="1:11" ht="13.5" customHeight="1" x14ac:dyDescent="0.2">
      <c r="A53" s="212"/>
      <c r="B53" s="213"/>
      <c r="C53" s="214"/>
      <c r="D53" s="215"/>
      <c r="E53" s="338"/>
      <c r="F53" s="338"/>
      <c r="G53" s="32"/>
      <c r="H53" s="32"/>
      <c r="I53" s="32"/>
      <c r="J53" s="186"/>
      <c r="K53" s="216">
        <f t="shared" si="0"/>
        <v>0</v>
      </c>
    </row>
    <row r="54" spans="1:11" ht="13.5" customHeight="1" x14ac:dyDescent="0.2">
      <c r="A54" s="212"/>
      <c r="B54" s="213"/>
      <c r="C54" s="214"/>
      <c r="D54" s="215"/>
      <c r="E54" s="338"/>
      <c r="F54" s="338"/>
      <c r="G54" s="32"/>
      <c r="H54" s="32"/>
      <c r="I54" s="32"/>
      <c r="J54" s="186"/>
      <c r="K54" s="216">
        <f t="shared" si="0"/>
        <v>0</v>
      </c>
    </row>
    <row r="55" spans="1:11" ht="13.5" customHeight="1" x14ac:dyDescent="0.2">
      <c r="A55" s="212"/>
      <c r="B55" s="213"/>
      <c r="C55" s="214"/>
      <c r="D55" s="215"/>
      <c r="E55" s="338"/>
      <c r="F55" s="338"/>
      <c r="G55" s="32"/>
      <c r="H55" s="32"/>
      <c r="I55" s="32"/>
      <c r="J55" s="186"/>
      <c r="K55" s="216">
        <f t="shared" si="0"/>
        <v>0</v>
      </c>
    </row>
    <row r="56" spans="1:11" ht="13.5" customHeight="1" x14ac:dyDescent="0.2">
      <c r="A56" s="212"/>
      <c r="B56" s="213"/>
      <c r="C56" s="214"/>
      <c r="D56" s="215"/>
      <c r="E56" s="338"/>
      <c r="F56" s="338"/>
      <c r="G56" s="32"/>
      <c r="H56" s="32"/>
      <c r="I56" s="32"/>
      <c r="J56" s="186"/>
      <c r="K56" s="216">
        <f t="shared" si="0"/>
        <v>0</v>
      </c>
    </row>
    <row r="57" spans="1:11" ht="13.5" customHeight="1" x14ac:dyDescent="0.2">
      <c r="A57" s="212"/>
      <c r="B57" s="213"/>
      <c r="C57" s="214"/>
      <c r="D57" s="215"/>
      <c r="E57" s="338"/>
      <c r="F57" s="338"/>
      <c r="G57" s="32"/>
      <c r="H57" s="32"/>
      <c r="I57" s="32"/>
      <c r="J57" s="186"/>
      <c r="K57" s="216">
        <f t="shared" si="0"/>
        <v>0</v>
      </c>
    </row>
    <row r="58" spans="1:11" ht="13.5" customHeight="1" x14ac:dyDescent="0.2">
      <c r="A58" s="212"/>
      <c r="B58" s="213"/>
      <c r="C58" s="214"/>
      <c r="D58" s="215"/>
      <c r="E58" s="338"/>
      <c r="F58" s="338"/>
      <c r="G58" s="32"/>
      <c r="H58" s="32"/>
      <c r="I58" s="32"/>
      <c r="J58" s="186"/>
      <c r="K58" s="216">
        <f t="shared" si="0"/>
        <v>0</v>
      </c>
    </row>
    <row r="59" spans="1:11" ht="13.5" customHeight="1" x14ac:dyDescent="0.2">
      <c r="A59" s="212"/>
      <c r="B59" s="213"/>
      <c r="C59" s="214"/>
      <c r="D59" s="215"/>
      <c r="E59" s="338"/>
      <c r="F59" s="338"/>
      <c r="G59" s="32"/>
      <c r="H59" s="32"/>
      <c r="I59" s="32"/>
      <c r="J59" s="186"/>
      <c r="K59" s="216">
        <f t="shared" si="0"/>
        <v>0</v>
      </c>
    </row>
    <row r="60" spans="1:11" ht="13.5" customHeight="1" x14ac:dyDescent="0.2">
      <c r="A60" s="212"/>
      <c r="B60" s="213"/>
      <c r="C60" s="214"/>
      <c r="D60" s="215"/>
      <c r="E60" s="338"/>
      <c r="F60" s="338"/>
      <c r="G60" s="32"/>
      <c r="H60" s="32"/>
      <c r="I60" s="32"/>
      <c r="J60" s="186"/>
      <c r="K60" s="216">
        <f t="shared" si="0"/>
        <v>0</v>
      </c>
    </row>
    <row r="61" spans="1:11" ht="13.5" customHeight="1" x14ac:dyDescent="0.2">
      <c r="A61" s="212"/>
      <c r="B61" s="213"/>
      <c r="C61" s="214"/>
      <c r="D61" s="215"/>
      <c r="E61" s="338"/>
      <c r="F61" s="338"/>
      <c r="G61" s="32"/>
      <c r="H61" s="32"/>
      <c r="I61" s="32"/>
      <c r="J61" s="186"/>
      <c r="K61" s="216">
        <f t="shared" si="0"/>
        <v>0</v>
      </c>
    </row>
    <row r="62" spans="1:11" ht="13.5" customHeight="1" x14ac:dyDescent="0.2">
      <c r="A62" s="212"/>
      <c r="B62" s="213"/>
      <c r="C62" s="214"/>
      <c r="D62" s="215"/>
      <c r="E62" s="338"/>
      <c r="F62" s="338"/>
      <c r="G62" s="32"/>
      <c r="H62" s="32"/>
      <c r="I62" s="32"/>
      <c r="J62" s="186"/>
      <c r="K62" s="216">
        <f t="shared" si="0"/>
        <v>0</v>
      </c>
    </row>
    <row r="63" spans="1:11" ht="13.5" customHeight="1" x14ac:dyDescent="0.2">
      <c r="A63" s="212"/>
      <c r="B63" s="213"/>
      <c r="C63" s="214"/>
      <c r="D63" s="215"/>
      <c r="E63" s="338"/>
      <c r="F63" s="338"/>
      <c r="G63" s="32"/>
      <c r="H63" s="32"/>
      <c r="I63" s="32"/>
      <c r="J63" s="186"/>
      <c r="K63" s="216">
        <f t="shared" si="0"/>
        <v>0</v>
      </c>
    </row>
    <row r="64" spans="1:11" ht="13.5" customHeight="1" x14ac:dyDescent="0.2">
      <c r="A64" s="212"/>
      <c r="B64" s="213"/>
      <c r="C64" s="214"/>
      <c r="D64" s="215"/>
      <c r="E64" s="338"/>
      <c r="F64" s="338"/>
      <c r="G64" s="32"/>
      <c r="H64" s="32"/>
      <c r="I64" s="32"/>
      <c r="J64" s="186"/>
      <c r="K64" s="216">
        <f t="shared" si="0"/>
        <v>0</v>
      </c>
    </row>
    <row r="65" spans="1:11" ht="13.5" customHeight="1" x14ac:dyDescent="0.2">
      <c r="A65" s="212"/>
      <c r="B65" s="213"/>
      <c r="C65" s="214"/>
      <c r="D65" s="215"/>
      <c r="E65" s="338"/>
      <c r="F65" s="338"/>
      <c r="G65" s="32"/>
      <c r="H65" s="32"/>
      <c r="I65" s="32"/>
      <c r="J65" s="186"/>
      <c r="K65" s="216">
        <f t="shared" si="0"/>
        <v>0</v>
      </c>
    </row>
    <row r="66" spans="1:11" ht="13.5" customHeight="1" x14ac:dyDescent="0.2">
      <c r="A66" s="212"/>
      <c r="B66" s="213"/>
      <c r="C66" s="214"/>
      <c r="D66" s="215"/>
      <c r="E66" s="338"/>
      <c r="F66" s="338"/>
      <c r="G66" s="32"/>
      <c r="H66" s="32"/>
      <c r="I66" s="32"/>
      <c r="J66" s="186"/>
      <c r="K66" s="216">
        <f t="shared" si="0"/>
        <v>0</v>
      </c>
    </row>
    <row r="67" spans="1:11" ht="13.5" customHeight="1" x14ac:dyDescent="0.2">
      <c r="A67" s="212"/>
      <c r="B67" s="213"/>
      <c r="C67" s="214"/>
      <c r="D67" s="215"/>
      <c r="E67" s="338"/>
      <c r="F67" s="338"/>
      <c r="G67" s="32"/>
      <c r="H67" s="32"/>
      <c r="I67" s="32"/>
      <c r="J67" s="186"/>
      <c r="K67" s="216">
        <f t="shared" si="0"/>
        <v>0</v>
      </c>
    </row>
    <row r="68" spans="1:11" ht="13.5" customHeight="1" x14ac:dyDescent="0.2">
      <c r="A68" s="217"/>
      <c r="B68" s="218"/>
      <c r="C68" s="214"/>
      <c r="D68" s="215"/>
      <c r="E68" s="338"/>
      <c r="F68" s="338"/>
      <c r="G68" s="32"/>
      <c r="H68" s="32"/>
      <c r="I68" s="32"/>
      <c r="J68" s="186"/>
      <c r="K68" s="216">
        <f t="shared" si="0"/>
        <v>0</v>
      </c>
    </row>
    <row r="69" spans="1:11" ht="13.5" customHeight="1" x14ac:dyDescent="0.2">
      <c r="A69" s="212"/>
      <c r="B69" s="213"/>
      <c r="C69" s="214"/>
      <c r="D69" s="215"/>
      <c r="E69" s="338"/>
      <c r="F69" s="338"/>
      <c r="G69" s="32"/>
      <c r="H69" s="32"/>
      <c r="I69" s="32"/>
      <c r="J69" s="186"/>
      <c r="K69" s="216">
        <f t="shared" si="0"/>
        <v>0</v>
      </c>
    </row>
    <row r="70" spans="1:11" ht="13.5" customHeight="1" x14ac:dyDescent="0.2">
      <c r="A70" s="212"/>
      <c r="B70" s="213"/>
      <c r="C70" s="214"/>
      <c r="D70" s="215"/>
      <c r="E70" s="338"/>
      <c r="F70" s="338"/>
      <c r="G70" s="32"/>
      <c r="H70" s="32"/>
      <c r="I70" s="32"/>
      <c r="J70" s="186"/>
      <c r="K70" s="216">
        <f t="shared" si="0"/>
        <v>0</v>
      </c>
    </row>
    <row r="71" spans="1:11" ht="13.5" customHeight="1" x14ac:dyDescent="0.2">
      <c r="A71" s="217"/>
      <c r="B71" s="213"/>
      <c r="C71" s="214"/>
      <c r="D71" s="215"/>
      <c r="E71" s="338"/>
      <c r="F71" s="338"/>
      <c r="G71" s="32"/>
      <c r="H71" s="32"/>
      <c r="I71" s="32"/>
      <c r="J71" s="186"/>
      <c r="K71" s="216">
        <f t="shared" si="0"/>
        <v>0</v>
      </c>
    </row>
    <row r="72" spans="1:11" ht="13.5" customHeight="1" x14ac:dyDescent="0.2">
      <c r="A72" s="212"/>
      <c r="B72" s="213"/>
      <c r="C72" s="214"/>
      <c r="D72" s="215"/>
      <c r="E72" s="338"/>
      <c r="F72" s="338"/>
      <c r="G72" s="32"/>
      <c r="H72" s="32"/>
      <c r="I72" s="32"/>
      <c r="J72" s="186"/>
      <c r="K72" s="216">
        <f t="shared" si="0"/>
        <v>0</v>
      </c>
    </row>
    <row r="73" spans="1:11" ht="13.5" customHeight="1" x14ac:dyDescent="0.2">
      <c r="A73" s="212"/>
      <c r="B73" s="213"/>
      <c r="C73" s="214"/>
      <c r="D73" s="215"/>
      <c r="E73" s="338"/>
      <c r="F73" s="338"/>
      <c r="G73" s="32"/>
      <c r="H73" s="32"/>
      <c r="I73" s="32"/>
      <c r="J73" s="186"/>
      <c r="K73" s="216">
        <f t="shared" si="0"/>
        <v>0</v>
      </c>
    </row>
    <row r="74" spans="1:11" ht="13.5" customHeight="1" x14ac:dyDescent="0.2">
      <c r="A74" s="212"/>
      <c r="B74" s="213"/>
      <c r="C74" s="214"/>
      <c r="D74" s="215"/>
      <c r="E74" s="338"/>
      <c r="F74" s="338"/>
      <c r="G74" s="32"/>
      <c r="H74" s="32"/>
      <c r="I74" s="32"/>
      <c r="J74" s="186"/>
      <c r="K74" s="216">
        <f t="shared" si="0"/>
        <v>0</v>
      </c>
    </row>
    <row r="75" spans="1:11" ht="13.5" customHeight="1" x14ac:dyDescent="0.2">
      <c r="A75" s="212"/>
      <c r="B75" s="213"/>
      <c r="C75" s="214"/>
      <c r="D75" s="215"/>
      <c r="E75" s="338"/>
      <c r="F75" s="338"/>
      <c r="G75" s="32"/>
      <c r="H75" s="32"/>
      <c r="I75" s="32"/>
      <c r="J75" s="186"/>
      <c r="K75" s="216">
        <f t="shared" si="0"/>
        <v>0</v>
      </c>
    </row>
    <row r="76" spans="1:11" ht="13.5" customHeight="1" x14ac:dyDescent="0.2">
      <c r="A76" s="212"/>
      <c r="B76" s="213"/>
      <c r="C76" s="214"/>
      <c r="D76" s="215"/>
      <c r="E76" s="338"/>
      <c r="F76" s="338"/>
      <c r="G76" s="32"/>
      <c r="H76" s="32"/>
      <c r="I76" s="32"/>
      <c r="J76" s="186"/>
      <c r="K76" s="216">
        <f t="shared" si="0"/>
        <v>0</v>
      </c>
    </row>
    <row r="77" spans="1:11" ht="13.5" customHeight="1" x14ac:dyDescent="0.2">
      <c r="A77" s="212"/>
      <c r="B77" s="213"/>
      <c r="C77" s="214"/>
      <c r="D77" s="215"/>
      <c r="E77" s="338"/>
      <c r="F77" s="338"/>
      <c r="G77" s="32"/>
      <c r="H77" s="32"/>
      <c r="I77" s="32"/>
      <c r="J77" s="186"/>
      <c r="K77" s="216">
        <f t="shared" si="0"/>
        <v>0</v>
      </c>
    </row>
    <row r="78" spans="1:11" ht="13.5" customHeight="1" x14ac:dyDescent="0.2">
      <c r="A78" s="212"/>
      <c r="B78" s="213"/>
      <c r="C78" s="214"/>
      <c r="D78" s="215"/>
      <c r="E78" s="338"/>
      <c r="F78" s="338"/>
      <c r="G78" s="128"/>
      <c r="H78" s="32"/>
      <c r="I78" s="129"/>
      <c r="J78" s="186"/>
      <c r="K78" s="216">
        <f t="shared" si="0"/>
        <v>0</v>
      </c>
    </row>
    <row r="79" spans="1:11" ht="13.5" customHeight="1" x14ac:dyDescent="0.2">
      <c r="A79" s="212"/>
      <c r="B79" s="213"/>
      <c r="C79" s="214"/>
      <c r="D79" s="215"/>
      <c r="E79" s="338"/>
      <c r="F79" s="338"/>
      <c r="G79" s="128"/>
      <c r="H79" s="32"/>
      <c r="I79" s="129"/>
      <c r="J79" s="186"/>
      <c r="K79" s="216">
        <f t="shared" si="0"/>
        <v>0</v>
      </c>
    </row>
    <row r="80" spans="1:11" ht="13.5" customHeight="1" x14ac:dyDescent="0.2">
      <c r="A80" s="212"/>
      <c r="B80" s="213"/>
      <c r="C80" s="214"/>
      <c r="D80" s="215"/>
      <c r="E80" s="338"/>
      <c r="F80" s="338"/>
      <c r="G80" s="128"/>
      <c r="H80" s="32"/>
      <c r="I80" s="129"/>
      <c r="J80" s="186"/>
      <c r="K80" s="216">
        <f t="shared" si="0"/>
        <v>0</v>
      </c>
    </row>
    <row r="81" spans="1:11" ht="13.5" customHeight="1" x14ac:dyDescent="0.2">
      <c r="A81" s="212"/>
      <c r="B81" s="212"/>
      <c r="C81" s="214"/>
      <c r="D81" s="215"/>
      <c r="E81" s="338"/>
      <c r="F81" s="338"/>
      <c r="G81" s="128"/>
      <c r="H81" s="32"/>
      <c r="I81" s="129"/>
      <c r="J81" s="186"/>
      <c r="K81" s="216">
        <f t="shared" si="0"/>
        <v>0</v>
      </c>
    </row>
    <row r="82" spans="1:11" ht="13.5" customHeight="1" x14ac:dyDescent="0.2">
      <c r="A82" s="212"/>
      <c r="B82" s="213"/>
      <c r="C82" s="214"/>
      <c r="D82" s="215"/>
      <c r="E82" s="338"/>
      <c r="F82" s="338"/>
      <c r="G82" s="128"/>
      <c r="H82" s="32"/>
      <c r="I82" s="129"/>
      <c r="J82" s="186"/>
      <c r="K82" s="216">
        <f t="shared" si="0"/>
        <v>0</v>
      </c>
    </row>
    <row r="83" spans="1:11" ht="13.5" customHeight="1" x14ac:dyDescent="0.2">
      <c r="A83" s="212"/>
      <c r="B83" s="213"/>
      <c r="C83" s="214"/>
      <c r="D83" s="215"/>
      <c r="E83" s="338"/>
      <c r="F83" s="338"/>
      <c r="G83" s="128"/>
      <c r="H83" s="32"/>
      <c r="I83" s="129"/>
      <c r="J83" s="186"/>
      <c r="K83" s="216">
        <f t="shared" si="0"/>
        <v>0</v>
      </c>
    </row>
    <row r="84" spans="1:11" ht="13.5" customHeight="1" x14ac:dyDescent="0.2">
      <c r="A84" s="217"/>
      <c r="B84" s="218"/>
      <c r="C84" s="214"/>
      <c r="D84" s="215"/>
      <c r="E84" s="338"/>
      <c r="F84" s="338"/>
      <c r="G84" s="128"/>
      <c r="H84" s="32"/>
      <c r="I84" s="129"/>
      <c r="J84" s="186"/>
      <c r="K84" s="216">
        <f t="shared" si="0"/>
        <v>0</v>
      </c>
    </row>
    <row r="85" spans="1:11" ht="13.5" customHeight="1" x14ac:dyDescent="0.2">
      <c r="A85" s="212"/>
      <c r="B85" s="213"/>
      <c r="C85" s="214"/>
      <c r="D85" s="215"/>
      <c r="E85" s="338"/>
      <c r="F85" s="338"/>
      <c r="G85" s="128"/>
      <c r="H85" s="32"/>
      <c r="I85" s="129"/>
      <c r="J85" s="186"/>
      <c r="K85" s="216">
        <f t="shared" si="0"/>
        <v>0</v>
      </c>
    </row>
    <row r="86" spans="1:11" ht="13.5" customHeight="1" x14ac:dyDescent="0.2">
      <c r="A86" s="212"/>
      <c r="B86" s="213"/>
      <c r="C86" s="214"/>
      <c r="D86" s="215"/>
      <c r="E86" s="338"/>
      <c r="F86" s="338"/>
      <c r="G86" s="128"/>
      <c r="H86" s="32"/>
      <c r="I86" s="129"/>
      <c r="J86" s="186"/>
      <c r="K86" s="216">
        <f t="shared" si="0"/>
        <v>0</v>
      </c>
    </row>
    <row r="87" spans="1:11" ht="13.5" customHeight="1" x14ac:dyDescent="0.2">
      <c r="A87" s="212"/>
      <c r="B87" s="213"/>
      <c r="C87" s="214"/>
      <c r="D87" s="215"/>
      <c r="E87" s="338"/>
      <c r="F87" s="338"/>
      <c r="G87" s="128"/>
      <c r="H87" s="32"/>
      <c r="I87" s="129"/>
      <c r="J87" s="186"/>
      <c r="K87" s="216">
        <f t="shared" si="0"/>
        <v>0</v>
      </c>
    </row>
    <row r="88" spans="1:11" ht="13.5" customHeight="1" x14ac:dyDescent="0.2">
      <c r="A88" s="212"/>
      <c r="B88" s="213"/>
      <c r="C88" s="214"/>
      <c r="D88" s="215"/>
      <c r="E88" s="338"/>
      <c r="F88" s="338"/>
      <c r="G88" s="128"/>
      <c r="H88" s="32"/>
      <c r="I88" s="129"/>
      <c r="J88" s="186"/>
      <c r="K88" s="216">
        <f t="shared" si="0"/>
        <v>0</v>
      </c>
    </row>
    <row r="89" spans="1:11" ht="13.5" customHeight="1" x14ac:dyDescent="0.2">
      <c r="A89" s="212"/>
      <c r="B89" s="213"/>
      <c r="C89" s="214"/>
      <c r="D89" s="215"/>
      <c r="E89" s="338"/>
      <c r="F89" s="338"/>
      <c r="G89" s="128"/>
      <c r="H89" s="32"/>
      <c r="I89" s="129"/>
      <c r="J89" s="186"/>
      <c r="K89" s="216">
        <f t="shared" si="0"/>
        <v>0</v>
      </c>
    </row>
    <row r="90" spans="1:11" ht="13.5" customHeight="1" x14ac:dyDescent="0.2">
      <c r="A90" s="212"/>
      <c r="B90" s="213"/>
      <c r="C90" s="214"/>
      <c r="D90" s="215"/>
      <c r="E90" s="338"/>
      <c r="F90" s="338"/>
      <c r="G90" s="128"/>
      <c r="H90" s="32"/>
      <c r="I90" s="129"/>
      <c r="J90" s="186"/>
      <c r="K90" s="216">
        <f t="shared" si="0"/>
        <v>0</v>
      </c>
    </row>
    <row r="91" spans="1:11" ht="13.5" customHeight="1" x14ac:dyDescent="0.2">
      <c r="A91" s="212"/>
      <c r="B91" s="213"/>
      <c r="C91" s="214"/>
      <c r="D91" s="215"/>
      <c r="E91" s="338"/>
      <c r="F91" s="338"/>
      <c r="G91" s="128"/>
      <c r="H91" s="32"/>
      <c r="I91" s="129"/>
      <c r="J91" s="186"/>
      <c r="K91" s="216">
        <f t="shared" ref="K91:K154" si="1">SUM(G91:J91)</f>
        <v>0</v>
      </c>
    </row>
    <row r="92" spans="1:11" ht="13.5" customHeight="1" x14ac:dyDescent="0.2">
      <c r="A92" s="212"/>
      <c r="B92" s="213"/>
      <c r="C92" s="214"/>
      <c r="D92" s="215"/>
      <c r="E92" s="338"/>
      <c r="F92" s="338"/>
      <c r="G92" s="128"/>
      <c r="H92" s="32"/>
      <c r="I92" s="129"/>
      <c r="J92" s="186"/>
      <c r="K92" s="216">
        <f t="shared" si="1"/>
        <v>0</v>
      </c>
    </row>
    <row r="93" spans="1:11" ht="13.5" customHeight="1" x14ac:dyDescent="0.2">
      <c r="A93" s="212"/>
      <c r="B93" s="213"/>
      <c r="C93" s="214"/>
      <c r="D93" s="215"/>
      <c r="E93" s="338"/>
      <c r="F93" s="338"/>
      <c r="G93" s="128"/>
      <c r="H93" s="32"/>
      <c r="I93" s="129"/>
      <c r="J93" s="186"/>
      <c r="K93" s="216">
        <f t="shared" si="1"/>
        <v>0</v>
      </c>
    </row>
    <row r="94" spans="1:11" ht="13.5" customHeight="1" x14ac:dyDescent="0.2">
      <c r="A94" s="212"/>
      <c r="B94" s="213"/>
      <c r="C94" s="214"/>
      <c r="D94" s="215"/>
      <c r="E94" s="338"/>
      <c r="F94" s="338"/>
      <c r="G94" s="128"/>
      <c r="H94" s="32"/>
      <c r="I94" s="129"/>
      <c r="J94" s="186"/>
      <c r="K94" s="216">
        <f t="shared" si="1"/>
        <v>0</v>
      </c>
    </row>
    <row r="95" spans="1:11" ht="13.5" customHeight="1" x14ac:dyDescent="0.2">
      <c r="A95" s="212"/>
      <c r="B95" s="213"/>
      <c r="C95" s="214"/>
      <c r="D95" s="215"/>
      <c r="E95" s="338"/>
      <c r="F95" s="338"/>
      <c r="G95" s="128"/>
      <c r="H95" s="32"/>
      <c r="I95" s="129"/>
      <c r="J95" s="186"/>
      <c r="K95" s="216">
        <f t="shared" si="1"/>
        <v>0</v>
      </c>
    </row>
    <row r="96" spans="1:11" ht="13.5" customHeight="1" x14ac:dyDescent="0.2">
      <c r="A96" s="212"/>
      <c r="B96" s="213"/>
      <c r="C96" s="214"/>
      <c r="D96" s="215"/>
      <c r="E96" s="338"/>
      <c r="F96" s="338"/>
      <c r="G96" s="128"/>
      <c r="H96" s="32"/>
      <c r="I96" s="129"/>
      <c r="J96" s="186"/>
      <c r="K96" s="216">
        <f t="shared" si="1"/>
        <v>0</v>
      </c>
    </row>
    <row r="97" spans="1:11" ht="13.5" customHeight="1" x14ac:dyDescent="0.2">
      <c r="A97" s="212"/>
      <c r="B97" s="213"/>
      <c r="C97" s="214"/>
      <c r="D97" s="215"/>
      <c r="E97" s="338"/>
      <c r="F97" s="338"/>
      <c r="G97" s="128"/>
      <c r="H97" s="32"/>
      <c r="I97" s="129"/>
      <c r="J97" s="186"/>
      <c r="K97" s="216">
        <f t="shared" si="1"/>
        <v>0</v>
      </c>
    </row>
    <row r="98" spans="1:11" ht="13.5" customHeight="1" x14ac:dyDescent="0.2">
      <c r="A98" s="212"/>
      <c r="B98" s="213"/>
      <c r="C98" s="214"/>
      <c r="D98" s="215"/>
      <c r="E98" s="338"/>
      <c r="F98" s="338"/>
      <c r="G98" s="128"/>
      <c r="H98" s="32"/>
      <c r="I98" s="129"/>
      <c r="J98" s="186"/>
      <c r="K98" s="216">
        <f t="shared" si="1"/>
        <v>0</v>
      </c>
    </row>
    <row r="99" spans="1:11" ht="13.5" customHeight="1" x14ac:dyDescent="0.2">
      <c r="A99" s="212"/>
      <c r="B99" s="213"/>
      <c r="C99" s="214"/>
      <c r="D99" s="215"/>
      <c r="E99" s="338"/>
      <c r="F99" s="338"/>
      <c r="G99" s="128"/>
      <c r="H99" s="32"/>
      <c r="I99" s="129"/>
      <c r="J99" s="186"/>
      <c r="K99" s="216">
        <f t="shared" si="1"/>
        <v>0</v>
      </c>
    </row>
    <row r="100" spans="1:11" ht="13.5" customHeight="1" x14ac:dyDescent="0.2">
      <c r="A100" s="212"/>
      <c r="B100" s="213"/>
      <c r="C100" s="214"/>
      <c r="D100" s="215"/>
      <c r="E100" s="338"/>
      <c r="F100" s="338"/>
      <c r="G100" s="128"/>
      <c r="H100" s="32"/>
      <c r="I100" s="129"/>
      <c r="J100" s="186"/>
      <c r="K100" s="216">
        <f t="shared" si="1"/>
        <v>0</v>
      </c>
    </row>
    <row r="101" spans="1:11" ht="13.5" customHeight="1" x14ac:dyDescent="0.2">
      <c r="A101" s="212"/>
      <c r="B101" s="213"/>
      <c r="C101" s="214"/>
      <c r="D101" s="215"/>
      <c r="E101" s="338"/>
      <c r="F101" s="338"/>
      <c r="G101" s="128"/>
      <c r="H101" s="32"/>
      <c r="I101" s="129"/>
      <c r="J101" s="186"/>
      <c r="K101" s="216">
        <f t="shared" si="1"/>
        <v>0</v>
      </c>
    </row>
    <row r="102" spans="1:11" ht="13.5" customHeight="1" x14ac:dyDescent="0.2">
      <c r="A102" s="212"/>
      <c r="B102" s="213"/>
      <c r="C102" s="214"/>
      <c r="D102" s="215"/>
      <c r="E102" s="338"/>
      <c r="F102" s="338"/>
      <c r="G102" s="128"/>
      <c r="H102" s="32"/>
      <c r="I102" s="129"/>
      <c r="J102" s="186"/>
      <c r="K102" s="216">
        <f t="shared" si="1"/>
        <v>0</v>
      </c>
    </row>
    <row r="103" spans="1:11" ht="13.5" customHeight="1" x14ac:dyDescent="0.2">
      <c r="A103" s="212"/>
      <c r="B103" s="213"/>
      <c r="C103" s="214"/>
      <c r="D103" s="215"/>
      <c r="E103" s="338"/>
      <c r="F103" s="338"/>
      <c r="G103" s="128"/>
      <c r="H103" s="32"/>
      <c r="I103" s="129"/>
      <c r="J103" s="186"/>
      <c r="K103" s="216">
        <f t="shared" si="1"/>
        <v>0</v>
      </c>
    </row>
    <row r="104" spans="1:11" ht="13.5" customHeight="1" x14ac:dyDescent="0.2">
      <c r="A104" s="212"/>
      <c r="B104" s="213"/>
      <c r="C104" s="214"/>
      <c r="D104" s="215"/>
      <c r="E104" s="338"/>
      <c r="F104" s="338"/>
      <c r="G104" s="128"/>
      <c r="H104" s="32"/>
      <c r="I104" s="129"/>
      <c r="J104" s="186"/>
      <c r="K104" s="216">
        <f t="shared" si="1"/>
        <v>0</v>
      </c>
    </row>
    <row r="105" spans="1:11" ht="13.5" customHeight="1" x14ac:dyDescent="0.2">
      <c r="A105" s="212"/>
      <c r="B105" s="213"/>
      <c r="C105" s="214"/>
      <c r="D105" s="215"/>
      <c r="E105" s="338"/>
      <c r="F105" s="338"/>
      <c r="G105" s="128"/>
      <c r="H105" s="32"/>
      <c r="I105" s="129"/>
      <c r="J105" s="186"/>
      <c r="K105" s="216">
        <f t="shared" si="1"/>
        <v>0</v>
      </c>
    </row>
    <row r="106" spans="1:11" ht="13.5" customHeight="1" x14ac:dyDescent="0.2">
      <c r="A106" s="212"/>
      <c r="B106" s="213"/>
      <c r="C106" s="214"/>
      <c r="D106" s="215"/>
      <c r="E106" s="338"/>
      <c r="F106" s="338"/>
      <c r="G106" s="128"/>
      <c r="H106" s="32"/>
      <c r="I106" s="129"/>
      <c r="J106" s="186"/>
      <c r="K106" s="216">
        <f t="shared" si="1"/>
        <v>0</v>
      </c>
    </row>
    <row r="107" spans="1:11" ht="13.5" customHeight="1" x14ac:dyDescent="0.2">
      <c r="A107" s="212"/>
      <c r="B107" s="213"/>
      <c r="C107" s="214"/>
      <c r="D107" s="215"/>
      <c r="E107" s="338"/>
      <c r="F107" s="338"/>
      <c r="G107" s="128"/>
      <c r="H107" s="32"/>
      <c r="I107" s="129"/>
      <c r="J107" s="186"/>
      <c r="K107" s="216">
        <f t="shared" si="1"/>
        <v>0</v>
      </c>
    </row>
    <row r="108" spans="1:11" ht="13.5" customHeight="1" x14ac:dyDescent="0.2">
      <c r="A108" s="212"/>
      <c r="B108" s="213"/>
      <c r="C108" s="214"/>
      <c r="D108" s="215"/>
      <c r="E108" s="338"/>
      <c r="F108" s="338"/>
      <c r="G108" s="128"/>
      <c r="H108" s="32"/>
      <c r="I108" s="129"/>
      <c r="J108" s="186"/>
      <c r="K108" s="216">
        <f t="shared" si="1"/>
        <v>0</v>
      </c>
    </row>
    <row r="109" spans="1:11" ht="13.5" customHeight="1" x14ac:dyDescent="0.2">
      <c r="A109" s="212"/>
      <c r="B109" s="213"/>
      <c r="C109" s="214"/>
      <c r="D109" s="215"/>
      <c r="E109" s="338"/>
      <c r="F109" s="338"/>
      <c r="G109" s="128"/>
      <c r="H109" s="32"/>
      <c r="I109" s="129"/>
      <c r="J109" s="186"/>
      <c r="K109" s="216">
        <f t="shared" si="1"/>
        <v>0</v>
      </c>
    </row>
    <row r="110" spans="1:11" ht="13.5" customHeight="1" x14ac:dyDescent="0.2">
      <c r="A110" s="212"/>
      <c r="B110" s="213"/>
      <c r="C110" s="214"/>
      <c r="D110" s="215"/>
      <c r="E110" s="338"/>
      <c r="F110" s="338"/>
      <c r="G110" s="128"/>
      <c r="H110" s="32"/>
      <c r="I110" s="129"/>
      <c r="J110" s="186"/>
      <c r="K110" s="216">
        <f t="shared" si="1"/>
        <v>0</v>
      </c>
    </row>
    <row r="111" spans="1:11" ht="13.5" customHeight="1" x14ac:dyDescent="0.2">
      <c r="A111" s="212"/>
      <c r="B111" s="213"/>
      <c r="C111" s="214"/>
      <c r="D111" s="215"/>
      <c r="E111" s="338"/>
      <c r="F111" s="338"/>
      <c r="G111" s="128"/>
      <c r="H111" s="32"/>
      <c r="I111" s="129"/>
      <c r="J111" s="186"/>
      <c r="K111" s="216">
        <f t="shared" si="1"/>
        <v>0</v>
      </c>
    </row>
    <row r="112" spans="1:11" ht="13.5" customHeight="1" x14ac:dyDescent="0.2">
      <c r="A112" s="212"/>
      <c r="B112" s="213"/>
      <c r="C112" s="214"/>
      <c r="D112" s="215"/>
      <c r="E112" s="338"/>
      <c r="F112" s="338"/>
      <c r="G112" s="128"/>
      <c r="H112" s="32"/>
      <c r="I112" s="129"/>
      <c r="J112" s="186"/>
      <c r="K112" s="216">
        <f t="shared" si="1"/>
        <v>0</v>
      </c>
    </row>
    <row r="113" spans="1:11" ht="13.5" customHeight="1" x14ac:dyDescent="0.2">
      <c r="A113" s="212"/>
      <c r="B113" s="213"/>
      <c r="C113" s="214"/>
      <c r="D113" s="215"/>
      <c r="E113" s="338"/>
      <c r="F113" s="338"/>
      <c r="G113" s="128"/>
      <c r="H113" s="32"/>
      <c r="I113" s="129"/>
      <c r="J113" s="186"/>
      <c r="K113" s="216">
        <f t="shared" si="1"/>
        <v>0</v>
      </c>
    </row>
    <row r="114" spans="1:11" ht="13.5" customHeight="1" x14ac:dyDescent="0.2">
      <c r="A114" s="212"/>
      <c r="B114" s="213"/>
      <c r="C114" s="214"/>
      <c r="D114" s="215"/>
      <c r="E114" s="338"/>
      <c r="F114" s="338"/>
      <c r="G114" s="128"/>
      <c r="H114" s="32"/>
      <c r="I114" s="129"/>
      <c r="J114" s="186"/>
      <c r="K114" s="216">
        <f t="shared" si="1"/>
        <v>0</v>
      </c>
    </row>
    <row r="115" spans="1:11" ht="13.5" customHeight="1" x14ac:dyDescent="0.2">
      <c r="A115" s="212"/>
      <c r="B115" s="213"/>
      <c r="C115" s="214"/>
      <c r="D115" s="215"/>
      <c r="E115" s="338"/>
      <c r="F115" s="338"/>
      <c r="G115" s="128"/>
      <c r="H115" s="32"/>
      <c r="I115" s="129"/>
      <c r="J115" s="186"/>
      <c r="K115" s="216">
        <f t="shared" si="1"/>
        <v>0</v>
      </c>
    </row>
    <row r="116" spans="1:11" ht="13.5" customHeight="1" x14ac:dyDescent="0.2">
      <c r="A116" s="212"/>
      <c r="B116" s="213"/>
      <c r="C116" s="214"/>
      <c r="D116" s="215"/>
      <c r="E116" s="338"/>
      <c r="F116" s="338"/>
      <c r="G116" s="128"/>
      <c r="H116" s="32"/>
      <c r="I116" s="129"/>
      <c r="J116" s="186"/>
      <c r="K116" s="216">
        <f t="shared" si="1"/>
        <v>0</v>
      </c>
    </row>
    <row r="117" spans="1:11" ht="13.5" customHeight="1" x14ac:dyDescent="0.2">
      <c r="A117" s="212"/>
      <c r="B117" s="213"/>
      <c r="C117" s="214"/>
      <c r="D117" s="215"/>
      <c r="E117" s="338"/>
      <c r="F117" s="338"/>
      <c r="G117" s="128"/>
      <c r="H117" s="32"/>
      <c r="I117" s="129"/>
      <c r="J117" s="186"/>
      <c r="K117" s="216">
        <f t="shared" si="1"/>
        <v>0</v>
      </c>
    </row>
    <row r="118" spans="1:11" ht="13.5" customHeight="1" x14ac:dyDescent="0.2">
      <c r="A118" s="212"/>
      <c r="B118" s="213"/>
      <c r="C118" s="214"/>
      <c r="D118" s="215"/>
      <c r="E118" s="338"/>
      <c r="F118" s="338"/>
      <c r="G118" s="128"/>
      <c r="H118" s="32"/>
      <c r="I118" s="129"/>
      <c r="J118" s="186"/>
      <c r="K118" s="216">
        <f t="shared" si="1"/>
        <v>0</v>
      </c>
    </row>
    <row r="119" spans="1:11" ht="13.5" customHeight="1" x14ac:dyDescent="0.2">
      <c r="A119" s="212"/>
      <c r="B119" s="213"/>
      <c r="C119" s="214"/>
      <c r="D119" s="215"/>
      <c r="E119" s="338"/>
      <c r="F119" s="338"/>
      <c r="G119" s="128"/>
      <c r="H119" s="32"/>
      <c r="I119" s="129"/>
      <c r="J119" s="186"/>
      <c r="K119" s="216">
        <f t="shared" si="1"/>
        <v>0</v>
      </c>
    </row>
    <row r="120" spans="1:11" ht="13.5" customHeight="1" x14ac:dyDescent="0.2">
      <c r="A120" s="212"/>
      <c r="B120" s="213"/>
      <c r="C120" s="214"/>
      <c r="D120" s="215"/>
      <c r="E120" s="338"/>
      <c r="F120" s="338"/>
      <c r="G120" s="128"/>
      <c r="H120" s="32"/>
      <c r="I120" s="129"/>
      <c r="J120" s="186"/>
      <c r="K120" s="216">
        <f t="shared" si="1"/>
        <v>0</v>
      </c>
    </row>
    <row r="121" spans="1:11" ht="13.5" customHeight="1" x14ac:dyDescent="0.2">
      <c r="A121" s="212"/>
      <c r="B121" s="213"/>
      <c r="C121" s="214"/>
      <c r="D121" s="215"/>
      <c r="E121" s="338"/>
      <c r="F121" s="338"/>
      <c r="G121" s="128"/>
      <c r="H121" s="32"/>
      <c r="I121" s="129"/>
      <c r="J121" s="186"/>
      <c r="K121" s="216">
        <f t="shared" si="1"/>
        <v>0</v>
      </c>
    </row>
    <row r="122" spans="1:11" ht="13.5" customHeight="1" x14ac:dyDescent="0.2">
      <c r="A122" s="212"/>
      <c r="B122" s="213"/>
      <c r="C122" s="214"/>
      <c r="D122" s="215"/>
      <c r="E122" s="338"/>
      <c r="F122" s="338"/>
      <c r="G122" s="128"/>
      <c r="H122" s="32"/>
      <c r="I122" s="129"/>
      <c r="J122" s="186"/>
      <c r="K122" s="216">
        <f t="shared" si="1"/>
        <v>0</v>
      </c>
    </row>
    <row r="123" spans="1:11" ht="13.5" customHeight="1" x14ac:dyDescent="0.2">
      <c r="A123" s="212"/>
      <c r="B123" s="213"/>
      <c r="C123" s="214"/>
      <c r="D123" s="215"/>
      <c r="E123" s="338"/>
      <c r="F123" s="338"/>
      <c r="G123" s="128"/>
      <c r="H123" s="32"/>
      <c r="I123" s="129"/>
      <c r="J123" s="186"/>
      <c r="K123" s="216">
        <f t="shared" si="1"/>
        <v>0</v>
      </c>
    </row>
    <row r="124" spans="1:11" ht="13.5" customHeight="1" x14ac:dyDescent="0.2">
      <c r="A124" s="212"/>
      <c r="B124" s="213"/>
      <c r="C124" s="214"/>
      <c r="D124" s="215"/>
      <c r="E124" s="338"/>
      <c r="F124" s="338"/>
      <c r="G124" s="128"/>
      <c r="H124" s="32"/>
      <c r="I124" s="129"/>
      <c r="J124" s="186"/>
      <c r="K124" s="216">
        <f t="shared" si="1"/>
        <v>0</v>
      </c>
    </row>
    <row r="125" spans="1:11" ht="13.5" customHeight="1" x14ac:dyDescent="0.2">
      <c r="A125" s="212"/>
      <c r="B125" s="213"/>
      <c r="C125" s="214"/>
      <c r="D125" s="215"/>
      <c r="E125" s="338"/>
      <c r="F125" s="338"/>
      <c r="G125" s="128"/>
      <c r="H125" s="32"/>
      <c r="I125" s="129"/>
      <c r="J125" s="186"/>
      <c r="K125" s="216">
        <f t="shared" si="1"/>
        <v>0</v>
      </c>
    </row>
    <row r="126" spans="1:11" ht="13.5" customHeight="1" x14ac:dyDescent="0.2">
      <c r="A126" s="212"/>
      <c r="B126" s="213"/>
      <c r="C126" s="214"/>
      <c r="D126" s="215"/>
      <c r="E126" s="338"/>
      <c r="F126" s="338"/>
      <c r="G126" s="128"/>
      <c r="H126" s="32"/>
      <c r="I126" s="129"/>
      <c r="J126" s="186"/>
      <c r="K126" s="216">
        <f t="shared" si="1"/>
        <v>0</v>
      </c>
    </row>
    <row r="127" spans="1:11" ht="13.5" customHeight="1" x14ac:dyDescent="0.2">
      <c r="A127" s="212"/>
      <c r="B127" s="213"/>
      <c r="C127" s="214"/>
      <c r="D127" s="215"/>
      <c r="E127" s="338"/>
      <c r="F127" s="338"/>
      <c r="G127" s="128"/>
      <c r="H127" s="32"/>
      <c r="I127" s="129"/>
      <c r="J127" s="186"/>
      <c r="K127" s="216">
        <f t="shared" si="1"/>
        <v>0</v>
      </c>
    </row>
    <row r="128" spans="1:11" ht="13.5" customHeight="1" x14ac:dyDescent="0.2">
      <c r="A128" s="212"/>
      <c r="B128" s="213"/>
      <c r="C128" s="214"/>
      <c r="D128" s="215"/>
      <c r="E128" s="338"/>
      <c r="F128" s="338"/>
      <c r="G128" s="128"/>
      <c r="H128" s="32"/>
      <c r="I128" s="129"/>
      <c r="J128" s="186"/>
      <c r="K128" s="216">
        <f t="shared" si="1"/>
        <v>0</v>
      </c>
    </row>
    <row r="129" spans="1:11" ht="13.5" customHeight="1" x14ac:dyDescent="0.2">
      <c r="A129" s="212"/>
      <c r="B129" s="213"/>
      <c r="C129" s="214"/>
      <c r="D129" s="215"/>
      <c r="E129" s="338"/>
      <c r="F129" s="338"/>
      <c r="G129" s="128"/>
      <c r="H129" s="32"/>
      <c r="I129" s="129"/>
      <c r="J129" s="186"/>
      <c r="K129" s="216">
        <f t="shared" si="1"/>
        <v>0</v>
      </c>
    </row>
    <row r="130" spans="1:11" ht="13.5" customHeight="1" x14ac:dyDescent="0.2">
      <c r="A130" s="212"/>
      <c r="B130" s="213"/>
      <c r="C130" s="214"/>
      <c r="D130" s="215"/>
      <c r="E130" s="338"/>
      <c r="F130" s="338"/>
      <c r="G130" s="128"/>
      <c r="H130" s="32"/>
      <c r="I130" s="129"/>
      <c r="J130" s="186"/>
      <c r="K130" s="216">
        <f t="shared" si="1"/>
        <v>0</v>
      </c>
    </row>
    <row r="131" spans="1:11" ht="13.5" customHeight="1" x14ac:dyDescent="0.2">
      <c r="A131" s="212"/>
      <c r="B131" s="213"/>
      <c r="C131" s="214"/>
      <c r="D131" s="215"/>
      <c r="E131" s="338"/>
      <c r="F131" s="338"/>
      <c r="G131" s="128"/>
      <c r="H131" s="32"/>
      <c r="I131" s="129"/>
      <c r="J131" s="186"/>
      <c r="K131" s="216">
        <f t="shared" si="1"/>
        <v>0</v>
      </c>
    </row>
    <row r="132" spans="1:11" ht="13.5" customHeight="1" x14ac:dyDescent="0.2">
      <c r="A132" s="212"/>
      <c r="B132" s="213"/>
      <c r="C132" s="214"/>
      <c r="D132" s="215"/>
      <c r="E132" s="338"/>
      <c r="F132" s="338"/>
      <c r="G132" s="128"/>
      <c r="H132" s="32"/>
      <c r="I132" s="129"/>
      <c r="J132" s="186"/>
      <c r="K132" s="216">
        <f t="shared" si="1"/>
        <v>0</v>
      </c>
    </row>
    <row r="133" spans="1:11" ht="13.5" customHeight="1" x14ac:dyDescent="0.2">
      <c r="A133" s="212"/>
      <c r="B133" s="213"/>
      <c r="C133" s="214"/>
      <c r="D133" s="215"/>
      <c r="E133" s="338"/>
      <c r="F133" s="338"/>
      <c r="G133" s="128"/>
      <c r="H133" s="32"/>
      <c r="I133" s="129"/>
      <c r="J133" s="186"/>
      <c r="K133" s="216">
        <f t="shared" si="1"/>
        <v>0</v>
      </c>
    </row>
    <row r="134" spans="1:11" ht="13.5" customHeight="1" x14ac:dyDescent="0.2">
      <c r="A134" s="212"/>
      <c r="B134" s="213"/>
      <c r="C134" s="214"/>
      <c r="D134" s="215"/>
      <c r="E134" s="338"/>
      <c r="F134" s="338"/>
      <c r="G134" s="128"/>
      <c r="H134" s="32"/>
      <c r="I134" s="129"/>
      <c r="J134" s="186"/>
      <c r="K134" s="216">
        <f t="shared" si="1"/>
        <v>0</v>
      </c>
    </row>
    <row r="135" spans="1:11" ht="13.5" customHeight="1" x14ac:dyDescent="0.2">
      <c r="A135" s="212"/>
      <c r="B135" s="213"/>
      <c r="C135" s="214"/>
      <c r="D135" s="215"/>
      <c r="E135" s="338"/>
      <c r="F135" s="338"/>
      <c r="G135" s="128"/>
      <c r="H135" s="32"/>
      <c r="I135" s="129"/>
      <c r="J135" s="186"/>
      <c r="K135" s="216">
        <f t="shared" si="1"/>
        <v>0</v>
      </c>
    </row>
    <row r="136" spans="1:11" ht="13.5" customHeight="1" x14ac:dyDescent="0.2">
      <c r="A136" s="212"/>
      <c r="B136" s="213"/>
      <c r="C136" s="214"/>
      <c r="D136" s="215"/>
      <c r="E136" s="338"/>
      <c r="F136" s="338"/>
      <c r="G136" s="128"/>
      <c r="H136" s="32"/>
      <c r="I136" s="129"/>
      <c r="J136" s="186"/>
      <c r="K136" s="216">
        <f t="shared" si="1"/>
        <v>0</v>
      </c>
    </row>
    <row r="137" spans="1:11" ht="13.5" customHeight="1" x14ac:dyDescent="0.2">
      <c r="A137" s="212"/>
      <c r="B137" s="213"/>
      <c r="C137" s="214"/>
      <c r="D137" s="215"/>
      <c r="E137" s="338"/>
      <c r="F137" s="338"/>
      <c r="G137" s="128"/>
      <c r="H137" s="32"/>
      <c r="I137" s="129"/>
      <c r="J137" s="186"/>
      <c r="K137" s="216">
        <f t="shared" si="1"/>
        <v>0</v>
      </c>
    </row>
    <row r="138" spans="1:11" ht="13.5" customHeight="1" x14ac:dyDescent="0.2">
      <c r="A138" s="212"/>
      <c r="B138" s="213"/>
      <c r="C138" s="214"/>
      <c r="D138" s="215"/>
      <c r="E138" s="338"/>
      <c r="F138" s="338"/>
      <c r="G138" s="128"/>
      <c r="H138" s="32"/>
      <c r="I138" s="129"/>
      <c r="J138" s="186"/>
      <c r="K138" s="216">
        <f t="shared" si="1"/>
        <v>0</v>
      </c>
    </row>
    <row r="139" spans="1:11" ht="13.5" customHeight="1" x14ac:dyDescent="0.2">
      <c r="A139" s="212"/>
      <c r="B139" s="213"/>
      <c r="C139" s="214"/>
      <c r="D139" s="219"/>
      <c r="E139" s="338"/>
      <c r="F139" s="338"/>
      <c r="G139" s="128"/>
      <c r="H139" s="32"/>
      <c r="I139" s="129"/>
      <c r="J139" s="186"/>
      <c r="K139" s="216">
        <f t="shared" si="1"/>
        <v>0</v>
      </c>
    </row>
    <row r="140" spans="1:11" ht="13.5" customHeight="1" x14ac:dyDescent="0.2">
      <c r="A140" s="212"/>
      <c r="B140" s="213"/>
      <c r="C140" s="214"/>
      <c r="D140" s="219"/>
      <c r="E140" s="338"/>
      <c r="F140" s="338"/>
      <c r="G140" s="128"/>
      <c r="H140" s="32"/>
      <c r="I140" s="129"/>
      <c r="J140" s="186"/>
      <c r="K140" s="216">
        <f t="shared" si="1"/>
        <v>0</v>
      </c>
    </row>
    <row r="141" spans="1:11" ht="13.5" customHeight="1" x14ac:dyDescent="0.2">
      <c r="A141" s="212"/>
      <c r="B141" s="213"/>
      <c r="C141" s="214"/>
      <c r="D141" s="219"/>
      <c r="E141" s="338"/>
      <c r="F141" s="338"/>
      <c r="G141" s="128"/>
      <c r="H141" s="32"/>
      <c r="I141" s="129"/>
      <c r="J141" s="186"/>
      <c r="K141" s="216">
        <f t="shared" si="1"/>
        <v>0</v>
      </c>
    </row>
    <row r="142" spans="1:11" ht="13.5" customHeight="1" x14ac:dyDescent="0.2">
      <c r="A142" s="212"/>
      <c r="B142" s="213"/>
      <c r="C142" s="214"/>
      <c r="D142" s="219"/>
      <c r="E142" s="338"/>
      <c r="F142" s="338"/>
      <c r="G142" s="128"/>
      <c r="H142" s="32"/>
      <c r="I142" s="129"/>
      <c r="J142" s="186"/>
      <c r="K142" s="216">
        <f t="shared" si="1"/>
        <v>0</v>
      </c>
    </row>
    <row r="143" spans="1:11" ht="13.5" customHeight="1" x14ac:dyDescent="0.2">
      <c r="A143" s="212"/>
      <c r="B143" s="213"/>
      <c r="C143" s="214"/>
      <c r="D143" s="219"/>
      <c r="E143" s="338"/>
      <c r="F143" s="338"/>
      <c r="G143" s="128"/>
      <c r="H143" s="32"/>
      <c r="I143" s="129"/>
      <c r="J143" s="186"/>
      <c r="K143" s="216">
        <f t="shared" si="1"/>
        <v>0</v>
      </c>
    </row>
    <row r="144" spans="1:11" ht="13.5" customHeight="1" x14ac:dyDescent="0.2">
      <c r="A144" s="212"/>
      <c r="B144" s="213"/>
      <c r="C144" s="214"/>
      <c r="D144" s="219"/>
      <c r="E144" s="338"/>
      <c r="F144" s="338"/>
      <c r="G144" s="128"/>
      <c r="H144" s="32"/>
      <c r="I144" s="129"/>
      <c r="J144" s="186"/>
      <c r="K144" s="216">
        <f t="shared" si="1"/>
        <v>0</v>
      </c>
    </row>
    <row r="145" spans="1:11" ht="13.5" customHeight="1" x14ac:dyDescent="0.2">
      <c r="A145" s="212"/>
      <c r="B145" s="213"/>
      <c r="C145" s="214"/>
      <c r="D145" s="219"/>
      <c r="E145" s="338"/>
      <c r="F145" s="338"/>
      <c r="G145" s="128"/>
      <c r="H145" s="32"/>
      <c r="I145" s="129"/>
      <c r="J145" s="186"/>
      <c r="K145" s="216">
        <f t="shared" si="1"/>
        <v>0</v>
      </c>
    </row>
    <row r="146" spans="1:11" ht="13.5" customHeight="1" x14ac:dyDescent="0.2">
      <c r="A146" s="212"/>
      <c r="B146" s="213"/>
      <c r="C146" s="214"/>
      <c r="D146" s="219"/>
      <c r="E146" s="338"/>
      <c r="F146" s="338"/>
      <c r="G146" s="128"/>
      <c r="H146" s="32"/>
      <c r="I146" s="129"/>
      <c r="J146" s="186"/>
      <c r="K146" s="216">
        <f t="shared" si="1"/>
        <v>0</v>
      </c>
    </row>
    <row r="147" spans="1:11" ht="13.5" customHeight="1" x14ac:dyDescent="0.2">
      <c r="A147" s="212"/>
      <c r="B147" s="213"/>
      <c r="C147" s="214"/>
      <c r="D147" s="219"/>
      <c r="E147" s="338"/>
      <c r="F147" s="338"/>
      <c r="G147" s="128"/>
      <c r="H147" s="32"/>
      <c r="I147" s="129"/>
      <c r="J147" s="186"/>
      <c r="K147" s="216">
        <f t="shared" si="1"/>
        <v>0</v>
      </c>
    </row>
    <row r="148" spans="1:11" ht="13.5" customHeight="1" x14ac:dyDescent="0.2">
      <c r="A148" s="212"/>
      <c r="B148" s="213"/>
      <c r="C148" s="214"/>
      <c r="D148" s="219"/>
      <c r="E148" s="338"/>
      <c r="F148" s="338"/>
      <c r="G148" s="128"/>
      <c r="H148" s="32"/>
      <c r="I148" s="129"/>
      <c r="J148" s="186"/>
      <c r="K148" s="216">
        <f t="shared" si="1"/>
        <v>0</v>
      </c>
    </row>
    <row r="149" spans="1:11" ht="13.5" customHeight="1" x14ac:dyDescent="0.2">
      <c r="A149" s="212"/>
      <c r="B149" s="213"/>
      <c r="C149" s="214"/>
      <c r="D149" s="219"/>
      <c r="E149" s="338"/>
      <c r="F149" s="338"/>
      <c r="G149" s="128"/>
      <c r="H149" s="32"/>
      <c r="I149" s="129"/>
      <c r="J149" s="186"/>
      <c r="K149" s="216">
        <f t="shared" si="1"/>
        <v>0</v>
      </c>
    </row>
    <row r="150" spans="1:11" ht="13.5" customHeight="1" x14ac:dyDescent="0.2">
      <c r="A150" s="212"/>
      <c r="B150" s="213"/>
      <c r="C150" s="214"/>
      <c r="D150" s="219"/>
      <c r="E150" s="338"/>
      <c r="F150" s="338"/>
      <c r="G150" s="128"/>
      <c r="H150" s="32"/>
      <c r="I150" s="129"/>
      <c r="J150" s="186"/>
      <c r="K150" s="216">
        <f t="shared" si="1"/>
        <v>0</v>
      </c>
    </row>
    <row r="151" spans="1:11" ht="13.5" customHeight="1" x14ac:dyDescent="0.2">
      <c r="A151" s="212"/>
      <c r="B151" s="213"/>
      <c r="C151" s="214"/>
      <c r="D151" s="219"/>
      <c r="E151" s="338"/>
      <c r="F151" s="338"/>
      <c r="G151" s="128"/>
      <c r="H151" s="32"/>
      <c r="I151" s="129"/>
      <c r="J151" s="186"/>
      <c r="K151" s="216">
        <f t="shared" si="1"/>
        <v>0</v>
      </c>
    </row>
    <row r="152" spans="1:11" ht="13.5" customHeight="1" x14ac:dyDescent="0.2">
      <c r="A152" s="212"/>
      <c r="B152" s="213"/>
      <c r="C152" s="214"/>
      <c r="D152" s="219"/>
      <c r="E152" s="338"/>
      <c r="F152" s="338"/>
      <c r="G152" s="128"/>
      <c r="H152" s="32"/>
      <c r="I152" s="129"/>
      <c r="J152" s="186"/>
      <c r="K152" s="216">
        <f t="shared" si="1"/>
        <v>0</v>
      </c>
    </row>
    <row r="153" spans="1:11" ht="13.5" customHeight="1" x14ac:dyDescent="0.2">
      <c r="A153" s="212"/>
      <c r="B153" s="213"/>
      <c r="C153" s="214"/>
      <c r="D153" s="219"/>
      <c r="E153" s="338"/>
      <c r="F153" s="338"/>
      <c r="G153" s="128"/>
      <c r="H153" s="32"/>
      <c r="I153" s="129"/>
      <c r="J153" s="186"/>
      <c r="K153" s="216">
        <f t="shared" si="1"/>
        <v>0</v>
      </c>
    </row>
    <row r="154" spans="1:11" ht="13.5" customHeight="1" x14ac:dyDescent="0.2">
      <c r="A154" s="212"/>
      <c r="B154" s="213"/>
      <c r="C154" s="214"/>
      <c r="D154" s="219"/>
      <c r="E154" s="338"/>
      <c r="F154" s="338"/>
      <c r="G154" s="128"/>
      <c r="H154" s="32"/>
      <c r="I154" s="129"/>
      <c r="J154" s="186"/>
      <c r="K154" s="216">
        <f t="shared" si="1"/>
        <v>0</v>
      </c>
    </row>
    <row r="155" spans="1:11" ht="13.5" customHeight="1" x14ac:dyDescent="0.2">
      <c r="A155" s="212"/>
      <c r="B155" s="213"/>
      <c r="C155" s="214"/>
      <c r="D155" s="219"/>
      <c r="E155" s="338"/>
      <c r="F155" s="338"/>
      <c r="G155" s="128"/>
      <c r="H155" s="32"/>
      <c r="I155" s="129"/>
      <c r="J155" s="186"/>
      <c r="K155" s="216">
        <f t="shared" ref="K155:K218" si="2">SUM(G155:J155)</f>
        <v>0</v>
      </c>
    </row>
    <row r="156" spans="1:11" ht="13.5" customHeight="1" x14ac:dyDescent="0.2">
      <c r="A156" s="212"/>
      <c r="B156" s="213"/>
      <c r="C156" s="214"/>
      <c r="D156" s="219"/>
      <c r="E156" s="338"/>
      <c r="F156" s="338"/>
      <c r="G156" s="128"/>
      <c r="H156" s="32"/>
      <c r="I156" s="129"/>
      <c r="J156" s="186"/>
      <c r="K156" s="216">
        <f t="shared" si="2"/>
        <v>0</v>
      </c>
    </row>
    <row r="157" spans="1:11" ht="13.5" customHeight="1" x14ac:dyDescent="0.2">
      <c r="A157" s="212"/>
      <c r="B157" s="213"/>
      <c r="C157" s="214"/>
      <c r="D157" s="219"/>
      <c r="E157" s="338"/>
      <c r="F157" s="338"/>
      <c r="G157" s="128"/>
      <c r="H157" s="32"/>
      <c r="I157" s="129"/>
      <c r="J157" s="186"/>
      <c r="K157" s="216">
        <f t="shared" si="2"/>
        <v>0</v>
      </c>
    </row>
    <row r="158" spans="1:11" ht="13.5" customHeight="1" x14ac:dyDescent="0.2">
      <c r="A158" s="212"/>
      <c r="B158" s="213"/>
      <c r="C158" s="214"/>
      <c r="D158" s="219"/>
      <c r="E158" s="338"/>
      <c r="F158" s="338"/>
      <c r="G158" s="128"/>
      <c r="H158" s="32"/>
      <c r="I158" s="129"/>
      <c r="J158" s="186"/>
      <c r="K158" s="216">
        <f t="shared" si="2"/>
        <v>0</v>
      </c>
    </row>
    <row r="159" spans="1:11" ht="13.5" customHeight="1" x14ac:dyDescent="0.2">
      <c r="A159" s="212"/>
      <c r="B159" s="213"/>
      <c r="C159" s="214"/>
      <c r="D159" s="219"/>
      <c r="E159" s="338"/>
      <c r="F159" s="338"/>
      <c r="G159" s="128"/>
      <c r="H159" s="32"/>
      <c r="I159" s="129"/>
      <c r="J159" s="186"/>
      <c r="K159" s="216">
        <f t="shared" si="2"/>
        <v>0</v>
      </c>
    </row>
    <row r="160" spans="1:11" ht="13.5" customHeight="1" x14ac:dyDescent="0.2">
      <c r="A160" s="212"/>
      <c r="B160" s="213"/>
      <c r="C160" s="214"/>
      <c r="D160" s="219"/>
      <c r="E160" s="338"/>
      <c r="F160" s="338"/>
      <c r="G160" s="128"/>
      <c r="H160" s="32"/>
      <c r="I160" s="129"/>
      <c r="J160" s="186"/>
      <c r="K160" s="216">
        <f t="shared" si="2"/>
        <v>0</v>
      </c>
    </row>
    <row r="161" spans="1:11" ht="13.5" customHeight="1" x14ac:dyDescent="0.2">
      <c r="A161" s="212"/>
      <c r="B161" s="213"/>
      <c r="C161" s="214"/>
      <c r="D161" s="219"/>
      <c r="E161" s="338"/>
      <c r="F161" s="338"/>
      <c r="G161" s="128"/>
      <c r="H161" s="32"/>
      <c r="I161" s="129"/>
      <c r="J161" s="186"/>
      <c r="K161" s="216">
        <f t="shared" si="2"/>
        <v>0</v>
      </c>
    </row>
    <row r="162" spans="1:11" ht="13.5" customHeight="1" x14ac:dyDescent="0.2">
      <c r="A162" s="212"/>
      <c r="B162" s="213"/>
      <c r="C162" s="214"/>
      <c r="D162" s="219"/>
      <c r="E162" s="338"/>
      <c r="F162" s="338"/>
      <c r="G162" s="128"/>
      <c r="H162" s="32"/>
      <c r="I162" s="129"/>
      <c r="J162" s="186"/>
      <c r="K162" s="216">
        <f t="shared" si="2"/>
        <v>0</v>
      </c>
    </row>
    <row r="163" spans="1:11" ht="13.5" customHeight="1" x14ac:dyDescent="0.2">
      <c r="A163" s="212"/>
      <c r="B163" s="213"/>
      <c r="C163" s="214"/>
      <c r="D163" s="219"/>
      <c r="E163" s="338"/>
      <c r="F163" s="338"/>
      <c r="G163" s="128"/>
      <c r="H163" s="32"/>
      <c r="I163" s="129"/>
      <c r="J163" s="186"/>
      <c r="K163" s="216">
        <f t="shared" si="2"/>
        <v>0</v>
      </c>
    </row>
    <row r="164" spans="1:11" ht="13.5" customHeight="1" x14ac:dyDescent="0.2">
      <c r="A164" s="212"/>
      <c r="B164" s="213"/>
      <c r="C164" s="214"/>
      <c r="D164" s="219"/>
      <c r="E164" s="338"/>
      <c r="F164" s="338"/>
      <c r="G164" s="128"/>
      <c r="H164" s="32"/>
      <c r="I164" s="129"/>
      <c r="J164" s="186"/>
      <c r="K164" s="216">
        <f t="shared" si="2"/>
        <v>0</v>
      </c>
    </row>
    <row r="165" spans="1:11" ht="13.5" customHeight="1" x14ac:dyDescent="0.2">
      <c r="A165" s="212"/>
      <c r="B165" s="213"/>
      <c r="C165" s="214"/>
      <c r="D165" s="219"/>
      <c r="E165" s="338"/>
      <c r="F165" s="338"/>
      <c r="G165" s="128"/>
      <c r="H165" s="32"/>
      <c r="I165" s="129"/>
      <c r="J165" s="186"/>
      <c r="K165" s="216">
        <f t="shared" si="2"/>
        <v>0</v>
      </c>
    </row>
    <row r="166" spans="1:11" ht="13.5" customHeight="1" x14ac:dyDescent="0.2">
      <c r="A166" s="212"/>
      <c r="B166" s="213"/>
      <c r="C166" s="214"/>
      <c r="D166" s="219"/>
      <c r="E166" s="338"/>
      <c r="F166" s="338"/>
      <c r="G166" s="128"/>
      <c r="H166" s="32"/>
      <c r="I166" s="129"/>
      <c r="J166" s="186"/>
      <c r="K166" s="216">
        <f t="shared" si="2"/>
        <v>0</v>
      </c>
    </row>
    <row r="167" spans="1:11" ht="13.5" customHeight="1" x14ac:dyDescent="0.2">
      <c r="A167" s="212"/>
      <c r="B167" s="213"/>
      <c r="C167" s="214"/>
      <c r="D167" s="219"/>
      <c r="E167" s="338"/>
      <c r="F167" s="338"/>
      <c r="G167" s="128"/>
      <c r="H167" s="32"/>
      <c r="I167" s="129"/>
      <c r="J167" s="186"/>
      <c r="K167" s="216">
        <f t="shared" si="2"/>
        <v>0</v>
      </c>
    </row>
    <row r="168" spans="1:11" ht="13.5" customHeight="1" x14ac:dyDescent="0.2">
      <c r="A168" s="212"/>
      <c r="B168" s="213"/>
      <c r="C168" s="214"/>
      <c r="D168" s="219"/>
      <c r="E168" s="338"/>
      <c r="F168" s="338"/>
      <c r="G168" s="128"/>
      <c r="H168" s="32"/>
      <c r="I168" s="129"/>
      <c r="J168" s="186"/>
      <c r="K168" s="216">
        <f t="shared" si="2"/>
        <v>0</v>
      </c>
    </row>
    <row r="169" spans="1:11" ht="13.5" customHeight="1" x14ac:dyDescent="0.2">
      <c r="A169" s="212"/>
      <c r="B169" s="213"/>
      <c r="C169" s="214"/>
      <c r="D169" s="219"/>
      <c r="E169" s="338"/>
      <c r="F169" s="338"/>
      <c r="G169" s="128"/>
      <c r="H169" s="32"/>
      <c r="I169" s="129"/>
      <c r="J169" s="186"/>
      <c r="K169" s="216">
        <f t="shared" si="2"/>
        <v>0</v>
      </c>
    </row>
    <row r="170" spans="1:11" ht="13.5" customHeight="1" x14ac:dyDescent="0.2">
      <c r="A170" s="212"/>
      <c r="B170" s="213"/>
      <c r="C170" s="214"/>
      <c r="D170" s="219"/>
      <c r="E170" s="338"/>
      <c r="F170" s="338"/>
      <c r="G170" s="128"/>
      <c r="H170" s="32"/>
      <c r="I170" s="129"/>
      <c r="J170" s="186"/>
      <c r="K170" s="216">
        <f t="shared" si="2"/>
        <v>0</v>
      </c>
    </row>
    <row r="171" spans="1:11" ht="13.5" customHeight="1" x14ac:dyDescent="0.2">
      <c r="A171" s="212"/>
      <c r="B171" s="213"/>
      <c r="C171" s="214"/>
      <c r="D171" s="219"/>
      <c r="E171" s="338"/>
      <c r="F171" s="338"/>
      <c r="G171" s="128"/>
      <c r="H171" s="32"/>
      <c r="I171" s="129"/>
      <c r="J171" s="186"/>
      <c r="K171" s="216">
        <f t="shared" si="2"/>
        <v>0</v>
      </c>
    </row>
    <row r="172" spans="1:11" ht="13.5" customHeight="1" x14ac:dyDescent="0.2">
      <c r="A172" s="212"/>
      <c r="B172" s="213"/>
      <c r="C172" s="214"/>
      <c r="D172" s="219"/>
      <c r="E172" s="338"/>
      <c r="F172" s="338"/>
      <c r="G172" s="128"/>
      <c r="H172" s="32"/>
      <c r="I172" s="129"/>
      <c r="J172" s="186"/>
      <c r="K172" s="216">
        <f t="shared" si="2"/>
        <v>0</v>
      </c>
    </row>
    <row r="173" spans="1:11" ht="13.5" customHeight="1" x14ac:dyDescent="0.2">
      <c r="A173" s="212"/>
      <c r="B173" s="213"/>
      <c r="C173" s="214"/>
      <c r="D173" s="219"/>
      <c r="E173" s="338"/>
      <c r="F173" s="338"/>
      <c r="G173" s="128"/>
      <c r="H173" s="32"/>
      <c r="I173" s="129"/>
      <c r="J173" s="186"/>
      <c r="K173" s="216">
        <f t="shared" si="2"/>
        <v>0</v>
      </c>
    </row>
    <row r="174" spans="1:11" ht="13.5" customHeight="1" x14ac:dyDescent="0.2">
      <c r="A174" s="212"/>
      <c r="B174" s="213"/>
      <c r="C174" s="214"/>
      <c r="D174" s="219"/>
      <c r="E174" s="338"/>
      <c r="F174" s="338"/>
      <c r="G174" s="128"/>
      <c r="H174" s="32"/>
      <c r="I174" s="129"/>
      <c r="J174" s="186"/>
      <c r="K174" s="216">
        <f t="shared" si="2"/>
        <v>0</v>
      </c>
    </row>
    <row r="175" spans="1:11" ht="13.5" customHeight="1" x14ac:dyDescent="0.2">
      <c r="A175" s="212"/>
      <c r="B175" s="213"/>
      <c r="C175" s="214"/>
      <c r="D175" s="219"/>
      <c r="E175" s="338"/>
      <c r="F175" s="338"/>
      <c r="G175" s="128"/>
      <c r="H175" s="32"/>
      <c r="I175" s="129"/>
      <c r="J175" s="186"/>
      <c r="K175" s="216">
        <f t="shared" si="2"/>
        <v>0</v>
      </c>
    </row>
    <row r="176" spans="1:11" ht="13.5" customHeight="1" x14ac:dyDescent="0.2">
      <c r="A176" s="212"/>
      <c r="B176" s="213"/>
      <c r="C176" s="214"/>
      <c r="D176" s="219"/>
      <c r="E176" s="338"/>
      <c r="F176" s="338"/>
      <c r="G176" s="128"/>
      <c r="H176" s="32"/>
      <c r="I176" s="129"/>
      <c r="J176" s="186"/>
      <c r="K176" s="216">
        <f t="shared" si="2"/>
        <v>0</v>
      </c>
    </row>
    <row r="177" spans="1:11" ht="13.5" customHeight="1" x14ac:dyDescent="0.2">
      <c r="A177" s="212"/>
      <c r="B177" s="213"/>
      <c r="C177" s="214"/>
      <c r="D177" s="219"/>
      <c r="E177" s="338"/>
      <c r="F177" s="338"/>
      <c r="G177" s="128"/>
      <c r="H177" s="32"/>
      <c r="I177" s="129"/>
      <c r="J177" s="186"/>
      <c r="K177" s="216">
        <f t="shared" si="2"/>
        <v>0</v>
      </c>
    </row>
    <row r="178" spans="1:11" ht="13.5" customHeight="1" x14ac:dyDescent="0.2">
      <c r="A178" s="212"/>
      <c r="B178" s="213"/>
      <c r="C178" s="214"/>
      <c r="D178" s="219"/>
      <c r="E178" s="338"/>
      <c r="F178" s="338"/>
      <c r="G178" s="128"/>
      <c r="H178" s="32"/>
      <c r="I178" s="129"/>
      <c r="J178" s="186"/>
      <c r="K178" s="216">
        <f t="shared" si="2"/>
        <v>0</v>
      </c>
    </row>
    <row r="179" spans="1:11" ht="13.5" customHeight="1" x14ac:dyDescent="0.2">
      <c r="A179" s="212"/>
      <c r="B179" s="213"/>
      <c r="C179" s="214"/>
      <c r="D179" s="219"/>
      <c r="E179" s="338"/>
      <c r="F179" s="338"/>
      <c r="G179" s="128"/>
      <c r="H179" s="32"/>
      <c r="I179" s="129"/>
      <c r="J179" s="186"/>
      <c r="K179" s="216">
        <f t="shared" si="2"/>
        <v>0</v>
      </c>
    </row>
    <row r="180" spans="1:11" ht="13.5" customHeight="1" x14ac:dyDescent="0.2">
      <c r="A180" s="212"/>
      <c r="B180" s="213"/>
      <c r="C180" s="214"/>
      <c r="D180" s="219"/>
      <c r="E180" s="338"/>
      <c r="F180" s="338"/>
      <c r="G180" s="128"/>
      <c r="H180" s="32"/>
      <c r="I180" s="129"/>
      <c r="J180" s="186"/>
      <c r="K180" s="216">
        <f t="shared" si="2"/>
        <v>0</v>
      </c>
    </row>
    <row r="181" spans="1:11" ht="13.5" customHeight="1" x14ac:dyDescent="0.2">
      <c r="A181" s="212"/>
      <c r="B181" s="213"/>
      <c r="C181" s="214"/>
      <c r="D181" s="219"/>
      <c r="E181" s="338"/>
      <c r="F181" s="338"/>
      <c r="G181" s="128"/>
      <c r="H181" s="32"/>
      <c r="I181" s="129"/>
      <c r="J181" s="186"/>
      <c r="K181" s="216">
        <f t="shared" si="2"/>
        <v>0</v>
      </c>
    </row>
    <row r="182" spans="1:11" ht="13.5" customHeight="1" x14ac:dyDescent="0.2">
      <c r="A182" s="212"/>
      <c r="B182" s="213"/>
      <c r="C182" s="214"/>
      <c r="D182" s="219"/>
      <c r="E182" s="338"/>
      <c r="F182" s="338"/>
      <c r="G182" s="128"/>
      <c r="H182" s="32"/>
      <c r="I182" s="129"/>
      <c r="J182" s="186"/>
      <c r="K182" s="216">
        <f t="shared" si="2"/>
        <v>0</v>
      </c>
    </row>
    <row r="183" spans="1:11" ht="13.5" customHeight="1" x14ac:dyDescent="0.2">
      <c r="A183" s="212"/>
      <c r="B183" s="213"/>
      <c r="C183" s="214"/>
      <c r="D183" s="219"/>
      <c r="E183" s="338"/>
      <c r="F183" s="338"/>
      <c r="G183" s="128"/>
      <c r="H183" s="32"/>
      <c r="I183" s="129"/>
      <c r="J183" s="186"/>
      <c r="K183" s="216">
        <f t="shared" si="2"/>
        <v>0</v>
      </c>
    </row>
    <row r="184" spans="1:11" ht="13.5" customHeight="1" x14ac:dyDescent="0.2">
      <c r="A184" s="212"/>
      <c r="B184" s="213"/>
      <c r="C184" s="214"/>
      <c r="D184" s="219"/>
      <c r="E184" s="338"/>
      <c r="F184" s="338"/>
      <c r="G184" s="128"/>
      <c r="H184" s="32"/>
      <c r="I184" s="129"/>
      <c r="J184" s="186"/>
      <c r="K184" s="216">
        <f t="shared" si="2"/>
        <v>0</v>
      </c>
    </row>
    <row r="185" spans="1:11" ht="13.5" customHeight="1" x14ac:dyDescent="0.2">
      <c r="A185" s="212"/>
      <c r="B185" s="213"/>
      <c r="C185" s="214"/>
      <c r="D185" s="219"/>
      <c r="E185" s="338"/>
      <c r="F185" s="338"/>
      <c r="G185" s="128"/>
      <c r="H185" s="32"/>
      <c r="I185" s="129"/>
      <c r="J185" s="186"/>
      <c r="K185" s="216">
        <f t="shared" si="2"/>
        <v>0</v>
      </c>
    </row>
    <row r="186" spans="1:11" ht="13.5" customHeight="1" x14ac:dyDescent="0.2">
      <c r="A186" s="212"/>
      <c r="B186" s="213"/>
      <c r="C186" s="214"/>
      <c r="D186" s="219"/>
      <c r="E186" s="338"/>
      <c r="F186" s="338"/>
      <c r="G186" s="128"/>
      <c r="H186" s="32"/>
      <c r="I186" s="129"/>
      <c r="J186" s="186"/>
      <c r="K186" s="216">
        <f t="shared" si="2"/>
        <v>0</v>
      </c>
    </row>
    <row r="187" spans="1:11" ht="13.5" customHeight="1" x14ac:dyDescent="0.2">
      <c r="A187" s="212"/>
      <c r="B187" s="213"/>
      <c r="C187" s="214"/>
      <c r="D187" s="219"/>
      <c r="E187" s="338"/>
      <c r="F187" s="338"/>
      <c r="G187" s="128"/>
      <c r="H187" s="32"/>
      <c r="I187" s="129"/>
      <c r="J187" s="186"/>
      <c r="K187" s="216">
        <f t="shared" si="2"/>
        <v>0</v>
      </c>
    </row>
    <row r="188" spans="1:11" ht="13.5" customHeight="1" x14ac:dyDescent="0.2">
      <c r="A188" s="212"/>
      <c r="B188" s="213"/>
      <c r="C188" s="214"/>
      <c r="D188" s="219"/>
      <c r="E188" s="338"/>
      <c r="F188" s="338"/>
      <c r="G188" s="128"/>
      <c r="H188" s="32"/>
      <c r="I188" s="129"/>
      <c r="J188" s="186"/>
      <c r="K188" s="216">
        <f t="shared" si="2"/>
        <v>0</v>
      </c>
    </row>
    <row r="189" spans="1:11" ht="13.5" customHeight="1" x14ac:dyDescent="0.2">
      <c r="A189" s="212"/>
      <c r="B189" s="213"/>
      <c r="C189" s="214"/>
      <c r="D189" s="219"/>
      <c r="E189" s="338"/>
      <c r="F189" s="338"/>
      <c r="G189" s="128"/>
      <c r="H189" s="32"/>
      <c r="I189" s="129"/>
      <c r="J189" s="186"/>
      <c r="K189" s="216">
        <f t="shared" si="2"/>
        <v>0</v>
      </c>
    </row>
    <row r="190" spans="1:11" ht="13.5" customHeight="1" x14ac:dyDescent="0.2">
      <c r="A190" s="212"/>
      <c r="B190" s="213"/>
      <c r="C190" s="214"/>
      <c r="D190" s="219"/>
      <c r="E190" s="338"/>
      <c r="F190" s="338"/>
      <c r="G190" s="128"/>
      <c r="H190" s="32"/>
      <c r="I190" s="129"/>
      <c r="J190" s="186"/>
      <c r="K190" s="216">
        <f t="shared" si="2"/>
        <v>0</v>
      </c>
    </row>
    <row r="191" spans="1:11" ht="13.5" customHeight="1" x14ac:dyDescent="0.2">
      <c r="A191" s="212"/>
      <c r="B191" s="213"/>
      <c r="C191" s="214"/>
      <c r="D191" s="219"/>
      <c r="E191" s="338"/>
      <c r="F191" s="338"/>
      <c r="G191" s="128"/>
      <c r="H191" s="32"/>
      <c r="I191" s="129"/>
      <c r="J191" s="186"/>
      <c r="K191" s="216">
        <f t="shared" si="2"/>
        <v>0</v>
      </c>
    </row>
    <row r="192" spans="1:11" ht="13.5" customHeight="1" x14ac:dyDescent="0.2">
      <c r="A192" s="212"/>
      <c r="B192" s="213"/>
      <c r="C192" s="214"/>
      <c r="D192" s="219"/>
      <c r="E192" s="338"/>
      <c r="F192" s="338"/>
      <c r="G192" s="128"/>
      <c r="H192" s="32"/>
      <c r="I192" s="129"/>
      <c r="J192" s="186"/>
      <c r="K192" s="216">
        <f t="shared" si="2"/>
        <v>0</v>
      </c>
    </row>
    <row r="193" spans="1:11" ht="13.5" customHeight="1" x14ac:dyDescent="0.2">
      <c r="A193" s="212"/>
      <c r="B193" s="213"/>
      <c r="C193" s="214"/>
      <c r="D193" s="219"/>
      <c r="E193" s="338"/>
      <c r="F193" s="338"/>
      <c r="G193" s="128"/>
      <c r="H193" s="32"/>
      <c r="I193" s="129"/>
      <c r="J193" s="186"/>
      <c r="K193" s="216">
        <f t="shared" si="2"/>
        <v>0</v>
      </c>
    </row>
    <row r="194" spans="1:11" ht="13.5" customHeight="1" x14ac:dyDescent="0.2">
      <c r="A194" s="212"/>
      <c r="B194" s="213"/>
      <c r="C194" s="214"/>
      <c r="D194" s="219"/>
      <c r="E194" s="338"/>
      <c r="F194" s="338"/>
      <c r="G194" s="128"/>
      <c r="H194" s="32"/>
      <c r="I194" s="129"/>
      <c r="J194" s="186"/>
      <c r="K194" s="216">
        <f t="shared" si="2"/>
        <v>0</v>
      </c>
    </row>
    <row r="195" spans="1:11" ht="13.5" customHeight="1" x14ac:dyDescent="0.2">
      <c r="A195" s="212"/>
      <c r="B195" s="213"/>
      <c r="C195" s="214"/>
      <c r="D195" s="219"/>
      <c r="E195" s="338"/>
      <c r="F195" s="338"/>
      <c r="G195" s="128"/>
      <c r="H195" s="32"/>
      <c r="I195" s="129"/>
      <c r="J195" s="186"/>
      <c r="K195" s="216">
        <f t="shared" si="2"/>
        <v>0</v>
      </c>
    </row>
    <row r="196" spans="1:11" ht="13.5" customHeight="1" x14ac:dyDescent="0.2">
      <c r="A196" s="212"/>
      <c r="B196" s="213"/>
      <c r="C196" s="214"/>
      <c r="D196" s="219"/>
      <c r="E196" s="338"/>
      <c r="F196" s="338"/>
      <c r="G196" s="128"/>
      <c r="H196" s="32"/>
      <c r="I196" s="129"/>
      <c r="J196" s="186"/>
      <c r="K196" s="216">
        <f t="shared" si="2"/>
        <v>0</v>
      </c>
    </row>
    <row r="197" spans="1:11" ht="13.5" customHeight="1" x14ac:dyDescent="0.2">
      <c r="A197" s="212"/>
      <c r="B197" s="213"/>
      <c r="C197" s="214"/>
      <c r="D197" s="219"/>
      <c r="E197" s="338"/>
      <c r="F197" s="338"/>
      <c r="G197" s="128"/>
      <c r="H197" s="32"/>
      <c r="I197" s="129"/>
      <c r="J197" s="186"/>
      <c r="K197" s="216">
        <f t="shared" si="2"/>
        <v>0</v>
      </c>
    </row>
    <row r="198" spans="1:11" ht="13.5" customHeight="1" x14ac:dyDescent="0.2">
      <c r="A198" s="212"/>
      <c r="B198" s="213"/>
      <c r="C198" s="214"/>
      <c r="D198" s="219"/>
      <c r="E198" s="338"/>
      <c r="F198" s="338"/>
      <c r="G198" s="128"/>
      <c r="H198" s="32"/>
      <c r="I198" s="129"/>
      <c r="J198" s="186"/>
      <c r="K198" s="216">
        <f t="shared" si="2"/>
        <v>0</v>
      </c>
    </row>
    <row r="199" spans="1:11" ht="13.5" customHeight="1" x14ac:dyDescent="0.2">
      <c r="A199" s="212"/>
      <c r="B199" s="213"/>
      <c r="C199" s="214"/>
      <c r="D199" s="219"/>
      <c r="E199" s="338"/>
      <c r="F199" s="338"/>
      <c r="G199" s="128"/>
      <c r="H199" s="32"/>
      <c r="I199" s="129"/>
      <c r="J199" s="186"/>
      <c r="K199" s="216">
        <f t="shared" si="2"/>
        <v>0</v>
      </c>
    </row>
    <row r="200" spans="1:11" ht="13.5" customHeight="1" x14ac:dyDescent="0.2">
      <c r="A200" s="212"/>
      <c r="B200" s="213"/>
      <c r="C200" s="214"/>
      <c r="D200" s="219"/>
      <c r="E200" s="338"/>
      <c r="F200" s="338"/>
      <c r="G200" s="128"/>
      <c r="H200" s="32"/>
      <c r="I200" s="129"/>
      <c r="J200" s="186"/>
      <c r="K200" s="216">
        <f t="shared" si="2"/>
        <v>0</v>
      </c>
    </row>
    <row r="201" spans="1:11" ht="13.5" customHeight="1" x14ac:dyDescent="0.2">
      <c r="A201" s="212"/>
      <c r="B201" s="213"/>
      <c r="C201" s="214"/>
      <c r="D201" s="219"/>
      <c r="E201" s="338"/>
      <c r="F201" s="338"/>
      <c r="G201" s="128"/>
      <c r="H201" s="32"/>
      <c r="I201" s="129"/>
      <c r="J201" s="186"/>
      <c r="K201" s="216">
        <f t="shared" si="2"/>
        <v>0</v>
      </c>
    </row>
    <row r="202" spans="1:11" ht="13.5" customHeight="1" x14ac:dyDescent="0.2">
      <c r="A202" s="212"/>
      <c r="B202" s="213"/>
      <c r="C202" s="214"/>
      <c r="D202" s="219"/>
      <c r="E202" s="338"/>
      <c r="F202" s="338"/>
      <c r="G202" s="128"/>
      <c r="H202" s="32"/>
      <c r="I202" s="129"/>
      <c r="J202" s="186"/>
      <c r="K202" s="216">
        <f t="shared" si="2"/>
        <v>0</v>
      </c>
    </row>
    <row r="203" spans="1:11" ht="13.5" customHeight="1" x14ac:dyDescent="0.2">
      <c r="A203" s="212"/>
      <c r="B203" s="213"/>
      <c r="C203" s="214"/>
      <c r="D203" s="219"/>
      <c r="E203" s="338"/>
      <c r="F203" s="338"/>
      <c r="G203" s="128"/>
      <c r="H203" s="32"/>
      <c r="I203" s="129"/>
      <c r="J203" s="186"/>
      <c r="K203" s="216">
        <f t="shared" si="2"/>
        <v>0</v>
      </c>
    </row>
    <row r="204" spans="1:11" ht="13.5" customHeight="1" x14ac:dyDescent="0.2">
      <c r="A204" s="212"/>
      <c r="B204" s="213"/>
      <c r="C204" s="214"/>
      <c r="D204" s="219"/>
      <c r="E204" s="338"/>
      <c r="F204" s="338"/>
      <c r="G204" s="128"/>
      <c r="H204" s="32"/>
      <c r="I204" s="129"/>
      <c r="J204" s="186"/>
      <c r="K204" s="216">
        <f t="shared" si="2"/>
        <v>0</v>
      </c>
    </row>
    <row r="205" spans="1:11" ht="13.5" customHeight="1" x14ac:dyDescent="0.2">
      <c r="A205" s="212"/>
      <c r="B205" s="213"/>
      <c r="C205" s="214"/>
      <c r="D205" s="219"/>
      <c r="E205" s="338"/>
      <c r="F205" s="338"/>
      <c r="G205" s="128"/>
      <c r="H205" s="32"/>
      <c r="I205" s="129"/>
      <c r="J205" s="186"/>
      <c r="K205" s="216">
        <f t="shared" si="2"/>
        <v>0</v>
      </c>
    </row>
    <row r="206" spans="1:11" ht="13.5" customHeight="1" x14ac:dyDescent="0.2">
      <c r="A206" s="212"/>
      <c r="B206" s="213"/>
      <c r="C206" s="214"/>
      <c r="D206" s="219"/>
      <c r="E206" s="338"/>
      <c r="F206" s="338"/>
      <c r="G206" s="128"/>
      <c r="H206" s="32"/>
      <c r="I206" s="129"/>
      <c r="J206" s="186"/>
      <c r="K206" s="216">
        <f t="shared" si="2"/>
        <v>0</v>
      </c>
    </row>
    <row r="207" spans="1:11" ht="13.5" customHeight="1" x14ac:dyDescent="0.2">
      <c r="A207" s="212"/>
      <c r="B207" s="213"/>
      <c r="C207" s="214"/>
      <c r="D207" s="219"/>
      <c r="E207" s="338"/>
      <c r="F207" s="338"/>
      <c r="G207" s="128"/>
      <c r="H207" s="32"/>
      <c r="I207" s="129"/>
      <c r="J207" s="186"/>
      <c r="K207" s="216">
        <f t="shared" si="2"/>
        <v>0</v>
      </c>
    </row>
    <row r="208" spans="1:11" ht="13.5" customHeight="1" x14ac:dyDescent="0.2">
      <c r="A208" s="212"/>
      <c r="B208" s="213"/>
      <c r="C208" s="214"/>
      <c r="D208" s="219"/>
      <c r="E208" s="338"/>
      <c r="F208" s="338"/>
      <c r="G208" s="128"/>
      <c r="H208" s="32"/>
      <c r="I208" s="129"/>
      <c r="J208" s="186"/>
      <c r="K208" s="216">
        <f t="shared" si="2"/>
        <v>0</v>
      </c>
    </row>
    <row r="209" spans="1:11" ht="13.5" customHeight="1" x14ac:dyDescent="0.2">
      <c r="A209" s="212"/>
      <c r="B209" s="213"/>
      <c r="C209" s="214"/>
      <c r="D209" s="219"/>
      <c r="E209" s="338"/>
      <c r="F209" s="338"/>
      <c r="G209" s="128"/>
      <c r="H209" s="32"/>
      <c r="I209" s="129"/>
      <c r="J209" s="186"/>
      <c r="K209" s="216">
        <f t="shared" si="2"/>
        <v>0</v>
      </c>
    </row>
    <row r="210" spans="1:11" ht="13.5" customHeight="1" x14ac:dyDescent="0.2">
      <c r="A210" s="212"/>
      <c r="B210" s="213"/>
      <c r="C210" s="214"/>
      <c r="D210" s="219"/>
      <c r="E210" s="338"/>
      <c r="F210" s="338"/>
      <c r="G210" s="128"/>
      <c r="H210" s="32"/>
      <c r="I210" s="129"/>
      <c r="J210" s="186"/>
      <c r="K210" s="216">
        <f t="shared" si="2"/>
        <v>0</v>
      </c>
    </row>
    <row r="211" spans="1:11" ht="13.5" customHeight="1" x14ac:dyDescent="0.2">
      <c r="A211" s="212"/>
      <c r="B211" s="213"/>
      <c r="C211" s="214"/>
      <c r="D211" s="219"/>
      <c r="E211" s="338"/>
      <c r="F211" s="338"/>
      <c r="G211" s="128"/>
      <c r="H211" s="32"/>
      <c r="I211" s="129"/>
      <c r="J211" s="186"/>
      <c r="K211" s="216">
        <f t="shared" si="2"/>
        <v>0</v>
      </c>
    </row>
    <row r="212" spans="1:11" ht="13.5" customHeight="1" x14ac:dyDescent="0.2">
      <c r="A212" s="212"/>
      <c r="B212" s="213"/>
      <c r="C212" s="214"/>
      <c r="D212" s="219"/>
      <c r="E212" s="338"/>
      <c r="F212" s="338"/>
      <c r="G212" s="128"/>
      <c r="H212" s="32"/>
      <c r="I212" s="129"/>
      <c r="J212" s="186"/>
      <c r="K212" s="216">
        <f t="shared" si="2"/>
        <v>0</v>
      </c>
    </row>
    <row r="213" spans="1:11" ht="13.5" customHeight="1" x14ac:dyDescent="0.2">
      <c r="A213" s="212"/>
      <c r="B213" s="213"/>
      <c r="C213" s="214"/>
      <c r="D213" s="219"/>
      <c r="E213" s="338"/>
      <c r="F213" s="338"/>
      <c r="G213" s="128"/>
      <c r="H213" s="32"/>
      <c r="I213" s="129"/>
      <c r="J213" s="186"/>
      <c r="K213" s="216">
        <f t="shared" si="2"/>
        <v>0</v>
      </c>
    </row>
    <row r="214" spans="1:11" ht="13.5" customHeight="1" x14ac:dyDescent="0.2">
      <c r="A214" s="212"/>
      <c r="B214" s="213"/>
      <c r="C214" s="214"/>
      <c r="D214" s="219"/>
      <c r="E214" s="338"/>
      <c r="F214" s="338"/>
      <c r="G214" s="128"/>
      <c r="H214" s="32"/>
      <c r="I214" s="129"/>
      <c r="J214" s="186"/>
      <c r="K214" s="216">
        <f t="shared" si="2"/>
        <v>0</v>
      </c>
    </row>
    <row r="215" spans="1:11" ht="13.5" customHeight="1" x14ac:dyDescent="0.2">
      <c r="A215" s="212"/>
      <c r="B215" s="213"/>
      <c r="C215" s="214"/>
      <c r="D215" s="219"/>
      <c r="E215" s="338"/>
      <c r="F215" s="338"/>
      <c r="G215" s="128"/>
      <c r="H215" s="32"/>
      <c r="I215" s="129"/>
      <c r="J215" s="186"/>
      <c r="K215" s="216">
        <f t="shared" si="2"/>
        <v>0</v>
      </c>
    </row>
    <row r="216" spans="1:11" ht="13.5" customHeight="1" x14ac:dyDescent="0.2">
      <c r="A216" s="212"/>
      <c r="B216" s="213"/>
      <c r="C216" s="214"/>
      <c r="D216" s="219"/>
      <c r="E216" s="338"/>
      <c r="F216" s="338"/>
      <c r="G216" s="128"/>
      <c r="H216" s="32"/>
      <c r="I216" s="129"/>
      <c r="J216" s="186"/>
      <c r="K216" s="216">
        <f t="shared" si="2"/>
        <v>0</v>
      </c>
    </row>
    <row r="217" spans="1:11" ht="13.5" customHeight="1" x14ac:dyDescent="0.2">
      <c r="A217" s="212"/>
      <c r="B217" s="213"/>
      <c r="C217" s="214"/>
      <c r="D217" s="219"/>
      <c r="E217" s="338"/>
      <c r="F217" s="338"/>
      <c r="G217" s="128"/>
      <c r="H217" s="32"/>
      <c r="I217" s="129"/>
      <c r="J217" s="186"/>
      <c r="K217" s="216">
        <f t="shared" si="2"/>
        <v>0</v>
      </c>
    </row>
    <row r="218" spans="1:11" ht="13.5" customHeight="1" x14ac:dyDescent="0.2">
      <c r="A218" s="212"/>
      <c r="B218" s="213"/>
      <c r="C218" s="214"/>
      <c r="D218" s="219"/>
      <c r="E218" s="338"/>
      <c r="F218" s="338"/>
      <c r="G218" s="128"/>
      <c r="H218" s="32"/>
      <c r="I218" s="129"/>
      <c r="J218" s="186"/>
      <c r="K218" s="216">
        <f t="shared" si="2"/>
        <v>0</v>
      </c>
    </row>
    <row r="219" spans="1:11" ht="13.5" customHeight="1" x14ac:dyDescent="0.2">
      <c r="A219" s="212"/>
      <c r="B219" s="213"/>
      <c r="C219" s="214"/>
      <c r="D219" s="219"/>
      <c r="E219" s="338"/>
      <c r="F219" s="338"/>
      <c r="G219" s="128"/>
      <c r="H219" s="32"/>
      <c r="I219" s="129"/>
      <c r="J219" s="186"/>
      <c r="K219" s="216">
        <f t="shared" ref="K219:K282" si="3">SUM(G219:J219)</f>
        <v>0</v>
      </c>
    </row>
    <row r="220" spans="1:11" ht="13.5" customHeight="1" x14ac:dyDescent="0.2">
      <c r="A220" s="212"/>
      <c r="B220" s="213"/>
      <c r="C220" s="214"/>
      <c r="D220" s="219"/>
      <c r="E220" s="338"/>
      <c r="F220" s="338"/>
      <c r="G220" s="128"/>
      <c r="H220" s="32"/>
      <c r="I220" s="129"/>
      <c r="J220" s="186"/>
      <c r="K220" s="216">
        <f t="shared" si="3"/>
        <v>0</v>
      </c>
    </row>
    <row r="221" spans="1:11" ht="13.5" customHeight="1" x14ac:dyDescent="0.2">
      <c r="A221" s="212"/>
      <c r="B221" s="213"/>
      <c r="C221" s="214"/>
      <c r="D221" s="219"/>
      <c r="E221" s="338"/>
      <c r="F221" s="338"/>
      <c r="G221" s="128"/>
      <c r="H221" s="32"/>
      <c r="I221" s="129"/>
      <c r="J221" s="186"/>
      <c r="K221" s="216">
        <f t="shared" si="3"/>
        <v>0</v>
      </c>
    </row>
    <row r="222" spans="1:11" ht="13.5" customHeight="1" x14ac:dyDescent="0.2">
      <c r="A222" s="212"/>
      <c r="B222" s="213"/>
      <c r="C222" s="214"/>
      <c r="D222" s="219"/>
      <c r="E222" s="338"/>
      <c r="F222" s="338"/>
      <c r="G222" s="128"/>
      <c r="H222" s="32"/>
      <c r="I222" s="129"/>
      <c r="J222" s="186"/>
      <c r="K222" s="216">
        <f t="shared" si="3"/>
        <v>0</v>
      </c>
    </row>
    <row r="223" spans="1:11" ht="13.5" customHeight="1" x14ac:dyDescent="0.2">
      <c r="A223" s="212"/>
      <c r="B223" s="213"/>
      <c r="C223" s="214"/>
      <c r="D223" s="219"/>
      <c r="E223" s="338"/>
      <c r="F223" s="338"/>
      <c r="G223" s="128"/>
      <c r="H223" s="32"/>
      <c r="I223" s="129"/>
      <c r="J223" s="186"/>
      <c r="K223" s="216">
        <f t="shared" si="3"/>
        <v>0</v>
      </c>
    </row>
    <row r="224" spans="1:11" ht="13.5" customHeight="1" x14ac:dyDescent="0.2">
      <c r="A224" s="212"/>
      <c r="B224" s="213"/>
      <c r="C224" s="214"/>
      <c r="D224" s="219"/>
      <c r="E224" s="338"/>
      <c r="F224" s="338"/>
      <c r="G224" s="128"/>
      <c r="H224" s="32"/>
      <c r="I224" s="129"/>
      <c r="J224" s="186"/>
      <c r="K224" s="216">
        <f t="shared" si="3"/>
        <v>0</v>
      </c>
    </row>
    <row r="225" spans="1:11" ht="13.5" customHeight="1" x14ac:dyDescent="0.2">
      <c r="A225" s="212"/>
      <c r="B225" s="213"/>
      <c r="C225" s="214"/>
      <c r="D225" s="219"/>
      <c r="E225" s="338"/>
      <c r="F225" s="338"/>
      <c r="G225" s="128"/>
      <c r="H225" s="32"/>
      <c r="I225" s="129"/>
      <c r="J225" s="186"/>
      <c r="K225" s="216">
        <f t="shared" si="3"/>
        <v>0</v>
      </c>
    </row>
    <row r="226" spans="1:11" ht="13.5" customHeight="1" x14ac:dyDescent="0.2">
      <c r="A226" s="212"/>
      <c r="B226" s="213"/>
      <c r="C226" s="214"/>
      <c r="D226" s="219"/>
      <c r="E226" s="338"/>
      <c r="F226" s="338"/>
      <c r="G226" s="128"/>
      <c r="H226" s="32"/>
      <c r="I226" s="129"/>
      <c r="J226" s="186"/>
      <c r="K226" s="216">
        <f t="shared" si="3"/>
        <v>0</v>
      </c>
    </row>
    <row r="227" spans="1:11" ht="13.5" customHeight="1" x14ac:dyDescent="0.2">
      <c r="A227" s="212"/>
      <c r="B227" s="213"/>
      <c r="C227" s="214"/>
      <c r="D227" s="219"/>
      <c r="E227" s="338"/>
      <c r="F227" s="338"/>
      <c r="G227" s="128"/>
      <c r="H227" s="32"/>
      <c r="I227" s="129"/>
      <c r="J227" s="186"/>
      <c r="K227" s="216">
        <f t="shared" si="3"/>
        <v>0</v>
      </c>
    </row>
    <row r="228" spans="1:11" ht="13.5" customHeight="1" x14ac:dyDescent="0.2">
      <c r="A228" s="212"/>
      <c r="B228" s="213"/>
      <c r="C228" s="214"/>
      <c r="D228" s="219"/>
      <c r="E228" s="338"/>
      <c r="F228" s="338"/>
      <c r="G228" s="128"/>
      <c r="H228" s="32"/>
      <c r="I228" s="129"/>
      <c r="J228" s="186"/>
      <c r="K228" s="216">
        <f t="shared" si="3"/>
        <v>0</v>
      </c>
    </row>
    <row r="229" spans="1:11" ht="13.5" customHeight="1" x14ac:dyDescent="0.2">
      <c r="A229" s="212"/>
      <c r="B229" s="213"/>
      <c r="C229" s="214"/>
      <c r="D229" s="219"/>
      <c r="E229" s="338"/>
      <c r="F229" s="338"/>
      <c r="G229" s="128"/>
      <c r="H229" s="32"/>
      <c r="I229" s="129"/>
      <c r="J229" s="186"/>
      <c r="K229" s="216">
        <f t="shared" si="3"/>
        <v>0</v>
      </c>
    </row>
    <row r="230" spans="1:11" ht="13.5" customHeight="1" x14ac:dyDescent="0.2">
      <c r="A230" s="212"/>
      <c r="B230" s="213"/>
      <c r="C230" s="214"/>
      <c r="D230" s="219"/>
      <c r="E230" s="338"/>
      <c r="F230" s="338"/>
      <c r="G230" s="128"/>
      <c r="H230" s="32"/>
      <c r="I230" s="129"/>
      <c r="J230" s="186"/>
      <c r="K230" s="216">
        <f t="shared" si="3"/>
        <v>0</v>
      </c>
    </row>
    <row r="231" spans="1:11" ht="13.5" customHeight="1" x14ac:dyDescent="0.2">
      <c r="A231" s="212"/>
      <c r="B231" s="213"/>
      <c r="C231" s="214"/>
      <c r="D231" s="219"/>
      <c r="E231" s="338"/>
      <c r="F231" s="338"/>
      <c r="G231" s="128"/>
      <c r="H231" s="32"/>
      <c r="I231" s="129"/>
      <c r="J231" s="186"/>
      <c r="K231" s="216">
        <f t="shared" si="3"/>
        <v>0</v>
      </c>
    </row>
    <row r="232" spans="1:11" ht="13.5" customHeight="1" x14ac:dyDescent="0.2">
      <c r="A232" s="212"/>
      <c r="B232" s="213"/>
      <c r="C232" s="214"/>
      <c r="D232" s="219"/>
      <c r="E232" s="338"/>
      <c r="F232" s="338"/>
      <c r="G232" s="128"/>
      <c r="H232" s="32"/>
      <c r="I232" s="129"/>
      <c r="J232" s="186"/>
      <c r="K232" s="216">
        <f t="shared" si="3"/>
        <v>0</v>
      </c>
    </row>
    <row r="233" spans="1:11" ht="13.5" customHeight="1" x14ac:dyDescent="0.2">
      <c r="A233" s="212"/>
      <c r="B233" s="213"/>
      <c r="C233" s="214"/>
      <c r="D233" s="219"/>
      <c r="E233" s="338"/>
      <c r="F233" s="338"/>
      <c r="G233" s="128"/>
      <c r="H233" s="32"/>
      <c r="I233" s="129"/>
      <c r="J233" s="186"/>
      <c r="K233" s="216">
        <f t="shared" si="3"/>
        <v>0</v>
      </c>
    </row>
    <row r="234" spans="1:11" ht="13.5" customHeight="1" x14ac:dyDescent="0.2">
      <c r="A234" s="212"/>
      <c r="B234" s="213"/>
      <c r="C234" s="214"/>
      <c r="D234" s="219"/>
      <c r="E234" s="338"/>
      <c r="F234" s="338"/>
      <c r="G234" s="128"/>
      <c r="H234" s="32"/>
      <c r="I234" s="129"/>
      <c r="J234" s="186"/>
      <c r="K234" s="216">
        <f t="shared" si="3"/>
        <v>0</v>
      </c>
    </row>
    <row r="235" spans="1:11" ht="13.5" customHeight="1" x14ac:dyDescent="0.2">
      <c r="A235" s="212"/>
      <c r="B235" s="213"/>
      <c r="C235" s="214"/>
      <c r="D235" s="219"/>
      <c r="E235" s="338"/>
      <c r="F235" s="338"/>
      <c r="G235" s="128"/>
      <c r="H235" s="32"/>
      <c r="I235" s="129"/>
      <c r="J235" s="186"/>
      <c r="K235" s="216">
        <f t="shared" si="3"/>
        <v>0</v>
      </c>
    </row>
    <row r="236" spans="1:11" ht="13.5" customHeight="1" x14ac:dyDescent="0.2">
      <c r="A236" s="212"/>
      <c r="B236" s="213"/>
      <c r="C236" s="214"/>
      <c r="D236" s="219"/>
      <c r="E236" s="338"/>
      <c r="F236" s="338"/>
      <c r="G236" s="128"/>
      <c r="H236" s="32"/>
      <c r="I236" s="129"/>
      <c r="J236" s="186"/>
      <c r="K236" s="216">
        <f t="shared" si="3"/>
        <v>0</v>
      </c>
    </row>
    <row r="237" spans="1:11" ht="13.5" customHeight="1" x14ac:dyDescent="0.2">
      <c r="A237" s="212"/>
      <c r="B237" s="213"/>
      <c r="C237" s="214"/>
      <c r="D237" s="219"/>
      <c r="E237" s="338"/>
      <c r="F237" s="338"/>
      <c r="G237" s="128"/>
      <c r="H237" s="32"/>
      <c r="I237" s="129"/>
      <c r="J237" s="186"/>
      <c r="K237" s="216">
        <f t="shared" si="3"/>
        <v>0</v>
      </c>
    </row>
    <row r="238" spans="1:11" ht="13.5" customHeight="1" x14ac:dyDescent="0.2">
      <c r="A238" s="212"/>
      <c r="B238" s="213"/>
      <c r="C238" s="214"/>
      <c r="D238" s="219"/>
      <c r="E238" s="338"/>
      <c r="F238" s="338"/>
      <c r="G238" s="128"/>
      <c r="H238" s="32"/>
      <c r="I238" s="129"/>
      <c r="J238" s="186"/>
      <c r="K238" s="216">
        <f t="shared" si="3"/>
        <v>0</v>
      </c>
    </row>
    <row r="239" spans="1:11" ht="13.5" customHeight="1" x14ac:dyDescent="0.2">
      <c r="A239" s="212"/>
      <c r="B239" s="213"/>
      <c r="C239" s="214"/>
      <c r="D239" s="219"/>
      <c r="E239" s="338"/>
      <c r="F239" s="338"/>
      <c r="G239" s="128"/>
      <c r="H239" s="32"/>
      <c r="I239" s="129"/>
      <c r="J239" s="186"/>
      <c r="K239" s="216">
        <f t="shared" si="3"/>
        <v>0</v>
      </c>
    </row>
    <row r="240" spans="1:11" ht="13.5" customHeight="1" x14ac:dyDescent="0.2">
      <c r="A240" s="212"/>
      <c r="B240" s="213"/>
      <c r="C240" s="214"/>
      <c r="D240" s="219"/>
      <c r="E240" s="338"/>
      <c r="F240" s="338"/>
      <c r="G240" s="128"/>
      <c r="H240" s="32"/>
      <c r="I240" s="129"/>
      <c r="J240" s="186"/>
      <c r="K240" s="216">
        <f t="shared" si="3"/>
        <v>0</v>
      </c>
    </row>
    <row r="241" spans="1:11" ht="13.5" customHeight="1" x14ac:dyDescent="0.2">
      <c r="A241" s="212"/>
      <c r="B241" s="213"/>
      <c r="C241" s="214"/>
      <c r="D241" s="219"/>
      <c r="E241" s="338"/>
      <c r="F241" s="338"/>
      <c r="G241" s="128"/>
      <c r="H241" s="32"/>
      <c r="I241" s="129"/>
      <c r="J241" s="186"/>
      <c r="K241" s="216">
        <f t="shared" si="3"/>
        <v>0</v>
      </c>
    </row>
    <row r="242" spans="1:11" ht="13.5" customHeight="1" x14ac:dyDescent="0.2">
      <c r="A242" s="212"/>
      <c r="B242" s="213"/>
      <c r="C242" s="214"/>
      <c r="D242" s="219"/>
      <c r="E242" s="338"/>
      <c r="F242" s="338"/>
      <c r="G242" s="128"/>
      <c r="H242" s="32"/>
      <c r="I242" s="129"/>
      <c r="J242" s="186"/>
      <c r="K242" s="216">
        <f t="shared" si="3"/>
        <v>0</v>
      </c>
    </row>
    <row r="243" spans="1:11" ht="13.5" customHeight="1" x14ac:dyDescent="0.2">
      <c r="A243" s="212"/>
      <c r="B243" s="213"/>
      <c r="C243" s="214"/>
      <c r="D243" s="219"/>
      <c r="E243" s="338"/>
      <c r="F243" s="338"/>
      <c r="G243" s="128"/>
      <c r="H243" s="32"/>
      <c r="I243" s="129"/>
      <c r="J243" s="186"/>
      <c r="K243" s="216">
        <f t="shared" si="3"/>
        <v>0</v>
      </c>
    </row>
    <row r="244" spans="1:11" ht="13.5" customHeight="1" x14ac:dyDescent="0.2">
      <c r="A244" s="212"/>
      <c r="B244" s="213"/>
      <c r="C244" s="214"/>
      <c r="D244" s="219"/>
      <c r="E244" s="338"/>
      <c r="F244" s="338"/>
      <c r="G244" s="128"/>
      <c r="H244" s="32"/>
      <c r="I244" s="129"/>
      <c r="J244" s="186"/>
      <c r="K244" s="216">
        <f t="shared" si="3"/>
        <v>0</v>
      </c>
    </row>
    <row r="245" spans="1:11" ht="13.5" customHeight="1" x14ac:dyDescent="0.2">
      <c r="A245" s="212"/>
      <c r="B245" s="213"/>
      <c r="C245" s="214"/>
      <c r="D245" s="219"/>
      <c r="E245" s="338"/>
      <c r="F245" s="338"/>
      <c r="G245" s="128"/>
      <c r="H245" s="32"/>
      <c r="I245" s="129"/>
      <c r="J245" s="186"/>
      <c r="K245" s="216">
        <f t="shared" si="3"/>
        <v>0</v>
      </c>
    </row>
    <row r="246" spans="1:11" ht="13.5" customHeight="1" x14ac:dyDescent="0.2">
      <c r="A246" s="212"/>
      <c r="B246" s="213"/>
      <c r="C246" s="214"/>
      <c r="D246" s="219"/>
      <c r="E246" s="338"/>
      <c r="F246" s="338"/>
      <c r="G246" s="128"/>
      <c r="H246" s="32"/>
      <c r="I246" s="129"/>
      <c r="J246" s="186"/>
      <c r="K246" s="216">
        <f t="shared" si="3"/>
        <v>0</v>
      </c>
    </row>
    <row r="247" spans="1:11" ht="13.5" customHeight="1" x14ac:dyDescent="0.2">
      <c r="A247" s="212"/>
      <c r="B247" s="213"/>
      <c r="C247" s="214"/>
      <c r="D247" s="219"/>
      <c r="E247" s="338"/>
      <c r="F247" s="338"/>
      <c r="G247" s="128"/>
      <c r="H247" s="32"/>
      <c r="I247" s="129"/>
      <c r="J247" s="186"/>
      <c r="K247" s="216">
        <f t="shared" si="3"/>
        <v>0</v>
      </c>
    </row>
    <row r="248" spans="1:11" ht="13.5" customHeight="1" x14ac:dyDescent="0.2">
      <c r="A248" s="212"/>
      <c r="B248" s="213"/>
      <c r="C248" s="214"/>
      <c r="D248" s="219"/>
      <c r="E248" s="338"/>
      <c r="F248" s="338"/>
      <c r="G248" s="128"/>
      <c r="H248" s="32"/>
      <c r="I248" s="129"/>
      <c r="J248" s="186"/>
      <c r="K248" s="216">
        <f t="shared" si="3"/>
        <v>0</v>
      </c>
    </row>
    <row r="249" spans="1:11" ht="13.5" customHeight="1" x14ac:dyDescent="0.2">
      <c r="A249" s="212"/>
      <c r="B249" s="213"/>
      <c r="C249" s="214"/>
      <c r="D249" s="219"/>
      <c r="E249" s="338"/>
      <c r="F249" s="338"/>
      <c r="G249" s="128"/>
      <c r="H249" s="32"/>
      <c r="I249" s="129"/>
      <c r="J249" s="186"/>
      <c r="K249" s="216">
        <f t="shared" si="3"/>
        <v>0</v>
      </c>
    </row>
    <row r="250" spans="1:11" ht="13.5" customHeight="1" x14ac:dyDescent="0.2">
      <c r="A250" s="212"/>
      <c r="B250" s="213"/>
      <c r="C250" s="214"/>
      <c r="D250" s="219"/>
      <c r="E250" s="338"/>
      <c r="F250" s="338"/>
      <c r="G250" s="128"/>
      <c r="H250" s="32"/>
      <c r="I250" s="129"/>
      <c r="J250" s="186"/>
      <c r="K250" s="216">
        <f t="shared" si="3"/>
        <v>0</v>
      </c>
    </row>
    <row r="251" spans="1:11" ht="13.5" customHeight="1" x14ac:dyDescent="0.2">
      <c r="A251" s="212"/>
      <c r="B251" s="213"/>
      <c r="C251" s="214"/>
      <c r="D251" s="219"/>
      <c r="E251" s="338"/>
      <c r="F251" s="338"/>
      <c r="G251" s="128"/>
      <c r="H251" s="32"/>
      <c r="I251" s="129"/>
      <c r="J251" s="186"/>
      <c r="K251" s="216">
        <f t="shared" si="3"/>
        <v>0</v>
      </c>
    </row>
    <row r="252" spans="1:11" ht="13.5" customHeight="1" x14ac:dyDescent="0.2">
      <c r="A252" s="212"/>
      <c r="B252" s="213"/>
      <c r="C252" s="214"/>
      <c r="D252" s="219"/>
      <c r="E252" s="338"/>
      <c r="F252" s="338"/>
      <c r="G252" s="128"/>
      <c r="H252" s="32"/>
      <c r="I252" s="129"/>
      <c r="J252" s="186"/>
      <c r="K252" s="216">
        <f t="shared" si="3"/>
        <v>0</v>
      </c>
    </row>
    <row r="253" spans="1:11" ht="13.5" customHeight="1" x14ac:dyDescent="0.2">
      <c r="A253" s="212"/>
      <c r="B253" s="213"/>
      <c r="C253" s="214"/>
      <c r="D253" s="219"/>
      <c r="E253" s="338"/>
      <c r="F253" s="338"/>
      <c r="G253" s="128"/>
      <c r="H253" s="32"/>
      <c r="I253" s="129"/>
      <c r="J253" s="186"/>
      <c r="K253" s="216">
        <f t="shared" si="3"/>
        <v>0</v>
      </c>
    </row>
    <row r="254" spans="1:11" ht="13.5" customHeight="1" x14ac:dyDescent="0.2">
      <c r="A254" s="212"/>
      <c r="B254" s="213"/>
      <c r="C254" s="214"/>
      <c r="D254" s="219"/>
      <c r="E254" s="338"/>
      <c r="F254" s="338"/>
      <c r="G254" s="128"/>
      <c r="H254" s="32"/>
      <c r="I254" s="129"/>
      <c r="J254" s="186"/>
      <c r="K254" s="216">
        <f t="shared" si="3"/>
        <v>0</v>
      </c>
    </row>
    <row r="255" spans="1:11" ht="13.5" customHeight="1" x14ac:dyDescent="0.2">
      <c r="A255" s="212"/>
      <c r="B255" s="213"/>
      <c r="C255" s="214"/>
      <c r="D255" s="219"/>
      <c r="E255" s="338"/>
      <c r="F255" s="338"/>
      <c r="G255" s="128"/>
      <c r="H255" s="32"/>
      <c r="I255" s="129"/>
      <c r="J255" s="186"/>
      <c r="K255" s="216">
        <f t="shared" si="3"/>
        <v>0</v>
      </c>
    </row>
    <row r="256" spans="1:11" ht="13.5" customHeight="1" x14ac:dyDescent="0.2">
      <c r="A256" s="212"/>
      <c r="B256" s="213"/>
      <c r="C256" s="214"/>
      <c r="D256" s="219"/>
      <c r="E256" s="338"/>
      <c r="F256" s="338"/>
      <c r="G256" s="128"/>
      <c r="H256" s="32"/>
      <c r="I256" s="129"/>
      <c r="J256" s="186"/>
      <c r="K256" s="216">
        <f t="shared" si="3"/>
        <v>0</v>
      </c>
    </row>
    <row r="257" spans="1:11" ht="13.5" customHeight="1" x14ac:dyDescent="0.2">
      <c r="A257" s="212"/>
      <c r="B257" s="213"/>
      <c r="C257" s="214"/>
      <c r="D257" s="219"/>
      <c r="E257" s="338"/>
      <c r="F257" s="338"/>
      <c r="G257" s="128"/>
      <c r="H257" s="32"/>
      <c r="I257" s="129"/>
      <c r="J257" s="186"/>
      <c r="K257" s="216">
        <f t="shared" si="3"/>
        <v>0</v>
      </c>
    </row>
    <row r="258" spans="1:11" ht="13.5" customHeight="1" x14ac:dyDescent="0.2">
      <c r="A258" s="212"/>
      <c r="B258" s="213"/>
      <c r="C258" s="214"/>
      <c r="D258" s="219"/>
      <c r="E258" s="338"/>
      <c r="F258" s="338"/>
      <c r="G258" s="128"/>
      <c r="H258" s="32"/>
      <c r="I258" s="129"/>
      <c r="J258" s="186"/>
      <c r="K258" s="216">
        <f t="shared" si="3"/>
        <v>0</v>
      </c>
    </row>
    <row r="259" spans="1:11" ht="13.5" customHeight="1" x14ac:dyDescent="0.2">
      <c r="A259" s="212"/>
      <c r="B259" s="213"/>
      <c r="C259" s="214"/>
      <c r="D259" s="219"/>
      <c r="E259" s="338"/>
      <c r="F259" s="338"/>
      <c r="G259" s="128"/>
      <c r="H259" s="32"/>
      <c r="I259" s="129"/>
      <c r="J259" s="186"/>
      <c r="K259" s="216">
        <f t="shared" si="3"/>
        <v>0</v>
      </c>
    </row>
    <row r="260" spans="1:11" ht="13.5" customHeight="1" x14ac:dyDescent="0.2">
      <c r="A260" s="212"/>
      <c r="B260" s="213"/>
      <c r="C260" s="214"/>
      <c r="D260" s="219"/>
      <c r="E260" s="338"/>
      <c r="F260" s="338"/>
      <c r="G260" s="128"/>
      <c r="H260" s="32"/>
      <c r="I260" s="129"/>
      <c r="J260" s="186"/>
      <c r="K260" s="216">
        <f t="shared" si="3"/>
        <v>0</v>
      </c>
    </row>
    <row r="261" spans="1:11" ht="13.5" customHeight="1" x14ac:dyDescent="0.2">
      <c r="A261" s="212"/>
      <c r="B261" s="213"/>
      <c r="C261" s="214"/>
      <c r="D261" s="219"/>
      <c r="E261" s="338"/>
      <c r="F261" s="338"/>
      <c r="G261" s="128"/>
      <c r="H261" s="32"/>
      <c r="I261" s="129"/>
      <c r="J261" s="186"/>
      <c r="K261" s="216">
        <f t="shared" si="3"/>
        <v>0</v>
      </c>
    </row>
    <row r="262" spans="1:11" ht="13.5" customHeight="1" x14ac:dyDescent="0.2">
      <c r="A262" s="212"/>
      <c r="B262" s="213"/>
      <c r="C262" s="214"/>
      <c r="D262" s="219"/>
      <c r="E262" s="338"/>
      <c r="F262" s="338"/>
      <c r="G262" s="128"/>
      <c r="H262" s="32"/>
      <c r="I262" s="129"/>
      <c r="J262" s="186"/>
      <c r="K262" s="216">
        <f t="shared" si="3"/>
        <v>0</v>
      </c>
    </row>
    <row r="263" spans="1:11" ht="13.5" customHeight="1" x14ac:dyDescent="0.2">
      <c r="A263" s="212"/>
      <c r="B263" s="213"/>
      <c r="C263" s="214"/>
      <c r="D263" s="219"/>
      <c r="E263" s="338"/>
      <c r="F263" s="338"/>
      <c r="G263" s="128"/>
      <c r="H263" s="32"/>
      <c r="I263" s="129"/>
      <c r="J263" s="186"/>
      <c r="K263" s="216">
        <f t="shared" si="3"/>
        <v>0</v>
      </c>
    </row>
    <row r="264" spans="1:11" ht="13.5" customHeight="1" x14ac:dyDescent="0.2">
      <c r="A264" s="212"/>
      <c r="B264" s="213"/>
      <c r="C264" s="214"/>
      <c r="D264" s="219"/>
      <c r="E264" s="338"/>
      <c r="F264" s="338"/>
      <c r="G264" s="128"/>
      <c r="H264" s="32"/>
      <c r="I264" s="129"/>
      <c r="J264" s="186"/>
      <c r="K264" s="216">
        <f t="shared" si="3"/>
        <v>0</v>
      </c>
    </row>
    <row r="265" spans="1:11" ht="13.5" customHeight="1" x14ac:dyDescent="0.2">
      <c r="A265" s="212"/>
      <c r="B265" s="213"/>
      <c r="C265" s="214"/>
      <c r="D265" s="219"/>
      <c r="E265" s="338"/>
      <c r="F265" s="338"/>
      <c r="G265" s="128"/>
      <c r="H265" s="32"/>
      <c r="I265" s="129"/>
      <c r="J265" s="186"/>
      <c r="K265" s="216">
        <f t="shared" si="3"/>
        <v>0</v>
      </c>
    </row>
    <row r="266" spans="1:11" ht="13.5" customHeight="1" x14ac:dyDescent="0.2">
      <c r="A266" s="212"/>
      <c r="B266" s="213"/>
      <c r="C266" s="214"/>
      <c r="D266" s="219"/>
      <c r="E266" s="338"/>
      <c r="F266" s="338"/>
      <c r="G266" s="128"/>
      <c r="H266" s="32"/>
      <c r="I266" s="129"/>
      <c r="J266" s="186"/>
      <c r="K266" s="216">
        <f t="shared" si="3"/>
        <v>0</v>
      </c>
    </row>
    <row r="267" spans="1:11" ht="13.5" customHeight="1" x14ac:dyDescent="0.2">
      <c r="A267" s="212"/>
      <c r="B267" s="213"/>
      <c r="C267" s="214"/>
      <c r="D267" s="219"/>
      <c r="E267" s="338"/>
      <c r="F267" s="338"/>
      <c r="G267" s="128"/>
      <c r="H267" s="32"/>
      <c r="I267" s="129"/>
      <c r="J267" s="186"/>
      <c r="K267" s="216">
        <f t="shared" si="3"/>
        <v>0</v>
      </c>
    </row>
    <row r="268" spans="1:11" ht="13.5" customHeight="1" x14ac:dyDescent="0.2">
      <c r="A268" s="212"/>
      <c r="B268" s="213"/>
      <c r="C268" s="214"/>
      <c r="D268" s="219"/>
      <c r="E268" s="338"/>
      <c r="F268" s="338"/>
      <c r="G268" s="128"/>
      <c r="H268" s="32"/>
      <c r="I268" s="129"/>
      <c r="J268" s="186"/>
      <c r="K268" s="216">
        <f t="shared" si="3"/>
        <v>0</v>
      </c>
    </row>
    <row r="269" spans="1:11" ht="13.5" customHeight="1" x14ac:dyDescent="0.2">
      <c r="A269" s="212"/>
      <c r="B269" s="213"/>
      <c r="C269" s="214"/>
      <c r="D269" s="219"/>
      <c r="E269" s="338"/>
      <c r="F269" s="338"/>
      <c r="G269" s="128"/>
      <c r="H269" s="32"/>
      <c r="I269" s="129"/>
      <c r="J269" s="186"/>
      <c r="K269" s="216">
        <f t="shared" si="3"/>
        <v>0</v>
      </c>
    </row>
    <row r="270" spans="1:11" ht="13.5" customHeight="1" x14ac:dyDescent="0.2">
      <c r="A270" s="212"/>
      <c r="B270" s="213"/>
      <c r="C270" s="214"/>
      <c r="D270" s="219"/>
      <c r="E270" s="338"/>
      <c r="F270" s="338"/>
      <c r="G270" s="128"/>
      <c r="H270" s="32"/>
      <c r="I270" s="129"/>
      <c r="J270" s="186"/>
      <c r="K270" s="216">
        <f t="shared" si="3"/>
        <v>0</v>
      </c>
    </row>
    <row r="271" spans="1:11" ht="13.5" customHeight="1" x14ac:dyDescent="0.2">
      <c r="A271" s="212"/>
      <c r="B271" s="213"/>
      <c r="C271" s="214"/>
      <c r="D271" s="219"/>
      <c r="E271" s="338"/>
      <c r="F271" s="338"/>
      <c r="G271" s="128"/>
      <c r="H271" s="32"/>
      <c r="I271" s="129"/>
      <c r="J271" s="186"/>
      <c r="K271" s="216">
        <f t="shared" si="3"/>
        <v>0</v>
      </c>
    </row>
    <row r="272" spans="1:11" ht="13.5" customHeight="1" x14ac:dyDescent="0.2">
      <c r="A272" s="212"/>
      <c r="B272" s="213"/>
      <c r="C272" s="214"/>
      <c r="D272" s="219"/>
      <c r="E272" s="338"/>
      <c r="F272" s="338"/>
      <c r="G272" s="128"/>
      <c r="H272" s="32"/>
      <c r="I272" s="129"/>
      <c r="J272" s="186"/>
      <c r="K272" s="216">
        <f t="shared" si="3"/>
        <v>0</v>
      </c>
    </row>
    <row r="273" spans="1:11" ht="13.5" customHeight="1" x14ac:dyDescent="0.2">
      <c r="A273" s="212"/>
      <c r="B273" s="213"/>
      <c r="C273" s="214"/>
      <c r="D273" s="219"/>
      <c r="E273" s="338"/>
      <c r="F273" s="338"/>
      <c r="G273" s="128"/>
      <c r="H273" s="32"/>
      <c r="I273" s="129"/>
      <c r="J273" s="186"/>
      <c r="K273" s="216">
        <f t="shared" si="3"/>
        <v>0</v>
      </c>
    </row>
    <row r="274" spans="1:11" ht="13.5" customHeight="1" x14ac:dyDescent="0.2">
      <c r="A274" s="212"/>
      <c r="B274" s="213"/>
      <c r="C274" s="214"/>
      <c r="D274" s="219"/>
      <c r="E274" s="338"/>
      <c r="F274" s="338"/>
      <c r="G274" s="128"/>
      <c r="H274" s="32"/>
      <c r="I274" s="129"/>
      <c r="J274" s="186"/>
      <c r="K274" s="216">
        <f t="shared" si="3"/>
        <v>0</v>
      </c>
    </row>
    <row r="275" spans="1:11" ht="13.5" customHeight="1" x14ac:dyDescent="0.2">
      <c r="A275" s="212"/>
      <c r="B275" s="213"/>
      <c r="C275" s="214"/>
      <c r="D275" s="219"/>
      <c r="E275" s="338"/>
      <c r="F275" s="338"/>
      <c r="G275" s="128"/>
      <c r="H275" s="32"/>
      <c r="I275" s="129"/>
      <c r="J275" s="186"/>
      <c r="K275" s="216">
        <f t="shared" si="3"/>
        <v>0</v>
      </c>
    </row>
    <row r="276" spans="1:11" ht="13.5" customHeight="1" x14ac:dyDescent="0.2">
      <c r="A276" s="212"/>
      <c r="B276" s="213"/>
      <c r="C276" s="214"/>
      <c r="D276" s="219"/>
      <c r="E276" s="338"/>
      <c r="F276" s="338"/>
      <c r="G276" s="128"/>
      <c r="H276" s="32"/>
      <c r="I276" s="129"/>
      <c r="J276" s="186"/>
      <c r="K276" s="216">
        <f t="shared" si="3"/>
        <v>0</v>
      </c>
    </row>
    <row r="277" spans="1:11" ht="13.5" customHeight="1" x14ac:dyDescent="0.2">
      <c r="A277" s="212"/>
      <c r="B277" s="213"/>
      <c r="C277" s="214"/>
      <c r="D277" s="219"/>
      <c r="E277" s="338"/>
      <c r="F277" s="338"/>
      <c r="G277" s="128"/>
      <c r="H277" s="32"/>
      <c r="I277" s="129"/>
      <c r="J277" s="186"/>
      <c r="K277" s="216">
        <f t="shared" si="3"/>
        <v>0</v>
      </c>
    </row>
    <row r="278" spans="1:11" ht="13.5" customHeight="1" x14ac:dyDescent="0.2">
      <c r="A278" s="212"/>
      <c r="B278" s="213"/>
      <c r="C278" s="214"/>
      <c r="D278" s="219"/>
      <c r="E278" s="338"/>
      <c r="F278" s="338"/>
      <c r="G278" s="128"/>
      <c r="H278" s="32"/>
      <c r="I278" s="129"/>
      <c r="J278" s="186"/>
      <c r="K278" s="216">
        <f t="shared" si="3"/>
        <v>0</v>
      </c>
    </row>
    <row r="279" spans="1:11" ht="13.5" customHeight="1" x14ac:dyDescent="0.2">
      <c r="A279" s="212"/>
      <c r="B279" s="213"/>
      <c r="C279" s="214"/>
      <c r="D279" s="219"/>
      <c r="E279" s="338"/>
      <c r="F279" s="338"/>
      <c r="G279" s="128"/>
      <c r="H279" s="32"/>
      <c r="I279" s="129"/>
      <c r="J279" s="186"/>
      <c r="K279" s="216">
        <f t="shared" si="3"/>
        <v>0</v>
      </c>
    </row>
    <row r="280" spans="1:11" ht="13.5" customHeight="1" x14ac:dyDescent="0.2">
      <c r="A280" s="212"/>
      <c r="B280" s="213"/>
      <c r="C280" s="214"/>
      <c r="D280" s="219"/>
      <c r="E280" s="338"/>
      <c r="F280" s="338"/>
      <c r="G280" s="128"/>
      <c r="H280" s="32"/>
      <c r="I280" s="129"/>
      <c r="J280" s="186"/>
      <c r="K280" s="216">
        <f t="shared" si="3"/>
        <v>0</v>
      </c>
    </row>
    <row r="281" spans="1:11" ht="13.5" customHeight="1" x14ac:dyDescent="0.2">
      <c r="A281" s="212"/>
      <c r="B281" s="213"/>
      <c r="C281" s="214"/>
      <c r="D281" s="219"/>
      <c r="E281" s="338"/>
      <c r="F281" s="338"/>
      <c r="G281" s="128"/>
      <c r="H281" s="32"/>
      <c r="I281" s="129"/>
      <c r="J281" s="186"/>
      <c r="K281" s="216">
        <f t="shared" si="3"/>
        <v>0</v>
      </c>
    </row>
    <row r="282" spans="1:11" ht="13.5" customHeight="1" x14ac:dyDescent="0.2">
      <c r="A282" s="212"/>
      <c r="B282" s="213"/>
      <c r="C282" s="214"/>
      <c r="D282" s="219"/>
      <c r="E282" s="338"/>
      <c r="F282" s="338"/>
      <c r="G282" s="128"/>
      <c r="H282" s="32"/>
      <c r="I282" s="129"/>
      <c r="J282" s="186"/>
      <c r="K282" s="216">
        <f t="shared" si="3"/>
        <v>0</v>
      </c>
    </row>
    <row r="283" spans="1:11" ht="13.5" customHeight="1" x14ac:dyDescent="0.2">
      <c r="A283" s="212"/>
      <c r="B283" s="213"/>
      <c r="C283" s="214"/>
      <c r="D283" s="219"/>
      <c r="E283" s="338"/>
      <c r="F283" s="338"/>
      <c r="G283" s="128"/>
      <c r="H283" s="32"/>
      <c r="I283" s="129"/>
      <c r="J283" s="186"/>
      <c r="K283" s="216">
        <f t="shared" ref="K283:K346" si="4">SUM(G283:J283)</f>
        <v>0</v>
      </c>
    </row>
    <row r="284" spans="1:11" ht="13.5" customHeight="1" x14ac:dyDescent="0.2">
      <c r="A284" s="212"/>
      <c r="B284" s="213"/>
      <c r="C284" s="214"/>
      <c r="D284" s="219"/>
      <c r="E284" s="338"/>
      <c r="F284" s="338"/>
      <c r="G284" s="128"/>
      <c r="H284" s="32"/>
      <c r="I284" s="129"/>
      <c r="J284" s="186"/>
      <c r="K284" s="216">
        <f t="shared" si="4"/>
        <v>0</v>
      </c>
    </row>
    <row r="285" spans="1:11" ht="13.5" customHeight="1" x14ac:dyDescent="0.2">
      <c r="A285" s="212"/>
      <c r="B285" s="213"/>
      <c r="C285" s="214"/>
      <c r="D285" s="219"/>
      <c r="E285" s="338"/>
      <c r="F285" s="338"/>
      <c r="G285" s="128"/>
      <c r="H285" s="32"/>
      <c r="I285" s="129"/>
      <c r="J285" s="186"/>
      <c r="K285" s="216">
        <f t="shared" si="4"/>
        <v>0</v>
      </c>
    </row>
    <row r="286" spans="1:11" ht="13.5" customHeight="1" x14ac:dyDescent="0.2">
      <c r="A286" s="212"/>
      <c r="B286" s="213"/>
      <c r="C286" s="214"/>
      <c r="D286" s="219"/>
      <c r="E286" s="338"/>
      <c r="F286" s="338"/>
      <c r="G286" s="128"/>
      <c r="H286" s="32"/>
      <c r="I286" s="129"/>
      <c r="J286" s="186"/>
      <c r="K286" s="216">
        <f t="shared" si="4"/>
        <v>0</v>
      </c>
    </row>
    <row r="287" spans="1:11" ht="13.5" customHeight="1" x14ac:dyDescent="0.2">
      <c r="A287" s="212"/>
      <c r="B287" s="213"/>
      <c r="C287" s="214"/>
      <c r="D287" s="219"/>
      <c r="E287" s="338"/>
      <c r="F287" s="338"/>
      <c r="G287" s="128"/>
      <c r="H287" s="32"/>
      <c r="I287" s="129"/>
      <c r="J287" s="186"/>
      <c r="K287" s="216">
        <f t="shared" si="4"/>
        <v>0</v>
      </c>
    </row>
    <row r="288" spans="1:11" ht="13.5" customHeight="1" x14ac:dyDescent="0.2">
      <c r="A288" s="212"/>
      <c r="B288" s="213"/>
      <c r="C288" s="214"/>
      <c r="D288" s="219"/>
      <c r="E288" s="338"/>
      <c r="F288" s="338"/>
      <c r="G288" s="128"/>
      <c r="H288" s="32"/>
      <c r="I288" s="129"/>
      <c r="J288" s="186"/>
      <c r="K288" s="216">
        <f t="shared" si="4"/>
        <v>0</v>
      </c>
    </row>
    <row r="289" spans="1:11" ht="13.5" customHeight="1" x14ac:dyDescent="0.2">
      <c r="A289" s="212"/>
      <c r="B289" s="213"/>
      <c r="C289" s="214"/>
      <c r="D289" s="219"/>
      <c r="E289" s="338"/>
      <c r="F289" s="338"/>
      <c r="G289" s="128"/>
      <c r="H289" s="32"/>
      <c r="I289" s="129"/>
      <c r="J289" s="186"/>
      <c r="K289" s="216">
        <f t="shared" si="4"/>
        <v>0</v>
      </c>
    </row>
    <row r="290" spans="1:11" ht="13.5" customHeight="1" x14ac:dyDescent="0.2">
      <c r="A290" s="212"/>
      <c r="B290" s="213"/>
      <c r="C290" s="214"/>
      <c r="D290" s="219"/>
      <c r="E290" s="338"/>
      <c r="F290" s="338"/>
      <c r="G290" s="128"/>
      <c r="H290" s="32"/>
      <c r="I290" s="129"/>
      <c r="J290" s="186"/>
      <c r="K290" s="216">
        <f t="shared" si="4"/>
        <v>0</v>
      </c>
    </row>
    <row r="291" spans="1:11" ht="13.5" customHeight="1" x14ac:dyDescent="0.2">
      <c r="A291" s="212"/>
      <c r="B291" s="213"/>
      <c r="C291" s="214"/>
      <c r="D291" s="219"/>
      <c r="E291" s="338"/>
      <c r="F291" s="338"/>
      <c r="G291" s="128"/>
      <c r="H291" s="32"/>
      <c r="I291" s="129"/>
      <c r="J291" s="186"/>
      <c r="K291" s="216">
        <f t="shared" si="4"/>
        <v>0</v>
      </c>
    </row>
    <row r="292" spans="1:11" ht="13.5" customHeight="1" x14ac:dyDescent="0.2">
      <c r="A292" s="212"/>
      <c r="B292" s="213"/>
      <c r="C292" s="214"/>
      <c r="D292" s="219"/>
      <c r="E292" s="338"/>
      <c r="F292" s="338"/>
      <c r="G292" s="128"/>
      <c r="H292" s="32"/>
      <c r="I292" s="129"/>
      <c r="J292" s="186"/>
      <c r="K292" s="216">
        <f t="shared" si="4"/>
        <v>0</v>
      </c>
    </row>
    <row r="293" spans="1:11" ht="13.5" customHeight="1" x14ac:dyDescent="0.2">
      <c r="A293" s="212"/>
      <c r="B293" s="213"/>
      <c r="C293" s="214"/>
      <c r="D293" s="219"/>
      <c r="E293" s="338"/>
      <c r="F293" s="338"/>
      <c r="G293" s="128"/>
      <c r="H293" s="32"/>
      <c r="I293" s="129"/>
      <c r="J293" s="186"/>
      <c r="K293" s="216">
        <f t="shared" si="4"/>
        <v>0</v>
      </c>
    </row>
    <row r="294" spans="1:11" ht="13.5" customHeight="1" x14ac:dyDescent="0.2">
      <c r="A294" s="212"/>
      <c r="B294" s="213"/>
      <c r="C294" s="214"/>
      <c r="D294" s="219"/>
      <c r="E294" s="338"/>
      <c r="F294" s="338"/>
      <c r="G294" s="128"/>
      <c r="H294" s="32"/>
      <c r="I294" s="129"/>
      <c r="J294" s="186"/>
      <c r="K294" s="216">
        <f t="shared" si="4"/>
        <v>0</v>
      </c>
    </row>
    <row r="295" spans="1:11" ht="13.5" customHeight="1" x14ac:dyDescent="0.2">
      <c r="A295" s="212"/>
      <c r="B295" s="213"/>
      <c r="C295" s="214"/>
      <c r="D295" s="219"/>
      <c r="E295" s="338"/>
      <c r="F295" s="338"/>
      <c r="G295" s="128"/>
      <c r="H295" s="32"/>
      <c r="I295" s="129"/>
      <c r="J295" s="186"/>
      <c r="K295" s="216">
        <f t="shared" si="4"/>
        <v>0</v>
      </c>
    </row>
    <row r="296" spans="1:11" ht="13.5" customHeight="1" x14ac:dyDescent="0.2">
      <c r="A296" s="212"/>
      <c r="B296" s="213"/>
      <c r="C296" s="214"/>
      <c r="D296" s="219"/>
      <c r="E296" s="338"/>
      <c r="F296" s="338"/>
      <c r="G296" s="128"/>
      <c r="H296" s="32"/>
      <c r="I296" s="129"/>
      <c r="J296" s="186"/>
      <c r="K296" s="216">
        <f t="shared" si="4"/>
        <v>0</v>
      </c>
    </row>
    <row r="297" spans="1:11" ht="13.5" customHeight="1" x14ac:dyDescent="0.2">
      <c r="A297" s="212"/>
      <c r="B297" s="213"/>
      <c r="C297" s="214"/>
      <c r="D297" s="219"/>
      <c r="E297" s="338"/>
      <c r="F297" s="338"/>
      <c r="G297" s="128"/>
      <c r="H297" s="32"/>
      <c r="I297" s="129"/>
      <c r="J297" s="186"/>
      <c r="K297" s="216">
        <f t="shared" si="4"/>
        <v>0</v>
      </c>
    </row>
    <row r="298" spans="1:11" ht="13.5" customHeight="1" x14ac:dyDescent="0.2">
      <c r="A298" s="212"/>
      <c r="B298" s="213"/>
      <c r="C298" s="214"/>
      <c r="D298" s="219"/>
      <c r="E298" s="338"/>
      <c r="F298" s="338"/>
      <c r="G298" s="128"/>
      <c r="H298" s="32"/>
      <c r="I298" s="129"/>
      <c r="J298" s="186"/>
      <c r="K298" s="216">
        <f t="shared" si="4"/>
        <v>0</v>
      </c>
    </row>
    <row r="299" spans="1:11" ht="13.5" customHeight="1" x14ac:dyDescent="0.2">
      <c r="A299" s="212"/>
      <c r="B299" s="213"/>
      <c r="C299" s="214"/>
      <c r="D299" s="219"/>
      <c r="E299" s="338"/>
      <c r="F299" s="338"/>
      <c r="G299" s="128"/>
      <c r="H299" s="32"/>
      <c r="I299" s="129"/>
      <c r="J299" s="186"/>
      <c r="K299" s="216">
        <f t="shared" si="4"/>
        <v>0</v>
      </c>
    </row>
    <row r="300" spans="1:11" ht="13.5" customHeight="1" x14ac:dyDescent="0.2">
      <c r="A300" s="212"/>
      <c r="B300" s="213"/>
      <c r="C300" s="214"/>
      <c r="D300" s="219"/>
      <c r="E300" s="338"/>
      <c r="F300" s="338"/>
      <c r="G300" s="128"/>
      <c r="H300" s="32"/>
      <c r="I300" s="129"/>
      <c r="J300" s="186"/>
      <c r="K300" s="216">
        <f t="shared" si="4"/>
        <v>0</v>
      </c>
    </row>
    <row r="301" spans="1:11" ht="13.5" customHeight="1" x14ac:dyDescent="0.2">
      <c r="A301" s="212"/>
      <c r="B301" s="213"/>
      <c r="C301" s="214"/>
      <c r="D301" s="219"/>
      <c r="E301" s="338"/>
      <c r="F301" s="338"/>
      <c r="G301" s="128"/>
      <c r="H301" s="32"/>
      <c r="I301" s="129"/>
      <c r="J301" s="186"/>
      <c r="K301" s="216">
        <f t="shared" si="4"/>
        <v>0</v>
      </c>
    </row>
    <row r="302" spans="1:11" ht="13.5" customHeight="1" x14ac:dyDescent="0.2">
      <c r="A302" s="212"/>
      <c r="B302" s="213"/>
      <c r="C302" s="214"/>
      <c r="D302" s="219"/>
      <c r="E302" s="338"/>
      <c r="F302" s="338"/>
      <c r="G302" s="128"/>
      <c r="H302" s="32"/>
      <c r="I302" s="129"/>
      <c r="J302" s="186"/>
      <c r="K302" s="216">
        <f t="shared" si="4"/>
        <v>0</v>
      </c>
    </row>
    <row r="303" spans="1:11" ht="13.5" customHeight="1" x14ac:dyDescent="0.2">
      <c r="A303" s="212"/>
      <c r="B303" s="213"/>
      <c r="C303" s="214"/>
      <c r="D303" s="219"/>
      <c r="E303" s="338"/>
      <c r="F303" s="338"/>
      <c r="G303" s="128"/>
      <c r="H303" s="32"/>
      <c r="I303" s="129"/>
      <c r="J303" s="186"/>
      <c r="K303" s="216">
        <f t="shared" si="4"/>
        <v>0</v>
      </c>
    </row>
    <row r="304" spans="1:11" ht="13.5" customHeight="1" x14ac:dyDescent="0.2">
      <c r="A304" s="212"/>
      <c r="B304" s="213"/>
      <c r="C304" s="214"/>
      <c r="D304" s="219"/>
      <c r="E304" s="338"/>
      <c r="F304" s="338"/>
      <c r="G304" s="128"/>
      <c r="H304" s="32"/>
      <c r="I304" s="129"/>
      <c r="J304" s="186"/>
      <c r="K304" s="216">
        <f t="shared" si="4"/>
        <v>0</v>
      </c>
    </row>
    <row r="305" spans="1:11" ht="13.5" customHeight="1" x14ac:dyDescent="0.2">
      <c r="A305" s="212"/>
      <c r="B305" s="213"/>
      <c r="C305" s="214"/>
      <c r="D305" s="219"/>
      <c r="E305" s="338"/>
      <c r="F305" s="338"/>
      <c r="G305" s="128"/>
      <c r="H305" s="32"/>
      <c r="I305" s="129"/>
      <c r="J305" s="186"/>
      <c r="K305" s="216">
        <f t="shared" si="4"/>
        <v>0</v>
      </c>
    </row>
    <row r="306" spans="1:11" ht="13.5" customHeight="1" x14ac:dyDescent="0.2">
      <c r="A306" s="212"/>
      <c r="B306" s="213"/>
      <c r="C306" s="214"/>
      <c r="D306" s="219"/>
      <c r="E306" s="338"/>
      <c r="F306" s="338"/>
      <c r="G306" s="128"/>
      <c r="H306" s="32"/>
      <c r="I306" s="129"/>
      <c r="J306" s="186"/>
      <c r="K306" s="216">
        <f t="shared" si="4"/>
        <v>0</v>
      </c>
    </row>
    <row r="307" spans="1:11" ht="13.5" customHeight="1" x14ac:dyDescent="0.2">
      <c r="A307" s="212"/>
      <c r="B307" s="213"/>
      <c r="C307" s="214"/>
      <c r="D307" s="219"/>
      <c r="E307" s="338"/>
      <c r="F307" s="338"/>
      <c r="G307" s="128"/>
      <c r="H307" s="32"/>
      <c r="I307" s="129"/>
      <c r="J307" s="186"/>
      <c r="K307" s="216">
        <f t="shared" si="4"/>
        <v>0</v>
      </c>
    </row>
    <row r="308" spans="1:11" ht="13.5" customHeight="1" x14ac:dyDescent="0.2">
      <c r="A308" s="212"/>
      <c r="B308" s="213"/>
      <c r="C308" s="214"/>
      <c r="D308" s="219"/>
      <c r="E308" s="338"/>
      <c r="F308" s="338"/>
      <c r="G308" s="128"/>
      <c r="H308" s="32"/>
      <c r="I308" s="129"/>
      <c r="J308" s="186"/>
      <c r="K308" s="216">
        <f t="shared" si="4"/>
        <v>0</v>
      </c>
    </row>
    <row r="309" spans="1:11" ht="13.5" customHeight="1" x14ac:dyDescent="0.2">
      <c r="A309" s="212"/>
      <c r="B309" s="213"/>
      <c r="C309" s="214"/>
      <c r="D309" s="219"/>
      <c r="E309" s="338"/>
      <c r="F309" s="338"/>
      <c r="G309" s="128"/>
      <c r="H309" s="32"/>
      <c r="I309" s="129"/>
      <c r="J309" s="186"/>
      <c r="K309" s="216">
        <f t="shared" si="4"/>
        <v>0</v>
      </c>
    </row>
    <row r="310" spans="1:11" ht="13.5" customHeight="1" x14ac:dyDescent="0.2">
      <c r="A310" s="212"/>
      <c r="B310" s="213"/>
      <c r="C310" s="214"/>
      <c r="D310" s="219"/>
      <c r="E310" s="338"/>
      <c r="F310" s="338"/>
      <c r="G310" s="128"/>
      <c r="H310" s="32"/>
      <c r="I310" s="129"/>
      <c r="J310" s="186"/>
      <c r="K310" s="216">
        <f t="shared" si="4"/>
        <v>0</v>
      </c>
    </row>
    <row r="311" spans="1:11" ht="13.5" customHeight="1" x14ac:dyDescent="0.2">
      <c r="A311" s="212"/>
      <c r="B311" s="213"/>
      <c r="C311" s="214"/>
      <c r="D311" s="219"/>
      <c r="E311" s="338"/>
      <c r="F311" s="338"/>
      <c r="G311" s="128"/>
      <c r="H311" s="32"/>
      <c r="I311" s="129"/>
      <c r="J311" s="186"/>
      <c r="K311" s="216">
        <f t="shared" si="4"/>
        <v>0</v>
      </c>
    </row>
    <row r="312" spans="1:11" ht="13.5" customHeight="1" x14ac:dyDescent="0.2">
      <c r="A312" s="212"/>
      <c r="B312" s="213"/>
      <c r="C312" s="214"/>
      <c r="D312" s="219"/>
      <c r="E312" s="338"/>
      <c r="F312" s="338"/>
      <c r="G312" s="128"/>
      <c r="H312" s="32"/>
      <c r="I312" s="129"/>
      <c r="J312" s="186"/>
      <c r="K312" s="216">
        <f t="shared" si="4"/>
        <v>0</v>
      </c>
    </row>
    <row r="313" spans="1:11" ht="13.5" customHeight="1" x14ac:dyDescent="0.2">
      <c r="A313" s="212"/>
      <c r="B313" s="213"/>
      <c r="C313" s="214"/>
      <c r="D313" s="219"/>
      <c r="E313" s="338"/>
      <c r="F313" s="338"/>
      <c r="G313" s="128"/>
      <c r="H313" s="32"/>
      <c r="I313" s="129"/>
      <c r="J313" s="186"/>
      <c r="K313" s="216">
        <f t="shared" si="4"/>
        <v>0</v>
      </c>
    </row>
    <row r="314" spans="1:11" ht="13.5" customHeight="1" x14ac:dyDescent="0.2">
      <c r="A314" s="212"/>
      <c r="B314" s="213"/>
      <c r="C314" s="214"/>
      <c r="D314" s="219"/>
      <c r="E314" s="338"/>
      <c r="F314" s="338"/>
      <c r="G314" s="128"/>
      <c r="H314" s="32"/>
      <c r="I314" s="129"/>
      <c r="J314" s="186"/>
      <c r="K314" s="216">
        <f t="shared" si="4"/>
        <v>0</v>
      </c>
    </row>
    <row r="315" spans="1:11" ht="13.5" customHeight="1" x14ac:dyDescent="0.2">
      <c r="A315" s="212"/>
      <c r="B315" s="213"/>
      <c r="C315" s="214"/>
      <c r="D315" s="219"/>
      <c r="E315" s="338"/>
      <c r="F315" s="338"/>
      <c r="G315" s="128"/>
      <c r="H315" s="32"/>
      <c r="I315" s="129"/>
      <c r="J315" s="186"/>
      <c r="K315" s="216">
        <f t="shared" si="4"/>
        <v>0</v>
      </c>
    </row>
    <row r="316" spans="1:11" ht="13.5" customHeight="1" x14ac:dyDescent="0.2">
      <c r="A316" s="212"/>
      <c r="B316" s="213"/>
      <c r="C316" s="214"/>
      <c r="D316" s="219"/>
      <c r="E316" s="338"/>
      <c r="F316" s="338"/>
      <c r="G316" s="128"/>
      <c r="H316" s="32"/>
      <c r="I316" s="129"/>
      <c r="J316" s="186"/>
      <c r="K316" s="216">
        <f t="shared" si="4"/>
        <v>0</v>
      </c>
    </row>
    <row r="317" spans="1:11" ht="13.5" customHeight="1" x14ac:dyDescent="0.2">
      <c r="A317" s="212"/>
      <c r="B317" s="213"/>
      <c r="C317" s="214"/>
      <c r="D317" s="219"/>
      <c r="E317" s="338"/>
      <c r="F317" s="338"/>
      <c r="G317" s="128"/>
      <c r="H317" s="32"/>
      <c r="I317" s="129"/>
      <c r="J317" s="186"/>
      <c r="K317" s="216">
        <f t="shared" si="4"/>
        <v>0</v>
      </c>
    </row>
    <row r="318" spans="1:11" ht="13.5" customHeight="1" x14ac:dyDescent="0.2">
      <c r="A318" s="212"/>
      <c r="B318" s="213"/>
      <c r="C318" s="214"/>
      <c r="D318" s="219"/>
      <c r="E318" s="338"/>
      <c r="F318" s="338"/>
      <c r="G318" s="128"/>
      <c r="H318" s="32"/>
      <c r="I318" s="129"/>
      <c r="J318" s="186"/>
      <c r="K318" s="216">
        <f t="shared" si="4"/>
        <v>0</v>
      </c>
    </row>
    <row r="319" spans="1:11" ht="13.5" customHeight="1" x14ac:dyDescent="0.2">
      <c r="A319" s="212"/>
      <c r="B319" s="213"/>
      <c r="C319" s="214"/>
      <c r="D319" s="219"/>
      <c r="E319" s="338"/>
      <c r="F319" s="338"/>
      <c r="G319" s="128"/>
      <c r="H319" s="32"/>
      <c r="I319" s="129"/>
      <c r="J319" s="186"/>
      <c r="K319" s="216">
        <f t="shared" si="4"/>
        <v>0</v>
      </c>
    </row>
    <row r="320" spans="1:11" ht="13.5" customHeight="1" x14ac:dyDescent="0.2">
      <c r="A320" s="212"/>
      <c r="B320" s="213"/>
      <c r="C320" s="214"/>
      <c r="D320" s="219"/>
      <c r="E320" s="338"/>
      <c r="F320" s="338"/>
      <c r="G320" s="128"/>
      <c r="H320" s="32"/>
      <c r="I320" s="129"/>
      <c r="J320" s="186"/>
      <c r="K320" s="216">
        <f t="shared" si="4"/>
        <v>0</v>
      </c>
    </row>
    <row r="321" spans="1:11" ht="13.5" customHeight="1" x14ac:dyDescent="0.2">
      <c r="A321" s="212"/>
      <c r="B321" s="213"/>
      <c r="C321" s="214"/>
      <c r="D321" s="219"/>
      <c r="E321" s="338"/>
      <c r="F321" s="338"/>
      <c r="G321" s="128"/>
      <c r="H321" s="32"/>
      <c r="I321" s="129"/>
      <c r="J321" s="186"/>
      <c r="K321" s="216">
        <f t="shared" si="4"/>
        <v>0</v>
      </c>
    </row>
    <row r="322" spans="1:11" ht="13.5" customHeight="1" x14ac:dyDescent="0.2">
      <c r="A322" s="212"/>
      <c r="B322" s="213"/>
      <c r="C322" s="214"/>
      <c r="D322" s="219"/>
      <c r="E322" s="338"/>
      <c r="F322" s="338"/>
      <c r="G322" s="128"/>
      <c r="H322" s="32"/>
      <c r="I322" s="129"/>
      <c r="J322" s="186"/>
      <c r="K322" s="216">
        <f t="shared" si="4"/>
        <v>0</v>
      </c>
    </row>
    <row r="323" spans="1:11" ht="13.5" customHeight="1" x14ac:dyDescent="0.2">
      <c r="A323" s="212"/>
      <c r="B323" s="213"/>
      <c r="C323" s="214"/>
      <c r="D323" s="219"/>
      <c r="E323" s="338"/>
      <c r="F323" s="338"/>
      <c r="G323" s="128"/>
      <c r="H323" s="32"/>
      <c r="I323" s="129"/>
      <c r="J323" s="186"/>
      <c r="K323" s="216">
        <f t="shared" si="4"/>
        <v>0</v>
      </c>
    </row>
    <row r="324" spans="1:11" ht="13.5" customHeight="1" x14ac:dyDescent="0.2">
      <c r="A324" s="212"/>
      <c r="B324" s="213"/>
      <c r="C324" s="214"/>
      <c r="D324" s="219"/>
      <c r="E324" s="338"/>
      <c r="F324" s="338"/>
      <c r="G324" s="128"/>
      <c r="H324" s="32"/>
      <c r="I324" s="129"/>
      <c r="J324" s="186"/>
      <c r="K324" s="216">
        <f t="shared" si="4"/>
        <v>0</v>
      </c>
    </row>
    <row r="325" spans="1:11" ht="13.5" customHeight="1" x14ac:dyDescent="0.2">
      <c r="A325" s="212"/>
      <c r="B325" s="213"/>
      <c r="C325" s="214"/>
      <c r="D325" s="219"/>
      <c r="E325" s="338"/>
      <c r="F325" s="338"/>
      <c r="G325" s="128"/>
      <c r="H325" s="32"/>
      <c r="I325" s="129"/>
      <c r="J325" s="186"/>
      <c r="K325" s="216">
        <f t="shared" si="4"/>
        <v>0</v>
      </c>
    </row>
    <row r="326" spans="1:11" ht="13.5" customHeight="1" x14ac:dyDescent="0.2">
      <c r="A326" s="212"/>
      <c r="B326" s="213"/>
      <c r="C326" s="214"/>
      <c r="D326" s="219"/>
      <c r="E326" s="338"/>
      <c r="F326" s="338"/>
      <c r="G326" s="128"/>
      <c r="H326" s="32"/>
      <c r="I326" s="129"/>
      <c r="J326" s="186"/>
      <c r="K326" s="216">
        <f t="shared" si="4"/>
        <v>0</v>
      </c>
    </row>
    <row r="327" spans="1:11" ht="13.5" customHeight="1" x14ac:dyDescent="0.2">
      <c r="A327" s="212"/>
      <c r="B327" s="213"/>
      <c r="C327" s="214"/>
      <c r="D327" s="219"/>
      <c r="E327" s="338"/>
      <c r="F327" s="338"/>
      <c r="G327" s="128"/>
      <c r="H327" s="32"/>
      <c r="I327" s="129"/>
      <c r="J327" s="186"/>
      <c r="K327" s="216">
        <f t="shared" si="4"/>
        <v>0</v>
      </c>
    </row>
    <row r="328" spans="1:11" ht="13.5" customHeight="1" x14ac:dyDescent="0.2">
      <c r="A328" s="212"/>
      <c r="B328" s="213"/>
      <c r="C328" s="214"/>
      <c r="D328" s="219"/>
      <c r="E328" s="338"/>
      <c r="F328" s="338"/>
      <c r="G328" s="128"/>
      <c r="H328" s="32"/>
      <c r="I328" s="129"/>
      <c r="J328" s="186"/>
      <c r="K328" s="216">
        <f t="shared" si="4"/>
        <v>0</v>
      </c>
    </row>
    <row r="329" spans="1:11" ht="13.5" customHeight="1" x14ac:dyDescent="0.2">
      <c r="A329" s="212"/>
      <c r="B329" s="213"/>
      <c r="C329" s="214"/>
      <c r="D329" s="219"/>
      <c r="E329" s="338"/>
      <c r="F329" s="338"/>
      <c r="G329" s="128"/>
      <c r="H329" s="32"/>
      <c r="I329" s="129"/>
      <c r="J329" s="186"/>
      <c r="K329" s="216">
        <f t="shared" si="4"/>
        <v>0</v>
      </c>
    </row>
    <row r="330" spans="1:11" ht="13.5" customHeight="1" x14ac:dyDescent="0.2">
      <c r="A330" s="212"/>
      <c r="B330" s="213"/>
      <c r="C330" s="214"/>
      <c r="D330" s="219"/>
      <c r="E330" s="338"/>
      <c r="F330" s="338"/>
      <c r="G330" s="128"/>
      <c r="H330" s="32"/>
      <c r="I330" s="129"/>
      <c r="J330" s="186"/>
      <c r="K330" s="216">
        <f t="shared" si="4"/>
        <v>0</v>
      </c>
    </row>
    <row r="331" spans="1:11" ht="13.5" customHeight="1" x14ac:dyDescent="0.2">
      <c r="A331" s="212"/>
      <c r="B331" s="213"/>
      <c r="C331" s="214"/>
      <c r="D331" s="219"/>
      <c r="E331" s="338"/>
      <c r="F331" s="338"/>
      <c r="G331" s="128"/>
      <c r="H331" s="32"/>
      <c r="I331" s="129"/>
      <c r="J331" s="186"/>
      <c r="K331" s="216">
        <f t="shared" si="4"/>
        <v>0</v>
      </c>
    </row>
    <row r="332" spans="1:11" ht="13.5" customHeight="1" x14ac:dyDescent="0.2">
      <c r="A332" s="212"/>
      <c r="B332" s="213"/>
      <c r="C332" s="214"/>
      <c r="D332" s="219"/>
      <c r="E332" s="338"/>
      <c r="F332" s="338"/>
      <c r="G332" s="128"/>
      <c r="H332" s="32"/>
      <c r="I332" s="129"/>
      <c r="J332" s="186"/>
      <c r="K332" s="216">
        <f t="shared" si="4"/>
        <v>0</v>
      </c>
    </row>
    <row r="333" spans="1:11" ht="13.5" customHeight="1" x14ac:dyDescent="0.2">
      <c r="A333" s="212"/>
      <c r="B333" s="213"/>
      <c r="C333" s="214"/>
      <c r="D333" s="219"/>
      <c r="E333" s="338"/>
      <c r="F333" s="338"/>
      <c r="G333" s="128"/>
      <c r="H333" s="32"/>
      <c r="I333" s="129"/>
      <c r="J333" s="186"/>
      <c r="K333" s="216">
        <f t="shared" si="4"/>
        <v>0</v>
      </c>
    </row>
    <row r="334" spans="1:11" ht="13.5" customHeight="1" x14ac:dyDescent="0.2">
      <c r="A334" s="212"/>
      <c r="B334" s="213"/>
      <c r="C334" s="214"/>
      <c r="D334" s="219"/>
      <c r="E334" s="338"/>
      <c r="F334" s="338"/>
      <c r="G334" s="128"/>
      <c r="H334" s="32"/>
      <c r="I334" s="129"/>
      <c r="J334" s="186"/>
      <c r="K334" s="216">
        <f t="shared" si="4"/>
        <v>0</v>
      </c>
    </row>
    <row r="335" spans="1:11" ht="13.5" customHeight="1" x14ac:dyDescent="0.2">
      <c r="A335" s="212"/>
      <c r="B335" s="213"/>
      <c r="C335" s="214"/>
      <c r="D335" s="219"/>
      <c r="E335" s="338"/>
      <c r="F335" s="338"/>
      <c r="G335" s="128"/>
      <c r="H335" s="32"/>
      <c r="I335" s="129"/>
      <c r="J335" s="186"/>
      <c r="K335" s="216">
        <f t="shared" si="4"/>
        <v>0</v>
      </c>
    </row>
    <row r="336" spans="1:11" ht="13.5" customHeight="1" x14ac:dyDescent="0.2">
      <c r="A336" s="212"/>
      <c r="B336" s="213"/>
      <c r="C336" s="214"/>
      <c r="D336" s="219"/>
      <c r="E336" s="338"/>
      <c r="F336" s="338"/>
      <c r="G336" s="128"/>
      <c r="H336" s="32"/>
      <c r="I336" s="129"/>
      <c r="J336" s="186"/>
      <c r="K336" s="216">
        <f t="shared" si="4"/>
        <v>0</v>
      </c>
    </row>
    <row r="337" spans="1:11" ht="13.5" customHeight="1" x14ac:dyDescent="0.2">
      <c r="A337" s="212"/>
      <c r="B337" s="213"/>
      <c r="C337" s="214"/>
      <c r="D337" s="219"/>
      <c r="E337" s="338"/>
      <c r="F337" s="338"/>
      <c r="G337" s="128"/>
      <c r="H337" s="32"/>
      <c r="I337" s="129"/>
      <c r="J337" s="186"/>
      <c r="K337" s="216">
        <f t="shared" si="4"/>
        <v>0</v>
      </c>
    </row>
    <row r="338" spans="1:11" ht="13.5" customHeight="1" x14ac:dyDescent="0.2">
      <c r="A338" s="212"/>
      <c r="B338" s="213"/>
      <c r="C338" s="214"/>
      <c r="D338" s="219"/>
      <c r="E338" s="338"/>
      <c r="F338" s="338"/>
      <c r="G338" s="128"/>
      <c r="H338" s="32"/>
      <c r="I338" s="129"/>
      <c r="J338" s="186"/>
      <c r="K338" s="216">
        <f t="shared" si="4"/>
        <v>0</v>
      </c>
    </row>
    <row r="339" spans="1:11" ht="13.5" customHeight="1" x14ac:dyDescent="0.2">
      <c r="A339" s="212"/>
      <c r="B339" s="213"/>
      <c r="C339" s="214"/>
      <c r="D339" s="219"/>
      <c r="E339" s="338"/>
      <c r="F339" s="338"/>
      <c r="G339" s="128"/>
      <c r="H339" s="32"/>
      <c r="I339" s="129"/>
      <c r="J339" s="186"/>
      <c r="K339" s="216">
        <f t="shared" si="4"/>
        <v>0</v>
      </c>
    </row>
    <row r="340" spans="1:11" ht="13.5" customHeight="1" x14ac:dyDescent="0.2">
      <c r="A340" s="212"/>
      <c r="B340" s="213"/>
      <c r="C340" s="214"/>
      <c r="D340" s="219"/>
      <c r="E340" s="338"/>
      <c r="F340" s="338"/>
      <c r="G340" s="128"/>
      <c r="H340" s="32"/>
      <c r="I340" s="129"/>
      <c r="J340" s="186"/>
      <c r="K340" s="216">
        <f t="shared" si="4"/>
        <v>0</v>
      </c>
    </row>
    <row r="341" spans="1:11" ht="13.5" customHeight="1" x14ac:dyDescent="0.2">
      <c r="A341" s="212"/>
      <c r="B341" s="213"/>
      <c r="C341" s="214"/>
      <c r="D341" s="219"/>
      <c r="E341" s="338"/>
      <c r="F341" s="338"/>
      <c r="G341" s="128"/>
      <c r="H341" s="32"/>
      <c r="I341" s="129"/>
      <c r="J341" s="186"/>
      <c r="K341" s="216">
        <f t="shared" si="4"/>
        <v>0</v>
      </c>
    </row>
    <row r="342" spans="1:11" ht="13.5" customHeight="1" x14ac:dyDescent="0.2">
      <c r="A342" s="212"/>
      <c r="B342" s="213"/>
      <c r="C342" s="214"/>
      <c r="D342" s="219"/>
      <c r="E342" s="338"/>
      <c r="F342" s="338"/>
      <c r="G342" s="128"/>
      <c r="H342" s="32"/>
      <c r="I342" s="129"/>
      <c r="J342" s="186"/>
      <c r="K342" s="216">
        <f t="shared" si="4"/>
        <v>0</v>
      </c>
    </row>
    <row r="343" spans="1:11" ht="13.5" customHeight="1" x14ac:dyDescent="0.2">
      <c r="A343" s="212"/>
      <c r="B343" s="213"/>
      <c r="C343" s="214"/>
      <c r="D343" s="219"/>
      <c r="E343" s="338"/>
      <c r="F343" s="338"/>
      <c r="G343" s="128"/>
      <c r="H343" s="32"/>
      <c r="I343" s="129"/>
      <c r="J343" s="186"/>
      <c r="K343" s="216">
        <f t="shared" si="4"/>
        <v>0</v>
      </c>
    </row>
    <row r="344" spans="1:11" ht="13.5" customHeight="1" x14ac:dyDescent="0.2">
      <c r="A344" s="212"/>
      <c r="B344" s="213"/>
      <c r="C344" s="214"/>
      <c r="D344" s="219"/>
      <c r="E344" s="338"/>
      <c r="F344" s="338"/>
      <c r="G344" s="128"/>
      <c r="H344" s="32"/>
      <c r="I344" s="129"/>
      <c r="J344" s="186"/>
      <c r="K344" s="216">
        <f t="shared" si="4"/>
        <v>0</v>
      </c>
    </row>
    <row r="345" spans="1:11" ht="13.5" customHeight="1" x14ac:dyDescent="0.2">
      <c r="A345" s="212"/>
      <c r="B345" s="213"/>
      <c r="C345" s="214"/>
      <c r="D345" s="219"/>
      <c r="E345" s="338"/>
      <c r="F345" s="338"/>
      <c r="G345" s="128"/>
      <c r="H345" s="32"/>
      <c r="I345" s="129"/>
      <c r="J345" s="186"/>
      <c r="K345" s="216">
        <f t="shared" si="4"/>
        <v>0</v>
      </c>
    </row>
    <row r="346" spans="1:11" ht="13.5" customHeight="1" x14ac:dyDescent="0.2">
      <c r="A346" s="212"/>
      <c r="B346" s="213"/>
      <c r="C346" s="214"/>
      <c r="D346" s="219"/>
      <c r="E346" s="338"/>
      <c r="F346" s="338"/>
      <c r="G346" s="128"/>
      <c r="H346" s="32"/>
      <c r="I346" s="129"/>
      <c r="J346" s="186"/>
      <c r="K346" s="216">
        <f t="shared" si="4"/>
        <v>0</v>
      </c>
    </row>
    <row r="347" spans="1:11" ht="13.5" customHeight="1" x14ac:dyDescent="0.2">
      <c r="A347" s="212"/>
      <c r="B347" s="213"/>
      <c r="C347" s="214"/>
      <c r="D347" s="219"/>
      <c r="E347" s="338"/>
      <c r="F347" s="338"/>
      <c r="G347" s="128"/>
      <c r="H347" s="32"/>
      <c r="I347" s="129"/>
      <c r="J347" s="186"/>
      <c r="K347" s="216">
        <f t="shared" ref="K347:K410" si="5">SUM(G347:J347)</f>
        <v>0</v>
      </c>
    </row>
    <row r="348" spans="1:11" ht="13.5" customHeight="1" x14ac:dyDescent="0.2">
      <c r="A348" s="212"/>
      <c r="B348" s="213"/>
      <c r="C348" s="214"/>
      <c r="D348" s="219"/>
      <c r="E348" s="338"/>
      <c r="F348" s="338"/>
      <c r="G348" s="128"/>
      <c r="H348" s="32"/>
      <c r="I348" s="129"/>
      <c r="J348" s="186"/>
      <c r="K348" s="216">
        <f t="shared" si="5"/>
        <v>0</v>
      </c>
    </row>
    <row r="349" spans="1:11" ht="13.5" customHeight="1" x14ac:dyDescent="0.2">
      <c r="A349" s="212"/>
      <c r="B349" s="213"/>
      <c r="C349" s="214"/>
      <c r="D349" s="219"/>
      <c r="E349" s="338"/>
      <c r="F349" s="338"/>
      <c r="G349" s="128"/>
      <c r="H349" s="32"/>
      <c r="I349" s="129"/>
      <c r="J349" s="186"/>
      <c r="K349" s="216">
        <f t="shared" si="5"/>
        <v>0</v>
      </c>
    </row>
    <row r="350" spans="1:11" ht="13.5" customHeight="1" x14ac:dyDescent="0.2">
      <c r="A350" s="212"/>
      <c r="B350" s="213"/>
      <c r="C350" s="214"/>
      <c r="D350" s="219"/>
      <c r="E350" s="338"/>
      <c r="F350" s="338"/>
      <c r="G350" s="128"/>
      <c r="H350" s="32"/>
      <c r="I350" s="129"/>
      <c r="J350" s="186"/>
      <c r="K350" s="216">
        <f t="shared" si="5"/>
        <v>0</v>
      </c>
    </row>
    <row r="351" spans="1:11" ht="13.5" customHeight="1" x14ac:dyDescent="0.2">
      <c r="A351" s="212"/>
      <c r="B351" s="213"/>
      <c r="C351" s="214"/>
      <c r="D351" s="219"/>
      <c r="E351" s="338"/>
      <c r="F351" s="338"/>
      <c r="G351" s="128"/>
      <c r="H351" s="32"/>
      <c r="I351" s="129"/>
      <c r="J351" s="186"/>
      <c r="K351" s="216">
        <f t="shared" si="5"/>
        <v>0</v>
      </c>
    </row>
    <row r="352" spans="1:11" ht="13.5" customHeight="1" x14ac:dyDescent="0.2">
      <c r="A352" s="212"/>
      <c r="B352" s="213"/>
      <c r="C352" s="214"/>
      <c r="D352" s="219"/>
      <c r="E352" s="338"/>
      <c r="F352" s="338"/>
      <c r="G352" s="128"/>
      <c r="H352" s="32"/>
      <c r="I352" s="129"/>
      <c r="J352" s="186"/>
      <c r="K352" s="216">
        <f t="shared" si="5"/>
        <v>0</v>
      </c>
    </row>
    <row r="353" spans="1:11" ht="13.5" customHeight="1" x14ac:dyDescent="0.2">
      <c r="A353" s="212"/>
      <c r="B353" s="213"/>
      <c r="C353" s="214"/>
      <c r="D353" s="219"/>
      <c r="E353" s="338"/>
      <c r="F353" s="338"/>
      <c r="G353" s="128"/>
      <c r="H353" s="32"/>
      <c r="I353" s="129"/>
      <c r="J353" s="186"/>
      <c r="K353" s="216">
        <f t="shared" si="5"/>
        <v>0</v>
      </c>
    </row>
    <row r="354" spans="1:11" ht="13.5" customHeight="1" x14ac:dyDescent="0.2">
      <c r="A354" s="212"/>
      <c r="B354" s="213"/>
      <c r="C354" s="214"/>
      <c r="D354" s="219"/>
      <c r="E354" s="338"/>
      <c r="F354" s="338"/>
      <c r="G354" s="128"/>
      <c r="H354" s="32"/>
      <c r="I354" s="129"/>
      <c r="J354" s="186"/>
      <c r="K354" s="216">
        <f t="shared" si="5"/>
        <v>0</v>
      </c>
    </row>
    <row r="355" spans="1:11" ht="13.5" customHeight="1" x14ac:dyDescent="0.2">
      <c r="A355" s="212"/>
      <c r="B355" s="213"/>
      <c r="C355" s="214"/>
      <c r="D355" s="219"/>
      <c r="E355" s="338"/>
      <c r="F355" s="338"/>
      <c r="G355" s="128"/>
      <c r="H355" s="32"/>
      <c r="I355" s="129"/>
      <c r="J355" s="186"/>
      <c r="K355" s="216">
        <f t="shared" si="5"/>
        <v>0</v>
      </c>
    </row>
    <row r="356" spans="1:11" ht="13.5" customHeight="1" x14ac:dyDescent="0.2">
      <c r="A356" s="212"/>
      <c r="B356" s="213"/>
      <c r="C356" s="214"/>
      <c r="D356" s="219"/>
      <c r="E356" s="338"/>
      <c r="F356" s="338"/>
      <c r="G356" s="128"/>
      <c r="H356" s="32"/>
      <c r="I356" s="129"/>
      <c r="J356" s="186"/>
      <c r="K356" s="216">
        <f t="shared" si="5"/>
        <v>0</v>
      </c>
    </row>
    <row r="357" spans="1:11" ht="13.5" customHeight="1" x14ac:dyDescent="0.2">
      <c r="A357" s="212"/>
      <c r="B357" s="213"/>
      <c r="C357" s="214"/>
      <c r="D357" s="219"/>
      <c r="E357" s="338"/>
      <c r="F357" s="338"/>
      <c r="G357" s="128"/>
      <c r="H357" s="32"/>
      <c r="I357" s="129"/>
      <c r="J357" s="186"/>
      <c r="K357" s="216">
        <f t="shared" si="5"/>
        <v>0</v>
      </c>
    </row>
    <row r="358" spans="1:11" ht="13.5" customHeight="1" x14ac:dyDescent="0.2">
      <c r="A358" s="212"/>
      <c r="B358" s="213"/>
      <c r="C358" s="214"/>
      <c r="D358" s="219"/>
      <c r="E358" s="338"/>
      <c r="F358" s="338"/>
      <c r="G358" s="128"/>
      <c r="H358" s="32"/>
      <c r="I358" s="129"/>
      <c r="J358" s="186"/>
      <c r="K358" s="216">
        <f t="shared" si="5"/>
        <v>0</v>
      </c>
    </row>
    <row r="359" spans="1:11" ht="13.5" customHeight="1" x14ac:dyDescent="0.2">
      <c r="A359" s="212"/>
      <c r="B359" s="213"/>
      <c r="C359" s="214"/>
      <c r="D359" s="219"/>
      <c r="E359" s="338"/>
      <c r="F359" s="338"/>
      <c r="G359" s="128"/>
      <c r="H359" s="32"/>
      <c r="I359" s="129"/>
      <c r="J359" s="186"/>
      <c r="K359" s="216">
        <f t="shared" si="5"/>
        <v>0</v>
      </c>
    </row>
    <row r="360" spans="1:11" ht="13.5" customHeight="1" x14ac:dyDescent="0.2">
      <c r="A360" s="212"/>
      <c r="B360" s="213"/>
      <c r="C360" s="214"/>
      <c r="D360" s="219"/>
      <c r="E360" s="338"/>
      <c r="F360" s="338"/>
      <c r="G360" s="128"/>
      <c r="H360" s="32"/>
      <c r="I360" s="129"/>
      <c r="J360" s="186"/>
      <c r="K360" s="216">
        <f t="shared" si="5"/>
        <v>0</v>
      </c>
    </row>
    <row r="361" spans="1:11" ht="13.5" customHeight="1" x14ac:dyDescent="0.2">
      <c r="A361" s="212"/>
      <c r="B361" s="213"/>
      <c r="C361" s="214"/>
      <c r="D361" s="219"/>
      <c r="E361" s="338"/>
      <c r="F361" s="338"/>
      <c r="G361" s="128"/>
      <c r="H361" s="32"/>
      <c r="I361" s="129"/>
      <c r="J361" s="186"/>
      <c r="K361" s="216">
        <f t="shared" si="5"/>
        <v>0</v>
      </c>
    </row>
    <row r="362" spans="1:11" ht="13.5" customHeight="1" x14ac:dyDescent="0.2">
      <c r="A362" s="212"/>
      <c r="B362" s="213"/>
      <c r="C362" s="214"/>
      <c r="D362" s="219"/>
      <c r="E362" s="338"/>
      <c r="F362" s="338"/>
      <c r="G362" s="128"/>
      <c r="H362" s="32"/>
      <c r="I362" s="129"/>
      <c r="J362" s="186"/>
      <c r="K362" s="216">
        <f t="shared" si="5"/>
        <v>0</v>
      </c>
    </row>
    <row r="363" spans="1:11" ht="13.5" customHeight="1" x14ac:dyDescent="0.2">
      <c r="A363" s="212"/>
      <c r="B363" s="213"/>
      <c r="C363" s="214"/>
      <c r="D363" s="219"/>
      <c r="E363" s="338"/>
      <c r="F363" s="338"/>
      <c r="G363" s="128"/>
      <c r="H363" s="32"/>
      <c r="I363" s="129"/>
      <c r="J363" s="186"/>
      <c r="K363" s="216">
        <f t="shared" si="5"/>
        <v>0</v>
      </c>
    </row>
    <row r="364" spans="1:11" ht="13.5" customHeight="1" x14ac:dyDescent="0.2">
      <c r="A364" s="212"/>
      <c r="B364" s="213"/>
      <c r="C364" s="214"/>
      <c r="D364" s="219"/>
      <c r="E364" s="338"/>
      <c r="F364" s="338"/>
      <c r="G364" s="128"/>
      <c r="H364" s="32"/>
      <c r="I364" s="129"/>
      <c r="J364" s="186"/>
      <c r="K364" s="216">
        <f t="shared" si="5"/>
        <v>0</v>
      </c>
    </row>
    <row r="365" spans="1:11" ht="13.5" customHeight="1" x14ac:dyDescent="0.2">
      <c r="A365" s="212"/>
      <c r="B365" s="213"/>
      <c r="C365" s="214"/>
      <c r="D365" s="219"/>
      <c r="E365" s="338"/>
      <c r="F365" s="338"/>
      <c r="G365" s="128"/>
      <c r="H365" s="32"/>
      <c r="I365" s="129"/>
      <c r="J365" s="186"/>
      <c r="K365" s="216">
        <f t="shared" si="5"/>
        <v>0</v>
      </c>
    </row>
    <row r="366" spans="1:11" ht="13.5" customHeight="1" x14ac:dyDescent="0.2">
      <c r="A366" s="212"/>
      <c r="B366" s="213"/>
      <c r="C366" s="214"/>
      <c r="D366" s="219"/>
      <c r="E366" s="338"/>
      <c r="F366" s="338"/>
      <c r="G366" s="128"/>
      <c r="H366" s="32"/>
      <c r="I366" s="129"/>
      <c r="J366" s="186"/>
      <c r="K366" s="216">
        <f t="shared" si="5"/>
        <v>0</v>
      </c>
    </row>
    <row r="367" spans="1:11" ht="13.5" customHeight="1" x14ac:dyDescent="0.2">
      <c r="A367" s="212"/>
      <c r="B367" s="213"/>
      <c r="C367" s="214"/>
      <c r="D367" s="219"/>
      <c r="E367" s="338"/>
      <c r="F367" s="338"/>
      <c r="G367" s="128"/>
      <c r="H367" s="32"/>
      <c r="I367" s="129"/>
      <c r="J367" s="186"/>
      <c r="K367" s="216">
        <f t="shared" si="5"/>
        <v>0</v>
      </c>
    </row>
    <row r="368" spans="1:11" ht="13.5" customHeight="1" x14ac:dyDescent="0.2">
      <c r="A368" s="212"/>
      <c r="B368" s="213"/>
      <c r="C368" s="214"/>
      <c r="D368" s="219"/>
      <c r="E368" s="338"/>
      <c r="F368" s="338"/>
      <c r="G368" s="128"/>
      <c r="H368" s="32"/>
      <c r="I368" s="129"/>
      <c r="J368" s="186"/>
      <c r="K368" s="216">
        <f t="shared" si="5"/>
        <v>0</v>
      </c>
    </row>
    <row r="369" spans="1:11" ht="13.5" customHeight="1" x14ac:dyDescent="0.2">
      <c r="A369" s="212"/>
      <c r="B369" s="213"/>
      <c r="C369" s="214"/>
      <c r="D369" s="219"/>
      <c r="E369" s="338"/>
      <c r="F369" s="338"/>
      <c r="G369" s="128"/>
      <c r="H369" s="32"/>
      <c r="I369" s="129"/>
      <c r="J369" s="186"/>
      <c r="K369" s="216">
        <f t="shared" si="5"/>
        <v>0</v>
      </c>
    </row>
    <row r="370" spans="1:11" ht="13.5" customHeight="1" x14ac:dyDescent="0.2">
      <c r="A370" s="212"/>
      <c r="B370" s="213"/>
      <c r="C370" s="214"/>
      <c r="D370" s="219"/>
      <c r="E370" s="338"/>
      <c r="F370" s="338"/>
      <c r="G370" s="128"/>
      <c r="H370" s="32"/>
      <c r="I370" s="129"/>
      <c r="J370" s="186"/>
      <c r="K370" s="216">
        <f t="shared" si="5"/>
        <v>0</v>
      </c>
    </row>
    <row r="371" spans="1:11" ht="13.5" customHeight="1" x14ac:dyDescent="0.2">
      <c r="A371" s="212"/>
      <c r="B371" s="213"/>
      <c r="C371" s="214"/>
      <c r="D371" s="219"/>
      <c r="E371" s="338"/>
      <c r="F371" s="338"/>
      <c r="G371" s="128"/>
      <c r="H371" s="32"/>
      <c r="I371" s="129"/>
      <c r="J371" s="186"/>
      <c r="K371" s="216">
        <f t="shared" si="5"/>
        <v>0</v>
      </c>
    </row>
    <row r="372" spans="1:11" ht="13.5" customHeight="1" x14ac:dyDescent="0.2">
      <c r="A372" s="212"/>
      <c r="B372" s="213"/>
      <c r="C372" s="214"/>
      <c r="D372" s="219"/>
      <c r="E372" s="338"/>
      <c r="F372" s="338"/>
      <c r="G372" s="128"/>
      <c r="H372" s="32"/>
      <c r="I372" s="129"/>
      <c r="J372" s="186"/>
      <c r="K372" s="216">
        <f t="shared" si="5"/>
        <v>0</v>
      </c>
    </row>
    <row r="373" spans="1:11" ht="13.5" customHeight="1" x14ac:dyDescent="0.2">
      <c r="A373" s="212"/>
      <c r="B373" s="213"/>
      <c r="C373" s="214"/>
      <c r="D373" s="219"/>
      <c r="E373" s="338"/>
      <c r="F373" s="338"/>
      <c r="G373" s="128"/>
      <c r="H373" s="32"/>
      <c r="I373" s="129"/>
      <c r="J373" s="186"/>
      <c r="K373" s="216">
        <f t="shared" si="5"/>
        <v>0</v>
      </c>
    </row>
    <row r="374" spans="1:11" ht="13.5" customHeight="1" x14ac:dyDescent="0.2">
      <c r="A374" s="212"/>
      <c r="B374" s="213"/>
      <c r="C374" s="214"/>
      <c r="D374" s="219"/>
      <c r="E374" s="338"/>
      <c r="F374" s="338"/>
      <c r="G374" s="128"/>
      <c r="H374" s="32"/>
      <c r="I374" s="129"/>
      <c r="J374" s="186"/>
      <c r="K374" s="216">
        <f t="shared" si="5"/>
        <v>0</v>
      </c>
    </row>
    <row r="375" spans="1:11" ht="13.5" customHeight="1" x14ac:dyDescent="0.2">
      <c r="A375" s="212"/>
      <c r="B375" s="213"/>
      <c r="C375" s="214"/>
      <c r="D375" s="219"/>
      <c r="E375" s="338"/>
      <c r="F375" s="338"/>
      <c r="G375" s="128"/>
      <c r="H375" s="32"/>
      <c r="I375" s="129"/>
      <c r="J375" s="186"/>
      <c r="K375" s="216">
        <f t="shared" si="5"/>
        <v>0</v>
      </c>
    </row>
    <row r="376" spans="1:11" ht="13.5" customHeight="1" x14ac:dyDescent="0.2">
      <c r="A376" s="212"/>
      <c r="B376" s="213"/>
      <c r="C376" s="214"/>
      <c r="D376" s="219"/>
      <c r="E376" s="338"/>
      <c r="F376" s="338"/>
      <c r="G376" s="128"/>
      <c r="H376" s="32"/>
      <c r="I376" s="129"/>
      <c r="J376" s="186"/>
      <c r="K376" s="216">
        <f t="shared" si="5"/>
        <v>0</v>
      </c>
    </row>
    <row r="377" spans="1:11" ht="13.5" customHeight="1" x14ac:dyDescent="0.2">
      <c r="A377" s="212"/>
      <c r="B377" s="213"/>
      <c r="C377" s="214"/>
      <c r="D377" s="219"/>
      <c r="E377" s="338"/>
      <c r="F377" s="338"/>
      <c r="G377" s="128"/>
      <c r="H377" s="32"/>
      <c r="I377" s="129"/>
      <c r="J377" s="186"/>
      <c r="K377" s="216">
        <f t="shared" si="5"/>
        <v>0</v>
      </c>
    </row>
    <row r="378" spans="1:11" ht="13.5" customHeight="1" x14ac:dyDescent="0.2">
      <c r="A378" s="212"/>
      <c r="B378" s="213"/>
      <c r="C378" s="214"/>
      <c r="D378" s="219"/>
      <c r="E378" s="338"/>
      <c r="F378" s="338"/>
      <c r="G378" s="128"/>
      <c r="H378" s="32"/>
      <c r="I378" s="129"/>
      <c r="J378" s="186"/>
      <c r="K378" s="216">
        <f t="shared" si="5"/>
        <v>0</v>
      </c>
    </row>
    <row r="379" spans="1:11" ht="13.5" customHeight="1" x14ac:dyDescent="0.2">
      <c r="A379" s="212"/>
      <c r="B379" s="213"/>
      <c r="C379" s="214"/>
      <c r="D379" s="219"/>
      <c r="E379" s="338"/>
      <c r="F379" s="338"/>
      <c r="G379" s="128"/>
      <c r="H379" s="32"/>
      <c r="I379" s="129"/>
      <c r="J379" s="186"/>
      <c r="K379" s="216">
        <f t="shared" si="5"/>
        <v>0</v>
      </c>
    </row>
    <row r="380" spans="1:11" ht="13.5" customHeight="1" x14ac:dyDescent="0.2">
      <c r="A380" s="212"/>
      <c r="B380" s="213"/>
      <c r="C380" s="214"/>
      <c r="D380" s="219"/>
      <c r="E380" s="338"/>
      <c r="F380" s="338"/>
      <c r="G380" s="128"/>
      <c r="H380" s="32"/>
      <c r="I380" s="129"/>
      <c r="J380" s="186"/>
      <c r="K380" s="216">
        <f t="shared" si="5"/>
        <v>0</v>
      </c>
    </row>
    <row r="381" spans="1:11" ht="13.5" customHeight="1" x14ac:dyDescent="0.2">
      <c r="A381" s="212"/>
      <c r="B381" s="213"/>
      <c r="C381" s="214"/>
      <c r="D381" s="219"/>
      <c r="E381" s="338"/>
      <c r="F381" s="338"/>
      <c r="G381" s="128"/>
      <c r="H381" s="32"/>
      <c r="I381" s="129"/>
      <c r="J381" s="186"/>
      <c r="K381" s="216">
        <f t="shared" si="5"/>
        <v>0</v>
      </c>
    </row>
    <row r="382" spans="1:11" ht="13.5" customHeight="1" x14ac:dyDescent="0.2">
      <c r="A382" s="212"/>
      <c r="B382" s="213"/>
      <c r="C382" s="214"/>
      <c r="D382" s="219"/>
      <c r="E382" s="338"/>
      <c r="F382" s="338"/>
      <c r="G382" s="128"/>
      <c r="H382" s="32"/>
      <c r="I382" s="129"/>
      <c r="J382" s="186"/>
      <c r="K382" s="216">
        <f t="shared" si="5"/>
        <v>0</v>
      </c>
    </row>
    <row r="383" spans="1:11" ht="13.5" customHeight="1" x14ac:dyDescent="0.2">
      <c r="A383" s="212"/>
      <c r="B383" s="213"/>
      <c r="C383" s="214"/>
      <c r="D383" s="219"/>
      <c r="E383" s="338"/>
      <c r="F383" s="338"/>
      <c r="G383" s="128"/>
      <c r="H383" s="32"/>
      <c r="I383" s="129"/>
      <c r="J383" s="186"/>
      <c r="K383" s="216">
        <f t="shared" si="5"/>
        <v>0</v>
      </c>
    </row>
    <row r="384" spans="1:11" ht="13.5" customHeight="1" x14ac:dyDescent="0.2">
      <c r="A384" s="212"/>
      <c r="B384" s="213"/>
      <c r="C384" s="214"/>
      <c r="D384" s="219"/>
      <c r="E384" s="338"/>
      <c r="F384" s="338"/>
      <c r="G384" s="128"/>
      <c r="H384" s="32"/>
      <c r="I384" s="129"/>
      <c r="J384" s="186"/>
      <c r="K384" s="216">
        <f t="shared" si="5"/>
        <v>0</v>
      </c>
    </row>
    <row r="385" spans="1:11" ht="13.5" customHeight="1" x14ac:dyDescent="0.2">
      <c r="A385" s="212"/>
      <c r="B385" s="213"/>
      <c r="C385" s="214"/>
      <c r="D385" s="219"/>
      <c r="E385" s="338"/>
      <c r="F385" s="338"/>
      <c r="G385" s="128"/>
      <c r="H385" s="32"/>
      <c r="I385" s="129"/>
      <c r="J385" s="186"/>
      <c r="K385" s="216">
        <f t="shared" si="5"/>
        <v>0</v>
      </c>
    </row>
    <row r="386" spans="1:11" ht="13.5" customHeight="1" x14ac:dyDescent="0.2">
      <c r="A386" s="212"/>
      <c r="B386" s="213"/>
      <c r="C386" s="214"/>
      <c r="D386" s="219"/>
      <c r="E386" s="338"/>
      <c r="F386" s="338"/>
      <c r="G386" s="128"/>
      <c r="H386" s="32"/>
      <c r="I386" s="129"/>
      <c r="J386" s="186"/>
      <c r="K386" s="216">
        <f t="shared" si="5"/>
        <v>0</v>
      </c>
    </row>
    <row r="387" spans="1:11" ht="13.5" customHeight="1" x14ac:dyDescent="0.2">
      <c r="A387" s="212"/>
      <c r="B387" s="213"/>
      <c r="C387" s="214"/>
      <c r="D387" s="219"/>
      <c r="E387" s="338"/>
      <c r="F387" s="338"/>
      <c r="G387" s="128"/>
      <c r="H387" s="32"/>
      <c r="I387" s="129"/>
      <c r="J387" s="186"/>
      <c r="K387" s="216">
        <f t="shared" si="5"/>
        <v>0</v>
      </c>
    </row>
    <row r="388" spans="1:11" ht="13.5" customHeight="1" x14ac:dyDescent="0.2">
      <c r="A388" s="212"/>
      <c r="B388" s="213"/>
      <c r="C388" s="214"/>
      <c r="D388" s="219"/>
      <c r="E388" s="338"/>
      <c r="F388" s="338"/>
      <c r="G388" s="128"/>
      <c r="H388" s="32"/>
      <c r="I388" s="129"/>
      <c r="J388" s="186"/>
      <c r="K388" s="216">
        <f t="shared" si="5"/>
        <v>0</v>
      </c>
    </row>
    <row r="389" spans="1:11" ht="13.5" customHeight="1" x14ac:dyDescent="0.2">
      <c r="A389" s="212"/>
      <c r="B389" s="213"/>
      <c r="C389" s="214"/>
      <c r="D389" s="219"/>
      <c r="E389" s="338"/>
      <c r="F389" s="338"/>
      <c r="G389" s="128"/>
      <c r="H389" s="32"/>
      <c r="I389" s="129"/>
      <c r="J389" s="186"/>
      <c r="K389" s="216">
        <f t="shared" si="5"/>
        <v>0</v>
      </c>
    </row>
    <row r="390" spans="1:11" ht="13.5" customHeight="1" x14ac:dyDescent="0.2">
      <c r="A390" s="212"/>
      <c r="B390" s="213"/>
      <c r="C390" s="214"/>
      <c r="D390" s="219"/>
      <c r="E390" s="338"/>
      <c r="F390" s="338"/>
      <c r="G390" s="128"/>
      <c r="H390" s="32"/>
      <c r="I390" s="129"/>
      <c r="J390" s="186"/>
      <c r="K390" s="216">
        <f t="shared" si="5"/>
        <v>0</v>
      </c>
    </row>
    <row r="391" spans="1:11" ht="13.5" customHeight="1" x14ac:dyDescent="0.2">
      <c r="A391" s="212"/>
      <c r="B391" s="213"/>
      <c r="C391" s="214"/>
      <c r="D391" s="219"/>
      <c r="E391" s="338"/>
      <c r="F391" s="338"/>
      <c r="G391" s="128"/>
      <c r="H391" s="32"/>
      <c r="I391" s="129"/>
      <c r="J391" s="186"/>
      <c r="K391" s="216">
        <f t="shared" si="5"/>
        <v>0</v>
      </c>
    </row>
    <row r="392" spans="1:11" ht="13.5" customHeight="1" x14ac:dyDescent="0.2">
      <c r="A392" s="212"/>
      <c r="B392" s="213"/>
      <c r="C392" s="214"/>
      <c r="D392" s="219"/>
      <c r="E392" s="338"/>
      <c r="F392" s="338"/>
      <c r="G392" s="128"/>
      <c r="H392" s="32"/>
      <c r="I392" s="129"/>
      <c r="J392" s="186"/>
      <c r="K392" s="216">
        <f t="shared" si="5"/>
        <v>0</v>
      </c>
    </row>
    <row r="393" spans="1:11" ht="13.5" customHeight="1" x14ac:dyDescent="0.2">
      <c r="A393" s="212"/>
      <c r="B393" s="213"/>
      <c r="C393" s="214"/>
      <c r="D393" s="219"/>
      <c r="E393" s="338"/>
      <c r="F393" s="338"/>
      <c r="G393" s="128"/>
      <c r="H393" s="32"/>
      <c r="I393" s="129"/>
      <c r="J393" s="186"/>
      <c r="K393" s="216">
        <f t="shared" si="5"/>
        <v>0</v>
      </c>
    </row>
    <row r="394" spans="1:11" ht="13.5" customHeight="1" x14ac:dyDescent="0.2">
      <c r="A394" s="212"/>
      <c r="B394" s="213"/>
      <c r="C394" s="214"/>
      <c r="D394" s="219"/>
      <c r="E394" s="338"/>
      <c r="F394" s="338"/>
      <c r="G394" s="128"/>
      <c r="H394" s="32"/>
      <c r="I394" s="129"/>
      <c r="J394" s="186"/>
      <c r="K394" s="216">
        <f t="shared" si="5"/>
        <v>0</v>
      </c>
    </row>
    <row r="395" spans="1:11" ht="13.5" customHeight="1" x14ac:dyDescent="0.2">
      <c r="A395" s="212"/>
      <c r="B395" s="213"/>
      <c r="C395" s="214"/>
      <c r="D395" s="219"/>
      <c r="E395" s="338"/>
      <c r="F395" s="338"/>
      <c r="G395" s="128"/>
      <c r="H395" s="32"/>
      <c r="I395" s="129"/>
      <c r="J395" s="186"/>
      <c r="K395" s="216">
        <f t="shared" si="5"/>
        <v>0</v>
      </c>
    </row>
    <row r="396" spans="1:11" ht="13.5" customHeight="1" x14ac:dyDescent="0.2">
      <c r="A396" s="212"/>
      <c r="B396" s="213"/>
      <c r="C396" s="214"/>
      <c r="D396" s="219"/>
      <c r="E396" s="338"/>
      <c r="F396" s="338"/>
      <c r="G396" s="128"/>
      <c r="H396" s="32"/>
      <c r="I396" s="129"/>
      <c r="J396" s="186"/>
      <c r="K396" s="216">
        <f t="shared" si="5"/>
        <v>0</v>
      </c>
    </row>
    <row r="397" spans="1:11" ht="13.5" customHeight="1" x14ac:dyDescent="0.2">
      <c r="A397" s="212"/>
      <c r="B397" s="213"/>
      <c r="C397" s="214"/>
      <c r="D397" s="219"/>
      <c r="E397" s="338"/>
      <c r="F397" s="338"/>
      <c r="G397" s="128"/>
      <c r="H397" s="32"/>
      <c r="I397" s="129"/>
      <c r="J397" s="186"/>
      <c r="K397" s="216">
        <f t="shared" si="5"/>
        <v>0</v>
      </c>
    </row>
    <row r="398" spans="1:11" ht="13.5" customHeight="1" x14ac:dyDescent="0.2">
      <c r="A398" s="212"/>
      <c r="B398" s="213"/>
      <c r="C398" s="214"/>
      <c r="D398" s="219"/>
      <c r="E398" s="338"/>
      <c r="F398" s="338"/>
      <c r="G398" s="128"/>
      <c r="H398" s="32"/>
      <c r="I398" s="129"/>
      <c r="J398" s="186"/>
      <c r="K398" s="216">
        <f t="shared" si="5"/>
        <v>0</v>
      </c>
    </row>
    <row r="399" spans="1:11" ht="13.5" customHeight="1" x14ac:dyDescent="0.2">
      <c r="A399" s="212"/>
      <c r="B399" s="213"/>
      <c r="C399" s="214"/>
      <c r="D399" s="219"/>
      <c r="E399" s="338"/>
      <c r="F399" s="338"/>
      <c r="G399" s="128"/>
      <c r="H399" s="32"/>
      <c r="I399" s="129"/>
      <c r="J399" s="186"/>
      <c r="K399" s="216">
        <f t="shared" si="5"/>
        <v>0</v>
      </c>
    </row>
    <row r="400" spans="1:11" ht="13.5" customHeight="1" x14ac:dyDescent="0.2">
      <c r="A400" s="212"/>
      <c r="B400" s="213"/>
      <c r="C400" s="214"/>
      <c r="D400" s="219"/>
      <c r="E400" s="338"/>
      <c r="F400" s="338"/>
      <c r="G400" s="128"/>
      <c r="H400" s="32"/>
      <c r="I400" s="129"/>
      <c r="J400" s="186"/>
      <c r="K400" s="216">
        <f t="shared" si="5"/>
        <v>0</v>
      </c>
    </row>
    <row r="401" spans="1:11" ht="13.5" customHeight="1" x14ac:dyDescent="0.2">
      <c r="A401" s="212"/>
      <c r="B401" s="213"/>
      <c r="C401" s="214"/>
      <c r="D401" s="219"/>
      <c r="E401" s="338"/>
      <c r="F401" s="338"/>
      <c r="G401" s="128"/>
      <c r="H401" s="32"/>
      <c r="I401" s="129"/>
      <c r="J401" s="186"/>
      <c r="K401" s="216">
        <f t="shared" si="5"/>
        <v>0</v>
      </c>
    </row>
    <row r="402" spans="1:11" ht="13.5" customHeight="1" x14ac:dyDescent="0.2">
      <c r="A402" s="212"/>
      <c r="B402" s="213"/>
      <c r="C402" s="214"/>
      <c r="D402" s="219"/>
      <c r="E402" s="338"/>
      <c r="F402" s="338"/>
      <c r="G402" s="128"/>
      <c r="H402" s="32"/>
      <c r="I402" s="129"/>
      <c r="J402" s="186"/>
      <c r="K402" s="216">
        <f t="shared" si="5"/>
        <v>0</v>
      </c>
    </row>
    <row r="403" spans="1:11" ht="13.5" customHeight="1" x14ac:dyDescent="0.2">
      <c r="A403" s="212"/>
      <c r="B403" s="213"/>
      <c r="C403" s="214"/>
      <c r="D403" s="219"/>
      <c r="E403" s="338"/>
      <c r="F403" s="338"/>
      <c r="G403" s="128"/>
      <c r="H403" s="32"/>
      <c r="I403" s="129"/>
      <c r="J403" s="186"/>
      <c r="K403" s="216">
        <f t="shared" si="5"/>
        <v>0</v>
      </c>
    </row>
    <row r="404" spans="1:11" ht="13.5" customHeight="1" x14ac:dyDescent="0.2">
      <c r="A404" s="212"/>
      <c r="B404" s="213"/>
      <c r="C404" s="214"/>
      <c r="D404" s="219"/>
      <c r="E404" s="338"/>
      <c r="F404" s="338"/>
      <c r="G404" s="128"/>
      <c r="H404" s="32"/>
      <c r="I404" s="129"/>
      <c r="J404" s="186"/>
      <c r="K404" s="216">
        <f t="shared" si="5"/>
        <v>0</v>
      </c>
    </row>
    <row r="405" spans="1:11" ht="13.5" customHeight="1" x14ac:dyDescent="0.2">
      <c r="A405" s="212"/>
      <c r="B405" s="213"/>
      <c r="C405" s="214"/>
      <c r="D405" s="219"/>
      <c r="E405" s="338"/>
      <c r="F405" s="338"/>
      <c r="G405" s="128"/>
      <c r="H405" s="32"/>
      <c r="I405" s="129"/>
      <c r="J405" s="186"/>
      <c r="K405" s="216">
        <f t="shared" si="5"/>
        <v>0</v>
      </c>
    </row>
    <row r="406" spans="1:11" ht="13.5" customHeight="1" x14ac:dyDescent="0.2">
      <c r="A406" s="212"/>
      <c r="B406" s="213"/>
      <c r="C406" s="214"/>
      <c r="D406" s="219"/>
      <c r="E406" s="338"/>
      <c r="F406" s="338"/>
      <c r="G406" s="128"/>
      <c r="H406" s="32"/>
      <c r="I406" s="129"/>
      <c r="J406" s="186"/>
      <c r="K406" s="216">
        <f t="shared" si="5"/>
        <v>0</v>
      </c>
    </row>
    <row r="407" spans="1:11" ht="13.5" customHeight="1" x14ac:dyDescent="0.2">
      <c r="A407" s="212"/>
      <c r="B407" s="213"/>
      <c r="C407" s="214"/>
      <c r="D407" s="219"/>
      <c r="E407" s="338"/>
      <c r="F407" s="338"/>
      <c r="G407" s="128"/>
      <c r="H407" s="32"/>
      <c r="I407" s="129"/>
      <c r="J407" s="186"/>
      <c r="K407" s="216">
        <f t="shared" si="5"/>
        <v>0</v>
      </c>
    </row>
    <row r="408" spans="1:11" ht="13.5" customHeight="1" x14ac:dyDescent="0.2">
      <c r="A408" s="212"/>
      <c r="B408" s="213"/>
      <c r="C408" s="214"/>
      <c r="D408" s="219"/>
      <c r="E408" s="338"/>
      <c r="F408" s="338"/>
      <c r="G408" s="128"/>
      <c r="H408" s="32"/>
      <c r="I408" s="129"/>
      <c r="J408" s="186"/>
      <c r="K408" s="216">
        <f t="shared" si="5"/>
        <v>0</v>
      </c>
    </row>
    <row r="409" spans="1:11" ht="13.5" customHeight="1" x14ac:dyDescent="0.2">
      <c r="A409" s="212"/>
      <c r="B409" s="213"/>
      <c r="C409" s="214"/>
      <c r="D409" s="219"/>
      <c r="E409" s="338"/>
      <c r="F409" s="338"/>
      <c r="G409" s="128"/>
      <c r="H409" s="32"/>
      <c r="I409" s="129"/>
      <c r="J409" s="186"/>
      <c r="K409" s="216">
        <f t="shared" si="5"/>
        <v>0</v>
      </c>
    </row>
    <row r="410" spans="1:11" ht="13.5" customHeight="1" x14ac:dyDescent="0.2">
      <c r="A410" s="212"/>
      <c r="B410" s="213"/>
      <c r="C410" s="214"/>
      <c r="D410" s="219"/>
      <c r="E410" s="338"/>
      <c r="F410" s="338"/>
      <c r="G410" s="128"/>
      <c r="H410" s="32"/>
      <c r="I410" s="129"/>
      <c r="J410" s="186"/>
      <c r="K410" s="216">
        <f t="shared" si="5"/>
        <v>0</v>
      </c>
    </row>
    <row r="411" spans="1:11" ht="13.5" customHeight="1" x14ac:dyDescent="0.2">
      <c r="A411" s="212"/>
      <c r="B411" s="213"/>
      <c r="C411" s="214"/>
      <c r="D411" s="219"/>
      <c r="E411" s="338"/>
      <c r="F411" s="338"/>
      <c r="G411" s="128"/>
      <c r="H411" s="32"/>
      <c r="I411" s="129"/>
      <c r="J411" s="186"/>
      <c r="K411" s="216">
        <f t="shared" ref="K411:K474" si="6">SUM(G411:J411)</f>
        <v>0</v>
      </c>
    </row>
    <row r="412" spans="1:11" ht="13.5" customHeight="1" x14ac:dyDescent="0.2">
      <c r="A412" s="212"/>
      <c r="B412" s="213"/>
      <c r="C412" s="214"/>
      <c r="D412" s="219"/>
      <c r="E412" s="338"/>
      <c r="F412" s="338"/>
      <c r="G412" s="128"/>
      <c r="H412" s="32"/>
      <c r="I412" s="129"/>
      <c r="J412" s="186"/>
      <c r="K412" s="216">
        <f t="shared" si="6"/>
        <v>0</v>
      </c>
    </row>
    <row r="413" spans="1:11" ht="13.5" customHeight="1" x14ac:dyDescent="0.2">
      <c r="A413" s="212"/>
      <c r="B413" s="213"/>
      <c r="C413" s="214"/>
      <c r="D413" s="219"/>
      <c r="E413" s="338"/>
      <c r="F413" s="338"/>
      <c r="G413" s="128"/>
      <c r="H413" s="32"/>
      <c r="I413" s="129"/>
      <c r="J413" s="186"/>
      <c r="K413" s="216">
        <f t="shared" si="6"/>
        <v>0</v>
      </c>
    </row>
    <row r="414" spans="1:11" ht="13.5" customHeight="1" x14ac:dyDescent="0.2">
      <c r="A414" s="212"/>
      <c r="B414" s="213"/>
      <c r="C414" s="214"/>
      <c r="D414" s="219"/>
      <c r="E414" s="338"/>
      <c r="F414" s="338"/>
      <c r="G414" s="128"/>
      <c r="H414" s="32"/>
      <c r="I414" s="129"/>
      <c r="J414" s="186"/>
      <c r="K414" s="216">
        <f t="shared" si="6"/>
        <v>0</v>
      </c>
    </row>
    <row r="415" spans="1:11" ht="13.5" customHeight="1" x14ac:dyDescent="0.2">
      <c r="A415" s="212"/>
      <c r="B415" s="213"/>
      <c r="C415" s="214"/>
      <c r="D415" s="219"/>
      <c r="E415" s="338"/>
      <c r="F415" s="338"/>
      <c r="G415" s="128"/>
      <c r="H415" s="32"/>
      <c r="I415" s="129"/>
      <c r="J415" s="186"/>
      <c r="K415" s="216">
        <f t="shared" si="6"/>
        <v>0</v>
      </c>
    </row>
    <row r="416" spans="1:11" ht="13.5" customHeight="1" x14ac:dyDescent="0.2">
      <c r="A416" s="212"/>
      <c r="B416" s="213"/>
      <c r="C416" s="214"/>
      <c r="D416" s="219"/>
      <c r="E416" s="338"/>
      <c r="F416" s="338"/>
      <c r="G416" s="128"/>
      <c r="H416" s="32"/>
      <c r="I416" s="129"/>
      <c r="J416" s="186"/>
      <c r="K416" s="216">
        <f t="shared" si="6"/>
        <v>0</v>
      </c>
    </row>
    <row r="417" spans="1:11" ht="13.5" customHeight="1" x14ac:dyDescent="0.2">
      <c r="A417" s="212"/>
      <c r="B417" s="213"/>
      <c r="C417" s="214"/>
      <c r="D417" s="219"/>
      <c r="E417" s="338"/>
      <c r="F417" s="338"/>
      <c r="G417" s="128"/>
      <c r="H417" s="32"/>
      <c r="I417" s="129"/>
      <c r="J417" s="186"/>
      <c r="K417" s="216">
        <f t="shared" si="6"/>
        <v>0</v>
      </c>
    </row>
    <row r="418" spans="1:11" ht="13.5" customHeight="1" x14ac:dyDescent="0.2">
      <c r="A418" s="212"/>
      <c r="B418" s="213"/>
      <c r="C418" s="214"/>
      <c r="D418" s="219"/>
      <c r="E418" s="338"/>
      <c r="F418" s="338"/>
      <c r="G418" s="128"/>
      <c r="H418" s="32"/>
      <c r="I418" s="129"/>
      <c r="J418" s="186"/>
      <c r="K418" s="216">
        <f t="shared" si="6"/>
        <v>0</v>
      </c>
    </row>
    <row r="419" spans="1:11" ht="13.5" customHeight="1" x14ac:dyDescent="0.2">
      <c r="A419" s="212"/>
      <c r="B419" s="213"/>
      <c r="C419" s="214"/>
      <c r="D419" s="219"/>
      <c r="E419" s="338"/>
      <c r="F419" s="338"/>
      <c r="G419" s="128"/>
      <c r="H419" s="32"/>
      <c r="I419" s="129"/>
      <c r="J419" s="186"/>
      <c r="K419" s="216">
        <f t="shared" si="6"/>
        <v>0</v>
      </c>
    </row>
    <row r="420" spans="1:11" ht="13.5" customHeight="1" x14ac:dyDescent="0.2">
      <c r="A420" s="212"/>
      <c r="B420" s="213"/>
      <c r="C420" s="214"/>
      <c r="D420" s="219"/>
      <c r="E420" s="338"/>
      <c r="F420" s="338"/>
      <c r="G420" s="128"/>
      <c r="H420" s="32"/>
      <c r="I420" s="129"/>
      <c r="J420" s="186"/>
      <c r="K420" s="216">
        <f t="shared" si="6"/>
        <v>0</v>
      </c>
    </row>
    <row r="421" spans="1:11" ht="13.5" customHeight="1" x14ac:dyDescent="0.2">
      <c r="A421" s="212"/>
      <c r="B421" s="213"/>
      <c r="C421" s="214"/>
      <c r="D421" s="219"/>
      <c r="E421" s="338"/>
      <c r="F421" s="338"/>
      <c r="G421" s="128"/>
      <c r="H421" s="32"/>
      <c r="I421" s="129"/>
      <c r="J421" s="186"/>
      <c r="K421" s="216">
        <f t="shared" si="6"/>
        <v>0</v>
      </c>
    </row>
    <row r="422" spans="1:11" ht="13.5" customHeight="1" x14ac:dyDescent="0.2">
      <c r="A422" s="212"/>
      <c r="B422" s="213"/>
      <c r="C422" s="214"/>
      <c r="D422" s="219"/>
      <c r="E422" s="338"/>
      <c r="F422" s="338"/>
      <c r="G422" s="128"/>
      <c r="H422" s="32"/>
      <c r="I422" s="129"/>
      <c r="J422" s="186"/>
      <c r="K422" s="216">
        <f t="shared" si="6"/>
        <v>0</v>
      </c>
    </row>
    <row r="423" spans="1:11" ht="13.5" customHeight="1" x14ac:dyDescent="0.2">
      <c r="A423" s="212"/>
      <c r="B423" s="213"/>
      <c r="C423" s="214"/>
      <c r="D423" s="219"/>
      <c r="E423" s="338"/>
      <c r="F423" s="338"/>
      <c r="G423" s="128"/>
      <c r="H423" s="32"/>
      <c r="I423" s="129"/>
      <c r="J423" s="186"/>
      <c r="K423" s="216">
        <f t="shared" si="6"/>
        <v>0</v>
      </c>
    </row>
    <row r="424" spans="1:11" ht="13.5" customHeight="1" x14ac:dyDescent="0.2">
      <c r="A424" s="212"/>
      <c r="B424" s="213"/>
      <c r="C424" s="214"/>
      <c r="D424" s="219"/>
      <c r="E424" s="338"/>
      <c r="F424" s="338"/>
      <c r="G424" s="128"/>
      <c r="H424" s="32"/>
      <c r="I424" s="129"/>
      <c r="J424" s="186"/>
      <c r="K424" s="216">
        <f t="shared" si="6"/>
        <v>0</v>
      </c>
    </row>
    <row r="425" spans="1:11" ht="13.5" customHeight="1" x14ac:dyDescent="0.2">
      <c r="A425" s="212"/>
      <c r="B425" s="213"/>
      <c r="C425" s="214"/>
      <c r="D425" s="219"/>
      <c r="E425" s="338"/>
      <c r="F425" s="338"/>
      <c r="G425" s="128"/>
      <c r="H425" s="32"/>
      <c r="I425" s="129"/>
      <c r="J425" s="186"/>
      <c r="K425" s="216">
        <f t="shared" si="6"/>
        <v>0</v>
      </c>
    </row>
    <row r="426" spans="1:11" ht="13.5" customHeight="1" x14ac:dyDescent="0.2">
      <c r="A426" s="212"/>
      <c r="B426" s="213"/>
      <c r="C426" s="214"/>
      <c r="D426" s="219"/>
      <c r="E426" s="338"/>
      <c r="F426" s="338"/>
      <c r="G426" s="128"/>
      <c r="H426" s="32"/>
      <c r="I426" s="129"/>
      <c r="J426" s="186"/>
      <c r="K426" s="216">
        <f t="shared" si="6"/>
        <v>0</v>
      </c>
    </row>
    <row r="427" spans="1:11" ht="13.5" customHeight="1" x14ac:dyDescent="0.2">
      <c r="A427" s="212"/>
      <c r="B427" s="213"/>
      <c r="C427" s="214"/>
      <c r="D427" s="219"/>
      <c r="E427" s="338"/>
      <c r="F427" s="338"/>
      <c r="G427" s="128"/>
      <c r="H427" s="32"/>
      <c r="I427" s="129"/>
      <c r="J427" s="186"/>
      <c r="K427" s="216">
        <f t="shared" si="6"/>
        <v>0</v>
      </c>
    </row>
    <row r="428" spans="1:11" ht="13.5" customHeight="1" x14ac:dyDescent="0.2">
      <c r="A428" s="212"/>
      <c r="B428" s="213"/>
      <c r="C428" s="214"/>
      <c r="D428" s="219"/>
      <c r="E428" s="338"/>
      <c r="F428" s="338"/>
      <c r="G428" s="128"/>
      <c r="H428" s="32"/>
      <c r="I428" s="129"/>
      <c r="J428" s="186"/>
      <c r="K428" s="216">
        <f t="shared" si="6"/>
        <v>0</v>
      </c>
    </row>
    <row r="429" spans="1:11" ht="13.5" customHeight="1" x14ac:dyDescent="0.2">
      <c r="A429" s="212"/>
      <c r="B429" s="213"/>
      <c r="C429" s="214"/>
      <c r="D429" s="219"/>
      <c r="E429" s="338"/>
      <c r="F429" s="338"/>
      <c r="G429" s="128"/>
      <c r="H429" s="32"/>
      <c r="I429" s="129"/>
      <c r="J429" s="186"/>
      <c r="K429" s="216">
        <f t="shared" si="6"/>
        <v>0</v>
      </c>
    </row>
    <row r="430" spans="1:11" ht="13.5" customHeight="1" x14ac:dyDescent="0.2">
      <c r="A430" s="212"/>
      <c r="B430" s="213"/>
      <c r="C430" s="214"/>
      <c r="D430" s="219"/>
      <c r="E430" s="338"/>
      <c r="F430" s="338"/>
      <c r="G430" s="128"/>
      <c r="H430" s="32"/>
      <c r="I430" s="129"/>
      <c r="J430" s="186"/>
      <c r="K430" s="216">
        <f t="shared" si="6"/>
        <v>0</v>
      </c>
    </row>
    <row r="431" spans="1:11" ht="13.5" customHeight="1" x14ac:dyDescent="0.2">
      <c r="A431" s="212"/>
      <c r="B431" s="213"/>
      <c r="C431" s="214"/>
      <c r="D431" s="219"/>
      <c r="E431" s="338"/>
      <c r="F431" s="338"/>
      <c r="G431" s="128"/>
      <c r="H431" s="32"/>
      <c r="I431" s="129"/>
      <c r="J431" s="186"/>
      <c r="K431" s="216">
        <f t="shared" si="6"/>
        <v>0</v>
      </c>
    </row>
    <row r="432" spans="1:11" ht="13.5" customHeight="1" x14ac:dyDescent="0.2">
      <c r="A432" s="212"/>
      <c r="B432" s="213"/>
      <c r="C432" s="214"/>
      <c r="D432" s="219"/>
      <c r="E432" s="338"/>
      <c r="F432" s="338"/>
      <c r="G432" s="128"/>
      <c r="H432" s="32"/>
      <c r="I432" s="129"/>
      <c r="J432" s="186"/>
      <c r="K432" s="216">
        <f t="shared" si="6"/>
        <v>0</v>
      </c>
    </row>
    <row r="433" spans="1:11" ht="13.5" customHeight="1" x14ac:dyDescent="0.2">
      <c r="A433" s="212"/>
      <c r="B433" s="213"/>
      <c r="C433" s="214"/>
      <c r="D433" s="219"/>
      <c r="E433" s="338"/>
      <c r="F433" s="338"/>
      <c r="G433" s="128"/>
      <c r="H433" s="32"/>
      <c r="I433" s="129"/>
      <c r="J433" s="186"/>
      <c r="K433" s="216">
        <f t="shared" si="6"/>
        <v>0</v>
      </c>
    </row>
    <row r="434" spans="1:11" ht="13.5" customHeight="1" x14ac:dyDescent="0.2">
      <c r="A434" s="212"/>
      <c r="B434" s="213"/>
      <c r="C434" s="214"/>
      <c r="D434" s="219"/>
      <c r="E434" s="338"/>
      <c r="F434" s="338"/>
      <c r="G434" s="128"/>
      <c r="H434" s="32"/>
      <c r="I434" s="129"/>
      <c r="J434" s="186"/>
      <c r="K434" s="216">
        <f t="shared" si="6"/>
        <v>0</v>
      </c>
    </row>
    <row r="435" spans="1:11" ht="13.5" customHeight="1" x14ac:dyDescent="0.2">
      <c r="A435" s="212"/>
      <c r="B435" s="213"/>
      <c r="C435" s="214"/>
      <c r="D435" s="219"/>
      <c r="E435" s="338"/>
      <c r="F435" s="338"/>
      <c r="G435" s="128"/>
      <c r="H435" s="32"/>
      <c r="I435" s="129"/>
      <c r="J435" s="186"/>
      <c r="K435" s="216">
        <f t="shared" si="6"/>
        <v>0</v>
      </c>
    </row>
    <row r="436" spans="1:11" ht="13.5" customHeight="1" x14ac:dyDescent="0.2">
      <c r="A436" s="212"/>
      <c r="B436" s="213"/>
      <c r="C436" s="214"/>
      <c r="D436" s="219"/>
      <c r="E436" s="338"/>
      <c r="F436" s="338"/>
      <c r="G436" s="128"/>
      <c r="H436" s="32"/>
      <c r="I436" s="129"/>
      <c r="J436" s="186"/>
      <c r="K436" s="216">
        <f t="shared" si="6"/>
        <v>0</v>
      </c>
    </row>
    <row r="437" spans="1:11" ht="13.5" customHeight="1" x14ac:dyDescent="0.2">
      <c r="A437" s="212"/>
      <c r="B437" s="213"/>
      <c r="C437" s="214"/>
      <c r="D437" s="219"/>
      <c r="E437" s="338"/>
      <c r="F437" s="338"/>
      <c r="G437" s="128"/>
      <c r="H437" s="32"/>
      <c r="I437" s="129"/>
      <c r="J437" s="186"/>
      <c r="K437" s="216">
        <f t="shared" si="6"/>
        <v>0</v>
      </c>
    </row>
    <row r="438" spans="1:11" ht="13.5" customHeight="1" x14ac:dyDescent="0.2">
      <c r="A438" s="212"/>
      <c r="B438" s="213"/>
      <c r="C438" s="214"/>
      <c r="D438" s="219"/>
      <c r="E438" s="338"/>
      <c r="F438" s="338"/>
      <c r="G438" s="128"/>
      <c r="H438" s="32"/>
      <c r="I438" s="129"/>
      <c r="J438" s="186"/>
      <c r="K438" s="216">
        <f t="shared" si="6"/>
        <v>0</v>
      </c>
    </row>
    <row r="439" spans="1:11" ht="13.5" customHeight="1" x14ac:dyDescent="0.2">
      <c r="A439" s="212"/>
      <c r="B439" s="213"/>
      <c r="C439" s="214"/>
      <c r="D439" s="219"/>
      <c r="E439" s="338"/>
      <c r="F439" s="338"/>
      <c r="G439" s="128"/>
      <c r="H439" s="32"/>
      <c r="I439" s="129"/>
      <c r="J439" s="186"/>
      <c r="K439" s="216">
        <f t="shared" si="6"/>
        <v>0</v>
      </c>
    </row>
    <row r="440" spans="1:11" ht="13.5" customHeight="1" x14ac:dyDescent="0.2">
      <c r="A440" s="212"/>
      <c r="B440" s="213"/>
      <c r="C440" s="214"/>
      <c r="D440" s="219"/>
      <c r="E440" s="338"/>
      <c r="F440" s="338"/>
      <c r="G440" s="128"/>
      <c r="H440" s="32"/>
      <c r="I440" s="129"/>
      <c r="J440" s="186"/>
      <c r="K440" s="216">
        <f t="shared" si="6"/>
        <v>0</v>
      </c>
    </row>
    <row r="441" spans="1:11" ht="13.5" customHeight="1" x14ac:dyDescent="0.2">
      <c r="A441" s="212"/>
      <c r="B441" s="213"/>
      <c r="C441" s="214"/>
      <c r="D441" s="219"/>
      <c r="E441" s="338"/>
      <c r="F441" s="338"/>
      <c r="G441" s="128"/>
      <c r="H441" s="32"/>
      <c r="I441" s="129"/>
      <c r="J441" s="186"/>
      <c r="K441" s="216">
        <f t="shared" si="6"/>
        <v>0</v>
      </c>
    </row>
    <row r="442" spans="1:11" ht="13.5" customHeight="1" x14ac:dyDescent="0.2">
      <c r="A442" s="212"/>
      <c r="B442" s="213"/>
      <c r="C442" s="214"/>
      <c r="D442" s="219"/>
      <c r="E442" s="338"/>
      <c r="F442" s="338"/>
      <c r="G442" s="128"/>
      <c r="H442" s="32"/>
      <c r="I442" s="129"/>
      <c r="J442" s="186"/>
      <c r="K442" s="216">
        <f t="shared" si="6"/>
        <v>0</v>
      </c>
    </row>
    <row r="443" spans="1:11" ht="13.5" customHeight="1" x14ac:dyDescent="0.2">
      <c r="A443" s="212"/>
      <c r="B443" s="213"/>
      <c r="C443" s="214"/>
      <c r="D443" s="219"/>
      <c r="E443" s="338"/>
      <c r="F443" s="338"/>
      <c r="G443" s="128"/>
      <c r="H443" s="32"/>
      <c r="I443" s="129"/>
      <c r="J443" s="186"/>
      <c r="K443" s="216">
        <f t="shared" si="6"/>
        <v>0</v>
      </c>
    </row>
    <row r="444" spans="1:11" ht="13.5" customHeight="1" x14ac:dyDescent="0.2">
      <c r="A444" s="212"/>
      <c r="B444" s="213"/>
      <c r="C444" s="214"/>
      <c r="D444" s="219"/>
      <c r="E444" s="338"/>
      <c r="F444" s="338"/>
      <c r="G444" s="128"/>
      <c r="H444" s="32"/>
      <c r="I444" s="129"/>
      <c r="J444" s="186"/>
      <c r="K444" s="216">
        <f t="shared" si="6"/>
        <v>0</v>
      </c>
    </row>
    <row r="445" spans="1:11" ht="13.5" customHeight="1" x14ac:dyDescent="0.2">
      <c r="A445" s="212"/>
      <c r="B445" s="213"/>
      <c r="C445" s="214"/>
      <c r="D445" s="219"/>
      <c r="E445" s="338"/>
      <c r="F445" s="338"/>
      <c r="G445" s="128"/>
      <c r="H445" s="32"/>
      <c r="I445" s="129"/>
      <c r="J445" s="186"/>
      <c r="K445" s="216">
        <f t="shared" si="6"/>
        <v>0</v>
      </c>
    </row>
    <row r="446" spans="1:11" ht="13.5" customHeight="1" x14ac:dyDescent="0.2">
      <c r="A446" s="212"/>
      <c r="B446" s="213"/>
      <c r="C446" s="214"/>
      <c r="D446" s="219"/>
      <c r="E446" s="338"/>
      <c r="F446" s="338"/>
      <c r="G446" s="128"/>
      <c r="H446" s="32"/>
      <c r="I446" s="129"/>
      <c r="J446" s="186"/>
      <c r="K446" s="216">
        <f t="shared" si="6"/>
        <v>0</v>
      </c>
    </row>
    <row r="447" spans="1:11" ht="13.5" customHeight="1" x14ac:dyDescent="0.2">
      <c r="A447" s="212"/>
      <c r="B447" s="213"/>
      <c r="C447" s="214"/>
      <c r="D447" s="219"/>
      <c r="E447" s="338"/>
      <c r="F447" s="338"/>
      <c r="G447" s="128"/>
      <c r="H447" s="32"/>
      <c r="I447" s="129"/>
      <c r="J447" s="186"/>
      <c r="K447" s="216">
        <f t="shared" si="6"/>
        <v>0</v>
      </c>
    </row>
    <row r="448" spans="1:11" ht="13.5" customHeight="1" x14ac:dyDescent="0.2">
      <c r="A448" s="212"/>
      <c r="B448" s="213"/>
      <c r="C448" s="214"/>
      <c r="D448" s="219"/>
      <c r="E448" s="338"/>
      <c r="F448" s="338"/>
      <c r="G448" s="128"/>
      <c r="H448" s="32"/>
      <c r="I448" s="129"/>
      <c r="J448" s="186"/>
      <c r="K448" s="216">
        <f t="shared" si="6"/>
        <v>0</v>
      </c>
    </row>
    <row r="449" spans="1:11" ht="13.5" customHeight="1" x14ac:dyDescent="0.2">
      <c r="A449" s="212"/>
      <c r="B449" s="213"/>
      <c r="C449" s="214"/>
      <c r="D449" s="219"/>
      <c r="E449" s="338"/>
      <c r="F449" s="338"/>
      <c r="G449" s="128"/>
      <c r="H449" s="32"/>
      <c r="I449" s="129"/>
      <c r="J449" s="186"/>
      <c r="K449" s="216">
        <f t="shared" si="6"/>
        <v>0</v>
      </c>
    </row>
    <row r="450" spans="1:11" ht="13.5" customHeight="1" x14ac:dyDescent="0.2">
      <c r="A450" s="212"/>
      <c r="B450" s="213"/>
      <c r="C450" s="214"/>
      <c r="D450" s="219"/>
      <c r="E450" s="338"/>
      <c r="F450" s="338"/>
      <c r="G450" s="128"/>
      <c r="H450" s="32"/>
      <c r="I450" s="129"/>
      <c r="J450" s="186"/>
      <c r="K450" s="216">
        <f t="shared" si="6"/>
        <v>0</v>
      </c>
    </row>
    <row r="451" spans="1:11" ht="13.5" customHeight="1" x14ac:dyDescent="0.2">
      <c r="A451" s="212"/>
      <c r="B451" s="213"/>
      <c r="C451" s="214"/>
      <c r="D451" s="219"/>
      <c r="E451" s="338"/>
      <c r="F451" s="338"/>
      <c r="G451" s="128"/>
      <c r="H451" s="32"/>
      <c r="I451" s="129"/>
      <c r="J451" s="186"/>
      <c r="K451" s="216">
        <f t="shared" si="6"/>
        <v>0</v>
      </c>
    </row>
    <row r="452" spans="1:11" ht="13.5" customHeight="1" x14ac:dyDescent="0.2">
      <c r="A452" s="212"/>
      <c r="B452" s="213"/>
      <c r="C452" s="214"/>
      <c r="D452" s="219"/>
      <c r="E452" s="338"/>
      <c r="F452" s="338"/>
      <c r="G452" s="128"/>
      <c r="H452" s="32"/>
      <c r="I452" s="129"/>
      <c r="J452" s="186"/>
      <c r="K452" s="216">
        <f t="shared" si="6"/>
        <v>0</v>
      </c>
    </row>
    <row r="453" spans="1:11" ht="13.5" customHeight="1" x14ac:dyDescent="0.2">
      <c r="A453" s="212"/>
      <c r="B453" s="213"/>
      <c r="C453" s="214"/>
      <c r="D453" s="219"/>
      <c r="E453" s="338"/>
      <c r="F453" s="338"/>
      <c r="G453" s="128"/>
      <c r="H453" s="32"/>
      <c r="I453" s="129"/>
      <c r="J453" s="186"/>
      <c r="K453" s="216">
        <f t="shared" si="6"/>
        <v>0</v>
      </c>
    </row>
    <row r="454" spans="1:11" ht="13.5" customHeight="1" x14ac:dyDescent="0.2">
      <c r="A454" s="212"/>
      <c r="B454" s="213"/>
      <c r="C454" s="214"/>
      <c r="D454" s="219"/>
      <c r="E454" s="338"/>
      <c r="F454" s="338"/>
      <c r="G454" s="128"/>
      <c r="H454" s="32"/>
      <c r="I454" s="129"/>
      <c r="J454" s="186"/>
      <c r="K454" s="216">
        <f t="shared" si="6"/>
        <v>0</v>
      </c>
    </row>
    <row r="455" spans="1:11" ht="13.5" customHeight="1" x14ac:dyDescent="0.2">
      <c r="A455" s="212"/>
      <c r="B455" s="213"/>
      <c r="C455" s="214"/>
      <c r="D455" s="219"/>
      <c r="E455" s="338"/>
      <c r="F455" s="338"/>
      <c r="G455" s="128"/>
      <c r="H455" s="32"/>
      <c r="I455" s="129"/>
      <c r="J455" s="186"/>
      <c r="K455" s="216">
        <f t="shared" si="6"/>
        <v>0</v>
      </c>
    </row>
    <row r="456" spans="1:11" ht="13.5" customHeight="1" x14ac:dyDescent="0.2">
      <c r="A456" s="212"/>
      <c r="B456" s="213"/>
      <c r="C456" s="214"/>
      <c r="D456" s="219"/>
      <c r="E456" s="338"/>
      <c r="F456" s="338"/>
      <c r="G456" s="128"/>
      <c r="H456" s="32"/>
      <c r="I456" s="129"/>
      <c r="J456" s="186"/>
      <c r="K456" s="216">
        <f t="shared" si="6"/>
        <v>0</v>
      </c>
    </row>
    <row r="457" spans="1:11" ht="13.5" customHeight="1" x14ac:dyDescent="0.2">
      <c r="A457" s="212"/>
      <c r="B457" s="213"/>
      <c r="C457" s="214"/>
      <c r="D457" s="219"/>
      <c r="E457" s="338"/>
      <c r="F457" s="338"/>
      <c r="G457" s="128"/>
      <c r="H457" s="32"/>
      <c r="I457" s="129"/>
      <c r="J457" s="186"/>
      <c r="K457" s="216">
        <f t="shared" si="6"/>
        <v>0</v>
      </c>
    </row>
    <row r="458" spans="1:11" ht="13.5" customHeight="1" x14ac:dyDescent="0.2">
      <c r="A458" s="212"/>
      <c r="B458" s="213"/>
      <c r="C458" s="214"/>
      <c r="D458" s="219"/>
      <c r="E458" s="338"/>
      <c r="F458" s="338"/>
      <c r="G458" s="128"/>
      <c r="H458" s="32"/>
      <c r="I458" s="129"/>
      <c r="J458" s="186"/>
      <c r="K458" s="216">
        <f t="shared" si="6"/>
        <v>0</v>
      </c>
    </row>
    <row r="459" spans="1:11" ht="13.5" customHeight="1" x14ac:dyDescent="0.2">
      <c r="A459" s="212"/>
      <c r="B459" s="213"/>
      <c r="C459" s="214"/>
      <c r="D459" s="219"/>
      <c r="E459" s="338"/>
      <c r="F459" s="338"/>
      <c r="G459" s="128"/>
      <c r="H459" s="32"/>
      <c r="I459" s="129"/>
      <c r="J459" s="186"/>
      <c r="K459" s="216">
        <f t="shared" si="6"/>
        <v>0</v>
      </c>
    </row>
    <row r="460" spans="1:11" ht="13.5" customHeight="1" x14ac:dyDescent="0.2">
      <c r="A460" s="212"/>
      <c r="B460" s="213"/>
      <c r="C460" s="214"/>
      <c r="D460" s="219"/>
      <c r="E460" s="338"/>
      <c r="F460" s="338"/>
      <c r="G460" s="128"/>
      <c r="H460" s="32"/>
      <c r="I460" s="129"/>
      <c r="J460" s="186"/>
      <c r="K460" s="216">
        <f t="shared" si="6"/>
        <v>0</v>
      </c>
    </row>
    <row r="461" spans="1:11" ht="13.5" customHeight="1" x14ac:dyDescent="0.2">
      <c r="A461" s="212"/>
      <c r="B461" s="213"/>
      <c r="C461" s="214"/>
      <c r="D461" s="219"/>
      <c r="E461" s="338"/>
      <c r="F461" s="338"/>
      <c r="G461" s="128"/>
      <c r="H461" s="32"/>
      <c r="I461" s="129"/>
      <c r="J461" s="186"/>
      <c r="K461" s="216">
        <f t="shared" si="6"/>
        <v>0</v>
      </c>
    </row>
    <row r="462" spans="1:11" ht="13.5" customHeight="1" x14ac:dyDescent="0.2">
      <c r="A462" s="212"/>
      <c r="B462" s="213"/>
      <c r="C462" s="214"/>
      <c r="D462" s="219"/>
      <c r="E462" s="338"/>
      <c r="F462" s="338"/>
      <c r="G462" s="128"/>
      <c r="H462" s="32"/>
      <c r="I462" s="129"/>
      <c r="J462" s="186"/>
      <c r="K462" s="216">
        <f t="shared" si="6"/>
        <v>0</v>
      </c>
    </row>
    <row r="463" spans="1:11" ht="13.5" customHeight="1" x14ac:dyDescent="0.2">
      <c r="A463" s="212"/>
      <c r="B463" s="213"/>
      <c r="C463" s="214"/>
      <c r="D463" s="219"/>
      <c r="E463" s="338"/>
      <c r="F463" s="338"/>
      <c r="G463" s="128"/>
      <c r="H463" s="32"/>
      <c r="I463" s="129"/>
      <c r="J463" s="186"/>
      <c r="K463" s="216">
        <f t="shared" si="6"/>
        <v>0</v>
      </c>
    </row>
    <row r="464" spans="1:11" ht="13.5" customHeight="1" x14ac:dyDescent="0.2">
      <c r="A464" s="212"/>
      <c r="B464" s="213"/>
      <c r="C464" s="214"/>
      <c r="D464" s="219"/>
      <c r="E464" s="338"/>
      <c r="F464" s="338"/>
      <c r="G464" s="128"/>
      <c r="H464" s="32"/>
      <c r="I464" s="129"/>
      <c r="J464" s="186"/>
      <c r="K464" s="216">
        <f t="shared" si="6"/>
        <v>0</v>
      </c>
    </row>
    <row r="465" spans="1:11" ht="13.5" customHeight="1" x14ac:dyDescent="0.2">
      <c r="A465" s="212"/>
      <c r="B465" s="213"/>
      <c r="C465" s="214"/>
      <c r="D465" s="219"/>
      <c r="E465" s="338"/>
      <c r="F465" s="338"/>
      <c r="G465" s="128"/>
      <c r="H465" s="32"/>
      <c r="I465" s="129"/>
      <c r="J465" s="186"/>
      <c r="K465" s="216">
        <f t="shared" si="6"/>
        <v>0</v>
      </c>
    </row>
    <row r="466" spans="1:11" ht="13.5" customHeight="1" x14ac:dyDescent="0.2">
      <c r="A466" s="212"/>
      <c r="B466" s="213"/>
      <c r="C466" s="214"/>
      <c r="D466" s="219"/>
      <c r="E466" s="338"/>
      <c r="F466" s="338"/>
      <c r="G466" s="128"/>
      <c r="H466" s="32"/>
      <c r="I466" s="129"/>
      <c r="J466" s="186"/>
      <c r="K466" s="216">
        <f t="shared" si="6"/>
        <v>0</v>
      </c>
    </row>
    <row r="467" spans="1:11" ht="13.5" customHeight="1" x14ac:dyDescent="0.2">
      <c r="A467" s="212"/>
      <c r="B467" s="213"/>
      <c r="C467" s="214"/>
      <c r="D467" s="219"/>
      <c r="E467" s="338"/>
      <c r="F467" s="338"/>
      <c r="G467" s="128"/>
      <c r="H467" s="32"/>
      <c r="I467" s="129"/>
      <c r="J467" s="186"/>
      <c r="K467" s="216">
        <f t="shared" si="6"/>
        <v>0</v>
      </c>
    </row>
    <row r="468" spans="1:11" ht="13.5" customHeight="1" x14ac:dyDescent="0.2">
      <c r="A468" s="212"/>
      <c r="B468" s="213"/>
      <c r="C468" s="214"/>
      <c r="D468" s="219"/>
      <c r="E468" s="338"/>
      <c r="F468" s="338"/>
      <c r="G468" s="128"/>
      <c r="H468" s="32"/>
      <c r="I468" s="129"/>
      <c r="J468" s="186"/>
      <c r="K468" s="216">
        <f t="shared" si="6"/>
        <v>0</v>
      </c>
    </row>
    <row r="469" spans="1:11" ht="13.5" customHeight="1" x14ac:dyDescent="0.2">
      <c r="A469" s="212"/>
      <c r="B469" s="213"/>
      <c r="C469" s="214"/>
      <c r="D469" s="219"/>
      <c r="E469" s="338"/>
      <c r="F469" s="338"/>
      <c r="G469" s="128"/>
      <c r="H469" s="32"/>
      <c r="I469" s="129"/>
      <c r="J469" s="186"/>
      <c r="K469" s="216">
        <f t="shared" si="6"/>
        <v>0</v>
      </c>
    </row>
    <row r="470" spans="1:11" ht="13.5" customHeight="1" x14ac:dyDescent="0.2">
      <c r="A470" s="212"/>
      <c r="B470" s="213"/>
      <c r="C470" s="214"/>
      <c r="D470" s="219"/>
      <c r="E470" s="338"/>
      <c r="F470" s="338"/>
      <c r="G470" s="128"/>
      <c r="H470" s="32"/>
      <c r="I470" s="129"/>
      <c r="J470" s="186"/>
      <c r="K470" s="216">
        <f t="shared" si="6"/>
        <v>0</v>
      </c>
    </row>
    <row r="471" spans="1:11" ht="13.5" customHeight="1" x14ac:dyDescent="0.2">
      <c r="A471" s="212"/>
      <c r="B471" s="213"/>
      <c r="C471" s="214"/>
      <c r="D471" s="219"/>
      <c r="E471" s="338"/>
      <c r="F471" s="338"/>
      <c r="G471" s="128"/>
      <c r="H471" s="32"/>
      <c r="I471" s="129"/>
      <c r="J471" s="186"/>
      <c r="K471" s="216">
        <f t="shared" si="6"/>
        <v>0</v>
      </c>
    </row>
    <row r="472" spans="1:11" ht="13.5" customHeight="1" x14ac:dyDescent="0.2">
      <c r="A472" s="212"/>
      <c r="B472" s="213"/>
      <c r="C472" s="214"/>
      <c r="D472" s="219"/>
      <c r="E472" s="338"/>
      <c r="F472" s="338"/>
      <c r="G472" s="128"/>
      <c r="H472" s="32"/>
      <c r="I472" s="129"/>
      <c r="J472" s="186"/>
      <c r="K472" s="216">
        <f t="shared" si="6"/>
        <v>0</v>
      </c>
    </row>
    <row r="473" spans="1:11" ht="13.5" customHeight="1" x14ac:dyDescent="0.2">
      <c r="A473" s="212"/>
      <c r="B473" s="213"/>
      <c r="C473" s="214"/>
      <c r="D473" s="219"/>
      <c r="E473" s="338"/>
      <c r="F473" s="338"/>
      <c r="G473" s="128"/>
      <c r="H473" s="32"/>
      <c r="I473" s="129"/>
      <c r="J473" s="186"/>
      <c r="K473" s="216">
        <f t="shared" si="6"/>
        <v>0</v>
      </c>
    </row>
    <row r="474" spans="1:11" ht="13.5" customHeight="1" x14ac:dyDescent="0.2">
      <c r="A474" s="212"/>
      <c r="B474" s="213"/>
      <c r="C474" s="214"/>
      <c r="D474" s="219"/>
      <c r="E474" s="338"/>
      <c r="F474" s="338"/>
      <c r="G474" s="128"/>
      <c r="H474" s="32"/>
      <c r="I474" s="129"/>
      <c r="J474" s="186"/>
      <c r="K474" s="216">
        <f t="shared" si="6"/>
        <v>0</v>
      </c>
    </row>
    <row r="475" spans="1:11" ht="13.5" customHeight="1" x14ac:dyDescent="0.2">
      <c r="A475" s="212"/>
      <c r="B475" s="213"/>
      <c r="C475" s="214"/>
      <c r="D475" s="219"/>
      <c r="E475" s="338"/>
      <c r="F475" s="338"/>
      <c r="G475" s="128"/>
      <c r="H475" s="32"/>
      <c r="I475" s="129"/>
      <c r="J475" s="186"/>
      <c r="K475" s="216">
        <f t="shared" ref="K475:K538" si="7">SUM(G475:J475)</f>
        <v>0</v>
      </c>
    </row>
    <row r="476" spans="1:11" ht="13.5" customHeight="1" x14ac:dyDescent="0.2">
      <c r="A476" s="212"/>
      <c r="B476" s="213"/>
      <c r="C476" s="214"/>
      <c r="D476" s="219"/>
      <c r="E476" s="338"/>
      <c r="F476" s="338"/>
      <c r="G476" s="128"/>
      <c r="H476" s="32"/>
      <c r="I476" s="129"/>
      <c r="J476" s="186"/>
      <c r="K476" s="216">
        <f t="shared" si="7"/>
        <v>0</v>
      </c>
    </row>
    <row r="477" spans="1:11" ht="13.5" customHeight="1" x14ac:dyDescent="0.2">
      <c r="A477" s="212"/>
      <c r="B477" s="213"/>
      <c r="C477" s="214"/>
      <c r="D477" s="219"/>
      <c r="E477" s="338"/>
      <c r="F477" s="338"/>
      <c r="G477" s="128"/>
      <c r="H477" s="32"/>
      <c r="I477" s="129"/>
      <c r="J477" s="186"/>
      <c r="K477" s="216">
        <f t="shared" si="7"/>
        <v>0</v>
      </c>
    </row>
    <row r="478" spans="1:11" ht="13.5" customHeight="1" x14ac:dyDescent="0.2">
      <c r="A478" s="212"/>
      <c r="B478" s="213"/>
      <c r="C478" s="214"/>
      <c r="D478" s="219"/>
      <c r="E478" s="338"/>
      <c r="F478" s="338"/>
      <c r="G478" s="128"/>
      <c r="H478" s="32"/>
      <c r="I478" s="129"/>
      <c r="J478" s="186"/>
      <c r="K478" s="216">
        <f t="shared" si="7"/>
        <v>0</v>
      </c>
    </row>
    <row r="479" spans="1:11" ht="13.5" customHeight="1" x14ac:dyDescent="0.2">
      <c r="A479" s="212"/>
      <c r="B479" s="213"/>
      <c r="C479" s="214"/>
      <c r="D479" s="219"/>
      <c r="E479" s="338"/>
      <c r="F479" s="338"/>
      <c r="G479" s="128"/>
      <c r="H479" s="32"/>
      <c r="I479" s="129"/>
      <c r="J479" s="186"/>
      <c r="K479" s="216">
        <f t="shared" si="7"/>
        <v>0</v>
      </c>
    </row>
    <row r="480" spans="1:11" ht="13.5" customHeight="1" x14ac:dyDescent="0.2">
      <c r="A480" s="212"/>
      <c r="B480" s="213"/>
      <c r="C480" s="214"/>
      <c r="D480" s="219"/>
      <c r="E480" s="338"/>
      <c r="F480" s="338"/>
      <c r="G480" s="128"/>
      <c r="H480" s="32"/>
      <c r="I480" s="129"/>
      <c r="J480" s="186"/>
      <c r="K480" s="216">
        <f t="shared" si="7"/>
        <v>0</v>
      </c>
    </row>
    <row r="481" spans="1:11" ht="13.5" customHeight="1" x14ac:dyDescent="0.2">
      <c r="A481" s="212"/>
      <c r="B481" s="213"/>
      <c r="C481" s="214"/>
      <c r="D481" s="219"/>
      <c r="E481" s="338"/>
      <c r="F481" s="338"/>
      <c r="G481" s="128"/>
      <c r="H481" s="32"/>
      <c r="I481" s="129"/>
      <c r="J481" s="186"/>
      <c r="K481" s="216">
        <f t="shared" si="7"/>
        <v>0</v>
      </c>
    </row>
    <row r="482" spans="1:11" ht="13.5" customHeight="1" x14ac:dyDescent="0.2">
      <c r="A482" s="212"/>
      <c r="B482" s="213"/>
      <c r="C482" s="214"/>
      <c r="D482" s="219"/>
      <c r="E482" s="338"/>
      <c r="F482" s="338"/>
      <c r="G482" s="128"/>
      <c r="H482" s="32"/>
      <c r="I482" s="129"/>
      <c r="J482" s="186"/>
      <c r="K482" s="216">
        <f t="shared" si="7"/>
        <v>0</v>
      </c>
    </row>
    <row r="483" spans="1:11" ht="13.5" customHeight="1" x14ac:dyDescent="0.2">
      <c r="A483" s="212"/>
      <c r="B483" s="213"/>
      <c r="C483" s="214"/>
      <c r="D483" s="219"/>
      <c r="E483" s="338"/>
      <c r="F483" s="338"/>
      <c r="G483" s="128"/>
      <c r="H483" s="32"/>
      <c r="I483" s="129"/>
      <c r="J483" s="186"/>
      <c r="K483" s="216">
        <f t="shared" si="7"/>
        <v>0</v>
      </c>
    </row>
    <row r="484" spans="1:11" ht="13.5" customHeight="1" x14ac:dyDescent="0.2">
      <c r="A484" s="212"/>
      <c r="B484" s="213"/>
      <c r="C484" s="214"/>
      <c r="D484" s="219"/>
      <c r="E484" s="338"/>
      <c r="F484" s="338"/>
      <c r="G484" s="128"/>
      <c r="H484" s="32"/>
      <c r="I484" s="129"/>
      <c r="J484" s="186"/>
      <c r="K484" s="216">
        <f t="shared" si="7"/>
        <v>0</v>
      </c>
    </row>
    <row r="485" spans="1:11" ht="13.5" customHeight="1" x14ac:dyDescent="0.2">
      <c r="A485" s="212"/>
      <c r="B485" s="213"/>
      <c r="C485" s="214"/>
      <c r="D485" s="219"/>
      <c r="E485" s="338"/>
      <c r="F485" s="338"/>
      <c r="G485" s="128"/>
      <c r="H485" s="32"/>
      <c r="I485" s="129"/>
      <c r="J485" s="186"/>
      <c r="K485" s="216">
        <f t="shared" si="7"/>
        <v>0</v>
      </c>
    </row>
    <row r="486" spans="1:11" ht="13.5" customHeight="1" x14ac:dyDescent="0.2">
      <c r="A486" s="212"/>
      <c r="B486" s="213"/>
      <c r="C486" s="214"/>
      <c r="D486" s="219"/>
      <c r="E486" s="338"/>
      <c r="F486" s="338"/>
      <c r="G486" s="128"/>
      <c r="H486" s="32"/>
      <c r="I486" s="129"/>
      <c r="J486" s="186"/>
      <c r="K486" s="216">
        <f t="shared" si="7"/>
        <v>0</v>
      </c>
    </row>
    <row r="487" spans="1:11" ht="13.5" customHeight="1" x14ac:dyDescent="0.2">
      <c r="A487" s="212"/>
      <c r="B487" s="213"/>
      <c r="C487" s="214"/>
      <c r="D487" s="219"/>
      <c r="E487" s="338"/>
      <c r="F487" s="338"/>
      <c r="G487" s="128"/>
      <c r="H487" s="32"/>
      <c r="I487" s="129"/>
      <c r="J487" s="186"/>
      <c r="K487" s="216">
        <f t="shared" si="7"/>
        <v>0</v>
      </c>
    </row>
    <row r="488" spans="1:11" ht="13.5" customHeight="1" x14ac:dyDescent="0.2">
      <c r="A488" s="212"/>
      <c r="B488" s="213"/>
      <c r="C488" s="214"/>
      <c r="D488" s="219"/>
      <c r="E488" s="338"/>
      <c r="F488" s="338"/>
      <c r="G488" s="128"/>
      <c r="H488" s="32"/>
      <c r="I488" s="129"/>
      <c r="J488" s="186"/>
      <c r="K488" s="216">
        <f t="shared" si="7"/>
        <v>0</v>
      </c>
    </row>
    <row r="489" spans="1:11" ht="13.5" customHeight="1" x14ac:dyDescent="0.2">
      <c r="A489" s="212"/>
      <c r="B489" s="213"/>
      <c r="C489" s="214"/>
      <c r="D489" s="219"/>
      <c r="E489" s="338"/>
      <c r="F489" s="338"/>
      <c r="G489" s="128"/>
      <c r="H489" s="32"/>
      <c r="I489" s="129"/>
      <c r="J489" s="186"/>
      <c r="K489" s="216">
        <f t="shared" si="7"/>
        <v>0</v>
      </c>
    </row>
    <row r="490" spans="1:11" ht="13.5" customHeight="1" x14ac:dyDescent="0.2">
      <c r="A490" s="212"/>
      <c r="B490" s="213"/>
      <c r="C490" s="214"/>
      <c r="D490" s="219"/>
      <c r="E490" s="338"/>
      <c r="F490" s="338"/>
      <c r="G490" s="128"/>
      <c r="H490" s="32"/>
      <c r="I490" s="129"/>
      <c r="J490" s="186"/>
      <c r="K490" s="216">
        <f t="shared" si="7"/>
        <v>0</v>
      </c>
    </row>
    <row r="491" spans="1:11" ht="13.5" customHeight="1" x14ac:dyDescent="0.2">
      <c r="A491" s="212"/>
      <c r="B491" s="213"/>
      <c r="C491" s="214"/>
      <c r="D491" s="219"/>
      <c r="E491" s="338"/>
      <c r="F491" s="338"/>
      <c r="G491" s="128"/>
      <c r="H491" s="32"/>
      <c r="I491" s="129"/>
      <c r="J491" s="186"/>
      <c r="K491" s="216">
        <f t="shared" si="7"/>
        <v>0</v>
      </c>
    </row>
    <row r="492" spans="1:11" ht="13.5" customHeight="1" x14ac:dyDescent="0.2">
      <c r="A492" s="212"/>
      <c r="B492" s="213"/>
      <c r="C492" s="214"/>
      <c r="D492" s="219"/>
      <c r="E492" s="338"/>
      <c r="F492" s="338"/>
      <c r="G492" s="128"/>
      <c r="H492" s="32"/>
      <c r="I492" s="129"/>
      <c r="J492" s="186"/>
      <c r="K492" s="216">
        <f t="shared" si="7"/>
        <v>0</v>
      </c>
    </row>
    <row r="493" spans="1:11" ht="13.5" customHeight="1" x14ac:dyDescent="0.2">
      <c r="A493" s="212"/>
      <c r="B493" s="213"/>
      <c r="C493" s="214"/>
      <c r="D493" s="219"/>
      <c r="E493" s="338"/>
      <c r="F493" s="338"/>
      <c r="G493" s="128"/>
      <c r="H493" s="32"/>
      <c r="I493" s="129"/>
      <c r="J493" s="186"/>
      <c r="K493" s="216">
        <f t="shared" si="7"/>
        <v>0</v>
      </c>
    </row>
    <row r="494" spans="1:11" ht="13.5" customHeight="1" x14ac:dyDescent="0.2">
      <c r="A494" s="212"/>
      <c r="B494" s="213"/>
      <c r="C494" s="214"/>
      <c r="D494" s="219"/>
      <c r="E494" s="338"/>
      <c r="F494" s="338"/>
      <c r="G494" s="128"/>
      <c r="H494" s="32"/>
      <c r="I494" s="129"/>
      <c r="J494" s="186"/>
      <c r="K494" s="216">
        <f t="shared" si="7"/>
        <v>0</v>
      </c>
    </row>
    <row r="495" spans="1:11" ht="13.5" customHeight="1" x14ac:dyDescent="0.2">
      <c r="A495" s="212"/>
      <c r="B495" s="213"/>
      <c r="C495" s="214"/>
      <c r="D495" s="219"/>
      <c r="E495" s="338"/>
      <c r="F495" s="338"/>
      <c r="G495" s="128"/>
      <c r="H495" s="32"/>
      <c r="I495" s="129"/>
      <c r="J495" s="186"/>
      <c r="K495" s="216">
        <f t="shared" si="7"/>
        <v>0</v>
      </c>
    </row>
    <row r="496" spans="1:11" ht="13.5" customHeight="1" x14ac:dyDescent="0.2">
      <c r="A496" s="212"/>
      <c r="B496" s="213"/>
      <c r="C496" s="214"/>
      <c r="D496" s="219"/>
      <c r="E496" s="338"/>
      <c r="F496" s="338"/>
      <c r="G496" s="128"/>
      <c r="H496" s="32"/>
      <c r="I496" s="129"/>
      <c r="J496" s="186"/>
      <c r="K496" s="216">
        <f t="shared" si="7"/>
        <v>0</v>
      </c>
    </row>
    <row r="497" spans="1:11" ht="13.5" customHeight="1" x14ac:dyDescent="0.2">
      <c r="A497" s="212"/>
      <c r="B497" s="213"/>
      <c r="C497" s="214"/>
      <c r="D497" s="219"/>
      <c r="E497" s="338"/>
      <c r="F497" s="338"/>
      <c r="G497" s="128"/>
      <c r="H497" s="32"/>
      <c r="I497" s="129"/>
      <c r="J497" s="186"/>
      <c r="K497" s="216">
        <f t="shared" si="7"/>
        <v>0</v>
      </c>
    </row>
    <row r="498" spans="1:11" ht="13.5" customHeight="1" x14ac:dyDescent="0.2">
      <c r="A498" s="212"/>
      <c r="B498" s="213"/>
      <c r="C498" s="214"/>
      <c r="D498" s="219"/>
      <c r="E498" s="338"/>
      <c r="F498" s="338"/>
      <c r="G498" s="128"/>
      <c r="H498" s="32"/>
      <c r="I498" s="129"/>
      <c r="J498" s="186"/>
      <c r="K498" s="216">
        <f t="shared" si="7"/>
        <v>0</v>
      </c>
    </row>
    <row r="499" spans="1:11" ht="13.5" customHeight="1" x14ac:dyDescent="0.2">
      <c r="A499" s="212"/>
      <c r="B499" s="213"/>
      <c r="C499" s="214"/>
      <c r="D499" s="219"/>
      <c r="E499" s="338"/>
      <c r="F499" s="338"/>
      <c r="G499" s="128"/>
      <c r="H499" s="32"/>
      <c r="I499" s="129"/>
      <c r="J499" s="186"/>
      <c r="K499" s="216">
        <f t="shared" si="7"/>
        <v>0</v>
      </c>
    </row>
    <row r="500" spans="1:11" ht="13.5" customHeight="1" x14ac:dyDescent="0.2">
      <c r="A500" s="212"/>
      <c r="B500" s="213"/>
      <c r="C500" s="214"/>
      <c r="D500" s="219"/>
      <c r="E500" s="338"/>
      <c r="F500" s="338"/>
      <c r="G500" s="128"/>
      <c r="H500" s="32"/>
      <c r="I500" s="129"/>
      <c r="J500" s="186"/>
      <c r="K500" s="216">
        <f t="shared" si="7"/>
        <v>0</v>
      </c>
    </row>
    <row r="501" spans="1:11" ht="13.5" customHeight="1" x14ac:dyDescent="0.2">
      <c r="A501" s="212"/>
      <c r="B501" s="213"/>
      <c r="C501" s="214"/>
      <c r="D501" s="219"/>
      <c r="E501" s="338"/>
      <c r="F501" s="338"/>
      <c r="G501" s="128"/>
      <c r="H501" s="32"/>
      <c r="I501" s="129"/>
      <c r="J501" s="186"/>
      <c r="K501" s="216">
        <f t="shared" si="7"/>
        <v>0</v>
      </c>
    </row>
    <row r="502" spans="1:11" ht="13.5" customHeight="1" x14ac:dyDescent="0.2">
      <c r="A502" s="212"/>
      <c r="B502" s="213"/>
      <c r="C502" s="214"/>
      <c r="D502" s="219"/>
      <c r="E502" s="338"/>
      <c r="F502" s="338"/>
      <c r="G502" s="128"/>
      <c r="H502" s="32"/>
      <c r="I502" s="129"/>
      <c r="J502" s="186"/>
      <c r="K502" s="216">
        <f t="shared" si="7"/>
        <v>0</v>
      </c>
    </row>
    <row r="503" spans="1:11" ht="13.5" customHeight="1" x14ac:dyDescent="0.2">
      <c r="A503" s="212"/>
      <c r="B503" s="213"/>
      <c r="C503" s="214"/>
      <c r="D503" s="219"/>
      <c r="E503" s="338"/>
      <c r="F503" s="338"/>
      <c r="G503" s="128"/>
      <c r="H503" s="32"/>
      <c r="I503" s="129"/>
      <c r="J503" s="186"/>
      <c r="K503" s="216">
        <f t="shared" si="7"/>
        <v>0</v>
      </c>
    </row>
    <row r="504" spans="1:11" ht="13.5" customHeight="1" x14ac:dyDescent="0.2">
      <c r="A504" s="212"/>
      <c r="B504" s="213"/>
      <c r="C504" s="214"/>
      <c r="D504" s="219"/>
      <c r="E504" s="338"/>
      <c r="F504" s="338"/>
      <c r="G504" s="128"/>
      <c r="H504" s="32"/>
      <c r="I504" s="129"/>
      <c r="J504" s="186"/>
      <c r="K504" s="216">
        <f t="shared" si="7"/>
        <v>0</v>
      </c>
    </row>
    <row r="505" spans="1:11" ht="13.5" customHeight="1" x14ac:dyDescent="0.2">
      <c r="A505" s="212"/>
      <c r="B505" s="213"/>
      <c r="C505" s="214"/>
      <c r="D505" s="219"/>
      <c r="E505" s="338"/>
      <c r="F505" s="338"/>
      <c r="G505" s="128"/>
      <c r="H505" s="32"/>
      <c r="I505" s="129"/>
      <c r="J505" s="186"/>
      <c r="K505" s="216">
        <f t="shared" si="7"/>
        <v>0</v>
      </c>
    </row>
    <row r="506" spans="1:11" ht="13.5" customHeight="1" x14ac:dyDescent="0.2">
      <c r="A506" s="212"/>
      <c r="B506" s="213"/>
      <c r="C506" s="214"/>
      <c r="D506" s="219"/>
      <c r="E506" s="338"/>
      <c r="F506" s="338"/>
      <c r="G506" s="128"/>
      <c r="H506" s="32"/>
      <c r="I506" s="129"/>
      <c r="J506" s="186"/>
      <c r="K506" s="216">
        <f t="shared" si="7"/>
        <v>0</v>
      </c>
    </row>
    <row r="507" spans="1:11" ht="13.5" customHeight="1" x14ac:dyDescent="0.2">
      <c r="A507" s="212"/>
      <c r="B507" s="213"/>
      <c r="C507" s="214"/>
      <c r="D507" s="219"/>
      <c r="E507" s="338"/>
      <c r="F507" s="338"/>
      <c r="G507" s="128"/>
      <c r="H507" s="32"/>
      <c r="I507" s="344"/>
      <c r="J507" s="186"/>
      <c r="K507" s="216">
        <f t="shared" si="7"/>
        <v>0</v>
      </c>
    </row>
    <row r="508" spans="1:11" ht="13.5" customHeight="1" x14ac:dyDescent="0.2">
      <c r="A508" s="212"/>
      <c r="B508" s="213"/>
      <c r="C508" s="214"/>
      <c r="D508" s="219"/>
      <c r="E508" s="338"/>
      <c r="F508" s="338"/>
      <c r="G508" s="128"/>
      <c r="H508" s="32"/>
      <c r="I508" s="129"/>
      <c r="J508" s="186"/>
      <c r="K508" s="216">
        <f t="shared" si="7"/>
        <v>0</v>
      </c>
    </row>
    <row r="509" spans="1:11" ht="13.5" customHeight="1" x14ac:dyDescent="0.2">
      <c r="A509" s="212"/>
      <c r="B509" s="213"/>
      <c r="C509" s="214"/>
      <c r="D509" s="219"/>
      <c r="E509" s="338"/>
      <c r="F509" s="338"/>
      <c r="G509" s="128"/>
      <c r="H509" s="32"/>
      <c r="I509" s="129"/>
      <c r="J509" s="186"/>
      <c r="K509" s="216">
        <f t="shared" si="7"/>
        <v>0</v>
      </c>
    </row>
    <row r="510" spans="1:11" ht="13.5" customHeight="1" x14ac:dyDescent="0.2">
      <c r="A510" s="212"/>
      <c r="B510" s="213"/>
      <c r="C510" s="214"/>
      <c r="D510" s="219"/>
      <c r="E510" s="338"/>
      <c r="F510" s="338"/>
      <c r="G510" s="128"/>
      <c r="H510" s="32"/>
      <c r="I510" s="129"/>
      <c r="J510" s="186"/>
      <c r="K510" s="216">
        <f t="shared" si="7"/>
        <v>0</v>
      </c>
    </row>
    <row r="511" spans="1:11" ht="13.5" customHeight="1" x14ac:dyDescent="0.2">
      <c r="A511" s="212"/>
      <c r="B511" s="213"/>
      <c r="C511" s="214"/>
      <c r="D511" s="219"/>
      <c r="E511" s="338"/>
      <c r="F511" s="338"/>
      <c r="G511" s="128"/>
      <c r="H511" s="32"/>
      <c r="I511" s="129"/>
      <c r="J511" s="186"/>
      <c r="K511" s="216">
        <f t="shared" si="7"/>
        <v>0</v>
      </c>
    </row>
    <row r="512" spans="1:11" ht="13.5" customHeight="1" x14ac:dyDescent="0.2">
      <c r="A512" s="212"/>
      <c r="B512" s="213"/>
      <c r="C512" s="214"/>
      <c r="D512" s="219"/>
      <c r="E512" s="338"/>
      <c r="F512" s="338"/>
      <c r="G512" s="128"/>
      <c r="H512" s="32"/>
      <c r="I512" s="129"/>
      <c r="J512" s="186"/>
      <c r="K512" s="216">
        <f t="shared" si="7"/>
        <v>0</v>
      </c>
    </row>
    <row r="513" spans="1:11" ht="13.5" customHeight="1" x14ac:dyDescent="0.2">
      <c r="A513" s="212"/>
      <c r="B513" s="213"/>
      <c r="C513" s="214"/>
      <c r="D513" s="219"/>
      <c r="E513" s="338"/>
      <c r="F513" s="338"/>
      <c r="G513" s="128"/>
      <c r="H513" s="32"/>
      <c r="I513" s="129"/>
      <c r="J513" s="186"/>
      <c r="K513" s="216">
        <f t="shared" si="7"/>
        <v>0</v>
      </c>
    </row>
    <row r="514" spans="1:11" ht="13.5" customHeight="1" x14ac:dyDescent="0.2">
      <c r="A514" s="212"/>
      <c r="B514" s="213"/>
      <c r="C514" s="214"/>
      <c r="D514" s="219"/>
      <c r="E514" s="338"/>
      <c r="F514" s="338"/>
      <c r="G514" s="128"/>
      <c r="H514" s="32"/>
      <c r="I514" s="129"/>
      <c r="J514" s="186"/>
      <c r="K514" s="216">
        <f t="shared" si="7"/>
        <v>0</v>
      </c>
    </row>
    <row r="515" spans="1:11" ht="13.5" customHeight="1" x14ac:dyDescent="0.2">
      <c r="A515" s="212"/>
      <c r="B515" s="213"/>
      <c r="C515" s="214"/>
      <c r="D515" s="219"/>
      <c r="E515" s="338"/>
      <c r="F515" s="338"/>
      <c r="G515" s="128"/>
      <c r="H515" s="32"/>
      <c r="I515" s="129"/>
      <c r="J515" s="186"/>
      <c r="K515" s="216">
        <f t="shared" si="7"/>
        <v>0</v>
      </c>
    </row>
    <row r="516" spans="1:11" ht="13.5" customHeight="1" x14ac:dyDescent="0.2">
      <c r="A516" s="212"/>
      <c r="B516" s="213"/>
      <c r="C516" s="214"/>
      <c r="D516" s="219"/>
      <c r="E516" s="338"/>
      <c r="F516" s="338"/>
      <c r="G516" s="128"/>
      <c r="H516" s="32"/>
      <c r="I516" s="129"/>
      <c r="J516" s="186"/>
      <c r="K516" s="216">
        <f t="shared" si="7"/>
        <v>0</v>
      </c>
    </row>
    <row r="517" spans="1:11" ht="13.5" customHeight="1" x14ac:dyDescent="0.2">
      <c r="A517" s="212"/>
      <c r="B517" s="213"/>
      <c r="C517" s="214"/>
      <c r="D517" s="219"/>
      <c r="E517" s="338"/>
      <c r="F517" s="338"/>
      <c r="G517" s="128"/>
      <c r="H517" s="32"/>
      <c r="I517" s="129"/>
      <c r="J517" s="186"/>
      <c r="K517" s="216">
        <f t="shared" si="7"/>
        <v>0</v>
      </c>
    </row>
    <row r="518" spans="1:11" ht="13.5" customHeight="1" x14ac:dyDescent="0.2">
      <c r="A518" s="212"/>
      <c r="B518" s="213"/>
      <c r="C518" s="214"/>
      <c r="D518" s="219"/>
      <c r="E518" s="338"/>
      <c r="F518" s="338"/>
      <c r="G518" s="128"/>
      <c r="H518" s="32"/>
      <c r="I518" s="129"/>
      <c r="J518" s="186"/>
      <c r="K518" s="216">
        <f t="shared" si="7"/>
        <v>0</v>
      </c>
    </row>
    <row r="519" spans="1:11" ht="13.5" customHeight="1" x14ac:dyDescent="0.2">
      <c r="A519" s="212"/>
      <c r="B519" s="213"/>
      <c r="C519" s="214"/>
      <c r="D519" s="219"/>
      <c r="E519" s="338"/>
      <c r="F519" s="338"/>
      <c r="G519" s="128"/>
      <c r="H519" s="32"/>
      <c r="I519" s="129"/>
      <c r="J519" s="186"/>
      <c r="K519" s="216">
        <f t="shared" si="7"/>
        <v>0</v>
      </c>
    </row>
    <row r="520" spans="1:11" ht="13.5" customHeight="1" x14ac:dyDescent="0.2">
      <c r="A520" s="212"/>
      <c r="B520" s="213"/>
      <c r="C520" s="214"/>
      <c r="D520" s="219"/>
      <c r="E520" s="338"/>
      <c r="F520" s="338"/>
      <c r="G520" s="128"/>
      <c r="H520" s="32"/>
      <c r="I520" s="129"/>
      <c r="J520" s="186"/>
      <c r="K520" s="216">
        <f t="shared" si="7"/>
        <v>0</v>
      </c>
    </row>
    <row r="521" spans="1:11" ht="13.5" customHeight="1" x14ac:dyDescent="0.2">
      <c r="A521" s="212"/>
      <c r="B521" s="213"/>
      <c r="C521" s="214"/>
      <c r="D521" s="219"/>
      <c r="E521" s="338"/>
      <c r="F521" s="338"/>
      <c r="G521" s="128"/>
      <c r="H521" s="32"/>
      <c r="I521" s="129"/>
      <c r="J521" s="186"/>
      <c r="K521" s="216">
        <f t="shared" si="7"/>
        <v>0</v>
      </c>
    </row>
    <row r="522" spans="1:11" ht="13.5" customHeight="1" x14ac:dyDescent="0.2">
      <c r="A522" s="212"/>
      <c r="B522" s="213"/>
      <c r="C522" s="214"/>
      <c r="D522" s="219"/>
      <c r="E522" s="338"/>
      <c r="F522" s="338"/>
      <c r="G522" s="128"/>
      <c r="H522" s="32"/>
      <c r="I522" s="129"/>
      <c r="J522" s="186"/>
      <c r="K522" s="216">
        <f t="shared" si="7"/>
        <v>0</v>
      </c>
    </row>
    <row r="523" spans="1:11" ht="13.5" customHeight="1" x14ac:dyDescent="0.2">
      <c r="A523" s="212"/>
      <c r="B523" s="213"/>
      <c r="C523" s="214"/>
      <c r="D523" s="219"/>
      <c r="E523" s="338"/>
      <c r="F523" s="338"/>
      <c r="G523" s="128"/>
      <c r="H523" s="32"/>
      <c r="I523" s="129"/>
      <c r="J523" s="186"/>
      <c r="K523" s="216">
        <f t="shared" si="7"/>
        <v>0</v>
      </c>
    </row>
    <row r="524" spans="1:11" ht="13.5" customHeight="1" x14ac:dyDescent="0.2">
      <c r="A524" s="212"/>
      <c r="B524" s="213"/>
      <c r="C524" s="214"/>
      <c r="D524" s="219"/>
      <c r="E524" s="338"/>
      <c r="F524" s="338"/>
      <c r="G524" s="128"/>
      <c r="H524" s="32"/>
      <c r="I524" s="129"/>
      <c r="J524" s="186"/>
      <c r="K524" s="216">
        <f t="shared" si="7"/>
        <v>0</v>
      </c>
    </row>
    <row r="525" spans="1:11" ht="13.5" customHeight="1" x14ac:dyDescent="0.2">
      <c r="A525" s="212"/>
      <c r="B525" s="213"/>
      <c r="C525" s="214"/>
      <c r="D525" s="219"/>
      <c r="E525" s="338"/>
      <c r="F525" s="338"/>
      <c r="G525" s="128"/>
      <c r="H525" s="32"/>
      <c r="I525" s="129"/>
      <c r="J525" s="186"/>
      <c r="K525" s="216">
        <f t="shared" si="7"/>
        <v>0</v>
      </c>
    </row>
    <row r="526" spans="1:11" ht="13.5" customHeight="1" x14ac:dyDescent="0.2">
      <c r="A526" s="212"/>
      <c r="B526" s="213"/>
      <c r="C526" s="214"/>
      <c r="D526" s="219"/>
      <c r="E526" s="338"/>
      <c r="F526" s="338"/>
      <c r="G526" s="128"/>
      <c r="H526" s="32"/>
      <c r="I526" s="129"/>
      <c r="J526" s="186"/>
      <c r="K526" s="216">
        <f t="shared" si="7"/>
        <v>0</v>
      </c>
    </row>
    <row r="527" spans="1:11" ht="13.5" customHeight="1" x14ac:dyDescent="0.2">
      <c r="A527" s="212"/>
      <c r="B527" s="213"/>
      <c r="C527" s="214"/>
      <c r="D527" s="219"/>
      <c r="E527" s="338"/>
      <c r="F527" s="338"/>
      <c r="G527" s="128"/>
      <c r="H527" s="32"/>
      <c r="I527" s="129"/>
      <c r="J527" s="186"/>
      <c r="K527" s="216">
        <f t="shared" si="7"/>
        <v>0</v>
      </c>
    </row>
    <row r="528" spans="1:11" ht="13.5" customHeight="1" x14ac:dyDescent="0.2">
      <c r="A528" s="212"/>
      <c r="B528" s="213"/>
      <c r="C528" s="214"/>
      <c r="D528" s="219"/>
      <c r="E528" s="338"/>
      <c r="F528" s="338"/>
      <c r="G528" s="128"/>
      <c r="H528" s="32"/>
      <c r="I528" s="129"/>
      <c r="J528" s="186"/>
      <c r="K528" s="216">
        <f t="shared" si="7"/>
        <v>0</v>
      </c>
    </row>
    <row r="529" spans="1:11" ht="13.5" customHeight="1" x14ac:dyDescent="0.2">
      <c r="A529" s="212"/>
      <c r="B529" s="213"/>
      <c r="C529" s="214"/>
      <c r="D529" s="219"/>
      <c r="E529" s="338"/>
      <c r="F529" s="338"/>
      <c r="G529" s="128"/>
      <c r="H529" s="32"/>
      <c r="I529" s="129"/>
      <c r="J529" s="186"/>
      <c r="K529" s="216">
        <f t="shared" si="7"/>
        <v>0</v>
      </c>
    </row>
    <row r="530" spans="1:11" ht="13.5" customHeight="1" x14ac:dyDescent="0.2">
      <c r="A530" s="212"/>
      <c r="B530" s="213"/>
      <c r="C530" s="214"/>
      <c r="D530" s="219"/>
      <c r="E530" s="338"/>
      <c r="F530" s="338"/>
      <c r="G530" s="128"/>
      <c r="H530" s="32"/>
      <c r="I530" s="129"/>
      <c r="J530" s="186"/>
      <c r="K530" s="216">
        <f t="shared" si="7"/>
        <v>0</v>
      </c>
    </row>
    <row r="531" spans="1:11" ht="13.5" customHeight="1" x14ac:dyDescent="0.2">
      <c r="A531" s="212"/>
      <c r="B531" s="213"/>
      <c r="C531" s="214"/>
      <c r="D531" s="219"/>
      <c r="E531" s="338"/>
      <c r="F531" s="338"/>
      <c r="G531" s="128"/>
      <c r="H531" s="32"/>
      <c r="I531" s="129"/>
      <c r="J531" s="186"/>
      <c r="K531" s="216">
        <f t="shared" si="7"/>
        <v>0</v>
      </c>
    </row>
    <row r="532" spans="1:11" ht="13.5" customHeight="1" x14ac:dyDescent="0.2">
      <c r="A532" s="212"/>
      <c r="B532" s="213"/>
      <c r="C532" s="214"/>
      <c r="D532" s="219"/>
      <c r="E532" s="338"/>
      <c r="F532" s="338"/>
      <c r="G532" s="128"/>
      <c r="H532" s="32"/>
      <c r="I532" s="129"/>
      <c r="J532" s="186"/>
      <c r="K532" s="216">
        <f t="shared" si="7"/>
        <v>0</v>
      </c>
    </row>
    <row r="533" spans="1:11" ht="13.5" customHeight="1" x14ac:dyDescent="0.2">
      <c r="A533" s="212"/>
      <c r="B533" s="213"/>
      <c r="C533" s="214"/>
      <c r="D533" s="219"/>
      <c r="E533" s="338"/>
      <c r="F533" s="338"/>
      <c r="G533" s="128"/>
      <c r="H533" s="32"/>
      <c r="I533" s="129"/>
      <c r="J533" s="186"/>
      <c r="K533" s="216">
        <f t="shared" si="7"/>
        <v>0</v>
      </c>
    </row>
    <row r="534" spans="1:11" ht="13.5" customHeight="1" x14ac:dyDescent="0.2">
      <c r="A534" s="212"/>
      <c r="B534" s="213"/>
      <c r="C534" s="214"/>
      <c r="D534" s="219"/>
      <c r="E534" s="338"/>
      <c r="F534" s="338"/>
      <c r="G534" s="128"/>
      <c r="H534" s="32"/>
      <c r="I534" s="129"/>
      <c r="J534" s="186"/>
      <c r="K534" s="216">
        <f t="shared" si="7"/>
        <v>0</v>
      </c>
    </row>
    <row r="535" spans="1:11" ht="13.5" customHeight="1" x14ac:dyDescent="0.2">
      <c r="A535" s="212"/>
      <c r="B535" s="213"/>
      <c r="C535" s="214"/>
      <c r="D535" s="219"/>
      <c r="E535" s="338"/>
      <c r="F535" s="338"/>
      <c r="G535" s="128"/>
      <c r="H535" s="32"/>
      <c r="I535" s="129"/>
      <c r="J535" s="186"/>
      <c r="K535" s="216">
        <f t="shared" si="7"/>
        <v>0</v>
      </c>
    </row>
    <row r="536" spans="1:11" ht="13.5" customHeight="1" x14ac:dyDescent="0.2">
      <c r="A536" s="212"/>
      <c r="B536" s="213"/>
      <c r="C536" s="214"/>
      <c r="D536" s="219"/>
      <c r="E536" s="338"/>
      <c r="F536" s="338"/>
      <c r="G536" s="128"/>
      <c r="H536" s="32"/>
      <c r="I536" s="129"/>
      <c r="J536" s="186"/>
      <c r="K536" s="216">
        <f t="shared" si="7"/>
        <v>0</v>
      </c>
    </row>
    <row r="537" spans="1:11" ht="13.5" customHeight="1" x14ac:dyDescent="0.2">
      <c r="A537" s="212"/>
      <c r="B537" s="213"/>
      <c r="C537" s="214"/>
      <c r="D537" s="219"/>
      <c r="E537" s="338"/>
      <c r="F537" s="338"/>
      <c r="G537" s="128"/>
      <c r="H537" s="32"/>
      <c r="I537" s="129"/>
      <c r="J537" s="186"/>
      <c r="K537" s="216">
        <f t="shared" si="7"/>
        <v>0</v>
      </c>
    </row>
    <row r="538" spans="1:11" ht="13.5" customHeight="1" x14ac:dyDescent="0.2">
      <c r="A538" s="212"/>
      <c r="B538" s="213"/>
      <c r="C538" s="214"/>
      <c r="D538" s="219"/>
      <c r="E538" s="338"/>
      <c r="F538" s="338"/>
      <c r="G538" s="128"/>
      <c r="H538" s="32"/>
      <c r="I538" s="129"/>
      <c r="J538" s="186"/>
      <c r="K538" s="216">
        <f t="shared" si="7"/>
        <v>0</v>
      </c>
    </row>
    <row r="539" spans="1:11" ht="13.5" customHeight="1" x14ac:dyDescent="0.2">
      <c r="A539" s="212"/>
      <c r="B539" s="213"/>
      <c r="C539" s="214"/>
      <c r="D539" s="219"/>
      <c r="E539" s="338"/>
      <c r="F539" s="338"/>
      <c r="G539" s="128"/>
      <c r="H539" s="32"/>
      <c r="I539" s="129"/>
      <c r="J539" s="186"/>
      <c r="K539" s="216">
        <f t="shared" ref="K539:K598" si="8">SUM(G539:J539)</f>
        <v>0</v>
      </c>
    </row>
    <row r="540" spans="1:11" ht="13.5" customHeight="1" x14ac:dyDescent="0.2">
      <c r="A540" s="212"/>
      <c r="B540" s="213"/>
      <c r="C540" s="214"/>
      <c r="D540" s="219"/>
      <c r="E540" s="338"/>
      <c r="F540" s="338"/>
      <c r="G540" s="128"/>
      <c r="H540" s="32"/>
      <c r="I540" s="129"/>
      <c r="J540" s="186"/>
      <c r="K540" s="216">
        <f t="shared" si="8"/>
        <v>0</v>
      </c>
    </row>
    <row r="541" spans="1:11" ht="13.5" customHeight="1" x14ac:dyDescent="0.2">
      <c r="A541" s="212"/>
      <c r="B541" s="213"/>
      <c r="C541" s="214"/>
      <c r="D541" s="219"/>
      <c r="E541" s="338"/>
      <c r="F541" s="338"/>
      <c r="G541" s="128"/>
      <c r="H541" s="32"/>
      <c r="I541" s="129"/>
      <c r="J541" s="186"/>
      <c r="K541" s="216">
        <f t="shared" si="8"/>
        <v>0</v>
      </c>
    </row>
    <row r="542" spans="1:11" ht="13.5" customHeight="1" x14ac:dyDescent="0.2">
      <c r="A542" s="212"/>
      <c r="B542" s="213"/>
      <c r="C542" s="214"/>
      <c r="D542" s="219"/>
      <c r="E542" s="338"/>
      <c r="F542" s="338"/>
      <c r="G542" s="128"/>
      <c r="H542" s="32"/>
      <c r="I542" s="129"/>
      <c r="J542" s="186"/>
      <c r="K542" s="216">
        <f t="shared" si="8"/>
        <v>0</v>
      </c>
    </row>
    <row r="543" spans="1:11" ht="13.5" customHeight="1" x14ac:dyDescent="0.2">
      <c r="A543" s="212"/>
      <c r="B543" s="213"/>
      <c r="C543" s="214"/>
      <c r="D543" s="219"/>
      <c r="E543" s="338"/>
      <c r="F543" s="338"/>
      <c r="G543" s="128"/>
      <c r="H543" s="32"/>
      <c r="I543" s="129"/>
      <c r="J543" s="186"/>
      <c r="K543" s="216">
        <f t="shared" si="8"/>
        <v>0</v>
      </c>
    </row>
    <row r="544" spans="1:11" ht="13.5" customHeight="1" x14ac:dyDescent="0.2">
      <c r="A544" s="212"/>
      <c r="B544" s="213"/>
      <c r="C544" s="214"/>
      <c r="D544" s="219"/>
      <c r="E544" s="338"/>
      <c r="F544" s="338"/>
      <c r="G544" s="128"/>
      <c r="H544" s="32"/>
      <c r="I544" s="129"/>
      <c r="J544" s="186"/>
      <c r="K544" s="216">
        <f t="shared" si="8"/>
        <v>0</v>
      </c>
    </row>
    <row r="545" spans="1:11" ht="13.5" customHeight="1" x14ac:dyDescent="0.2">
      <c r="A545" s="212"/>
      <c r="B545" s="213"/>
      <c r="C545" s="214"/>
      <c r="D545" s="219"/>
      <c r="E545" s="338"/>
      <c r="F545" s="338"/>
      <c r="G545" s="128"/>
      <c r="H545" s="32"/>
      <c r="I545" s="129"/>
      <c r="J545" s="186"/>
      <c r="K545" s="216">
        <f t="shared" si="8"/>
        <v>0</v>
      </c>
    </row>
    <row r="546" spans="1:11" ht="13.5" customHeight="1" x14ac:dyDescent="0.2">
      <c r="A546" s="212"/>
      <c r="B546" s="213"/>
      <c r="C546" s="214"/>
      <c r="D546" s="219"/>
      <c r="E546" s="338"/>
      <c r="F546" s="338"/>
      <c r="G546" s="128"/>
      <c r="H546" s="32"/>
      <c r="I546" s="129"/>
      <c r="J546" s="186"/>
      <c r="K546" s="216">
        <f t="shared" si="8"/>
        <v>0</v>
      </c>
    </row>
    <row r="547" spans="1:11" ht="13.5" customHeight="1" x14ac:dyDescent="0.2">
      <c r="A547" s="212"/>
      <c r="B547" s="213"/>
      <c r="C547" s="214"/>
      <c r="D547" s="219"/>
      <c r="E547" s="338"/>
      <c r="F547" s="338"/>
      <c r="G547" s="128"/>
      <c r="H547" s="32"/>
      <c r="I547" s="129"/>
      <c r="J547" s="186"/>
      <c r="K547" s="216">
        <f t="shared" si="8"/>
        <v>0</v>
      </c>
    </row>
    <row r="548" spans="1:11" ht="13.5" customHeight="1" x14ac:dyDescent="0.2">
      <c r="A548" s="212"/>
      <c r="B548" s="213"/>
      <c r="C548" s="214"/>
      <c r="D548" s="219"/>
      <c r="E548" s="338"/>
      <c r="F548" s="338"/>
      <c r="G548" s="128"/>
      <c r="H548" s="32"/>
      <c r="I548" s="129"/>
      <c r="J548" s="186"/>
      <c r="K548" s="216">
        <f t="shared" si="8"/>
        <v>0</v>
      </c>
    </row>
    <row r="549" spans="1:11" ht="13.5" customHeight="1" x14ac:dyDescent="0.2">
      <c r="A549" s="212"/>
      <c r="B549" s="213"/>
      <c r="C549" s="214"/>
      <c r="D549" s="219"/>
      <c r="E549" s="338"/>
      <c r="F549" s="338"/>
      <c r="G549" s="128"/>
      <c r="H549" s="32"/>
      <c r="I549" s="129"/>
      <c r="J549" s="186"/>
      <c r="K549" s="216">
        <f t="shared" si="8"/>
        <v>0</v>
      </c>
    </row>
    <row r="550" spans="1:11" ht="13.5" customHeight="1" x14ac:dyDescent="0.2">
      <c r="A550" s="212"/>
      <c r="B550" s="213"/>
      <c r="C550" s="214"/>
      <c r="D550" s="219"/>
      <c r="E550" s="338"/>
      <c r="F550" s="338"/>
      <c r="G550" s="128"/>
      <c r="H550" s="32"/>
      <c r="I550" s="129"/>
      <c r="J550" s="186"/>
      <c r="K550" s="216">
        <f t="shared" si="8"/>
        <v>0</v>
      </c>
    </row>
    <row r="551" spans="1:11" ht="13.5" customHeight="1" x14ac:dyDescent="0.2">
      <c r="A551" s="212"/>
      <c r="B551" s="213"/>
      <c r="C551" s="214"/>
      <c r="D551" s="219"/>
      <c r="E551" s="338"/>
      <c r="F551" s="338"/>
      <c r="G551" s="128"/>
      <c r="H551" s="32"/>
      <c r="I551" s="129"/>
      <c r="J551" s="186"/>
      <c r="K551" s="216">
        <f t="shared" si="8"/>
        <v>0</v>
      </c>
    </row>
    <row r="552" spans="1:11" ht="13.5" customHeight="1" x14ac:dyDescent="0.2">
      <c r="A552" s="212"/>
      <c r="B552" s="213"/>
      <c r="C552" s="214"/>
      <c r="D552" s="219"/>
      <c r="E552" s="338"/>
      <c r="F552" s="338"/>
      <c r="G552" s="128"/>
      <c r="H552" s="32"/>
      <c r="I552" s="129"/>
      <c r="J552" s="186"/>
      <c r="K552" s="216">
        <f t="shared" si="8"/>
        <v>0</v>
      </c>
    </row>
    <row r="553" spans="1:11" ht="13.5" customHeight="1" x14ac:dyDescent="0.2">
      <c r="A553" s="212"/>
      <c r="B553" s="213"/>
      <c r="C553" s="214"/>
      <c r="D553" s="219"/>
      <c r="E553" s="338"/>
      <c r="F553" s="338"/>
      <c r="G553" s="128"/>
      <c r="H553" s="32"/>
      <c r="I553" s="129"/>
      <c r="J553" s="186"/>
      <c r="K553" s="216">
        <f t="shared" si="8"/>
        <v>0</v>
      </c>
    </row>
    <row r="554" spans="1:11" ht="13.5" customHeight="1" x14ac:dyDescent="0.2">
      <c r="A554" s="212"/>
      <c r="B554" s="213"/>
      <c r="C554" s="214"/>
      <c r="D554" s="219"/>
      <c r="E554" s="338"/>
      <c r="F554" s="338"/>
      <c r="G554" s="128"/>
      <c r="H554" s="32"/>
      <c r="I554" s="129"/>
      <c r="J554" s="186"/>
      <c r="K554" s="216">
        <f t="shared" si="8"/>
        <v>0</v>
      </c>
    </row>
    <row r="555" spans="1:11" ht="13.5" customHeight="1" x14ac:dyDescent="0.2">
      <c r="A555" s="212"/>
      <c r="B555" s="213"/>
      <c r="C555" s="214"/>
      <c r="D555" s="219"/>
      <c r="E555" s="338"/>
      <c r="F555" s="338"/>
      <c r="G555" s="128"/>
      <c r="H555" s="32"/>
      <c r="I555" s="129"/>
      <c r="J555" s="186"/>
      <c r="K555" s="216">
        <f t="shared" si="8"/>
        <v>0</v>
      </c>
    </row>
    <row r="556" spans="1:11" ht="13.5" customHeight="1" x14ac:dyDescent="0.2">
      <c r="A556" s="212"/>
      <c r="B556" s="213"/>
      <c r="C556" s="214"/>
      <c r="D556" s="219"/>
      <c r="E556" s="338"/>
      <c r="F556" s="338"/>
      <c r="G556" s="128"/>
      <c r="H556" s="32"/>
      <c r="I556" s="129"/>
      <c r="J556" s="186"/>
      <c r="K556" s="216">
        <f t="shared" si="8"/>
        <v>0</v>
      </c>
    </row>
    <row r="557" spans="1:11" ht="13.5" customHeight="1" x14ac:dyDescent="0.2">
      <c r="A557" s="212"/>
      <c r="B557" s="213"/>
      <c r="C557" s="214"/>
      <c r="D557" s="219"/>
      <c r="E557" s="338"/>
      <c r="F557" s="338"/>
      <c r="G557" s="128"/>
      <c r="H557" s="32"/>
      <c r="I557" s="129"/>
      <c r="J557" s="186"/>
      <c r="K557" s="216">
        <f t="shared" si="8"/>
        <v>0</v>
      </c>
    </row>
    <row r="558" spans="1:11" ht="13.5" customHeight="1" x14ac:dyDescent="0.2">
      <c r="A558" s="212"/>
      <c r="B558" s="213"/>
      <c r="C558" s="214"/>
      <c r="D558" s="219"/>
      <c r="E558" s="338"/>
      <c r="F558" s="338"/>
      <c r="G558" s="128"/>
      <c r="H558" s="32"/>
      <c r="I558" s="129"/>
      <c r="J558" s="186"/>
      <c r="K558" s="216">
        <f t="shared" si="8"/>
        <v>0</v>
      </c>
    </row>
    <row r="559" spans="1:11" ht="13.5" customHeight="1" x14ac:dyDescent="0.2">
      <c r="A559" s="212"/>
      <c r="B559" s="213"/>
      <c r="C559" s="214"/>
      <c r="D559" s="219"/>
      <c r="E559" s="338"/>
      <c r="F559" s="338"/>
      <c r="G559" s="128"/>
      <c r="H559" s="32"/>
      <c r="I559" s="129"/>
      <c r="J559" s="186"/>
      <c r="K559" s="216">
        <f t="shared" si="8"/>
        <v>0</v>
      </c>
    </row>
    <row r="560" spans="1:11" ht="13.5" customHeight="1" x14ac:dyDescent="0.2">
      <c r="A560" s="212"/>
      <c r="B560" s="213"/>
      <c r="C560" s="214"/>
      <c r="D560" s="219"/>
      <c r="E560" s="338"/>
      <c r="F560" s="338"/>
      <c r="G560" s="128"/>
      <c r="H560" s="32"/>
      <c r="I560" s="129"/>
      <c r="J560" s="186"/>
      <c r="K560" s="216">
        <f t="shared" si="8"/>
        <v>0</v>
      </c>
    </row>
    <row r="561" spans="1:11" ht="13.5" customHeight="1" x14ac:dyDescent="0.2">
      <c r="A561" s="212"/>
      <c r="B561" s="213"/>
      <c r="C561" s="214"/>
      <c r="D561" s="219"/>
      <c r="E561" s="338"/>
      <c r="F561" s="338"/>
      <c r="G561" s="128"/>
      <c r="H561" s="32"/>
      <c r="I561" s="129"/>
      <c r="J561" s="186"/>
      <c r="K561" s="216">
        <f t="shared" si="8"/>
        <v>0</v>
      </c>
    </row>
    <row r="562" spans="1:11" ht="13.5" customHeight="1" x14ac:dyDescent="0.2">
      <c r="A562" s="212"/>
      <c r="B562" s="213"/>
      <c r="C562" s="214"/>
      <c r="D562" s="219"/>
      <c r="E562" s="338"/>
      <c r="F562" s="338"/>
      <c r="G562" s="128"/>
      <c r="H562" s="32"/>
      <c r="I562" s="129"/>
      <c r="J562" s="186"/>
      <c r="K562" s="216">
        <f t="shared" si="8"/>
        <v>0</v>
      </c>
    </row>
    <row r="563" spans="1:11" ht="13.5" customHeight="1" x14ac:dyDescent="0.2">
      <c r="A563" s="212"/>
      <c r="B563" s="213"/>
      <c r="C563" s="214"/>
      <c r="D563" s="219"/>
      <c r="E563" s="338"/>
      <c r="F563" s="338"/>
      <c r="G563" s="128"/>
      <c r="H563" s="32"/>
      <c r="I563" s="129"/>
      <c r="J563" s="186"/>
      <c r="K563" s="216">
        <f t="shared" si="8"/>
        <v>0</v>
      </c>
    </row>
    <row r="564" spans="1:11" ht="13.5" customHeight="1" x14ac:dyDescent="0.2">
      <c r="A564" s="212"/>
      <c r="B564" s="213"/>
      <c r="C564" s="214"/>
      <c r="D564" s="219"/>
      <c r="E564" s="338"/>
      <c r="F564" s="338"/>
      <c r="G564" s="128"/>
      <c r="H564" s="32"/>
      <c r="I564" s="129"/>
      <c r="J564" s="186"/>
      <c r="K564" s="216">
        <f t="shared" si="8"/>
        <v>0</v>
      </c>
    </row>
    <row r="565" spans="1:11" ht="13.5" customHeight="1" x14ac:dyDescent="0.2">
      <c r="A565" s="212"/>
      <c r="B565" s="213"/>
      <c r="C565" s="214"/>
      <c r="D565" s="219"/>
      <c r="E565" s="338"/>
      <c r="F565" s="338"/>
      <c r="G565" s="128"/>
      <c r="H565" s="32"/>
      <c r="I565" s="129"/>
      <c r="J565" s="186"/>
      <c r="K565" s="216">
        <f t="shared" si="8"/>
        <v>0</v>
      </c>
    </row>
    <row r="566" spans="1:11" ht="13.5" customHeight="1" x14ac:dyDescent="0.2">
      <c r="A566" s="212"/>
      <c r="B566" s="213"/>
      <c r="C566" s="214"/>
      <c r="D566" s="219"/>
      <c r="E566" s="338"/>
      <c r="F566" s="338"/>
      <c r="G566" s="128"/>
      <c r="H566" s="32"/>
      <c r="I566" s="129"/>
      <c r="J566" s="186"/>
      <c r="K566" s="216">
        <f t="shared" si="8"/>
        <v>0</v>
      </c>
    </row>
    <row r="567" spans="1:11" ht="13.5" customHeight="1" x14ac:dyDescent="0.2">
      <c r="A567" s="212"/>
      <c r="B567" s="213"/>
      <c r="C567" s="214"/>
      <c r="D567" s="219"/>
      <c r="E567" s="338"/>
      <c r="F567" s="338"/>
      <c r="G567" s="128"/>
      <c r="H567" s="32"/>
      <c r="I567" s="129"/>
      <c r="J567" s="186"/>
      <c r="K567" s="216">
        <f t="shared" si="8"/>
        <v>0</v>
      </c>
    </row>
    <row r="568" spans="1:11" ht="13.5" customHeight="1" x14ac:dyDescent="0.2">
      <c r="A568" s="212"/>
      <c r="B568" s="213"/>
      <c r="C568" s="214"/>
      <c r="D568" s="219"/>
      <c r="E568" s="338"/>
      <c r="F568" s="338"/>
      <c r="G568" s="128"/>
      <c r="H568" s="32"/>
      <c r="I568" s="129"/>
      <c r="J568" s="186"/>
      <c r="K568" s="216">
        <f t="shared" si="8"/>
        <v>0</v>
      </c>
    </row>
    <row r="569" spans="1:11" ht="13.5" customHeight="1" x14ac:dyDescent="0.2">
      <c r="A569" s="212"/>
      <c r="B569" s="213"/>
      <c r="C569" s="214"/>
      <c r="D569" s="219"/>
      <c r="E569" s="338"/>
      <c r="F569" s="338"/>
      <c r="G569" s="128"/>
      <c r="H569" s="32"/>
      <c r="I569" s="129"/>
      <c r="J569" s="186"/>
      <c r="K569" s="216">
        <f t="shared" si="8"/>
        <v>0</v>
      </c>
    </row>
    <row r="570" spans="1:11" ht="13.5" customHeight="1" x14ac:dyDescent="0.2">
      <c r="A570" s="212"/>
      <c r="B570" s="213"/>
      <c r="C570" s="214"/>
      <c r="D570" s="219"/>
      <c r="E570" s="338"/>
      <c r="F570" s="338"/>
      <c r="G570" s="128"/>
      <c r="H570" s="32"/>
      <c r="I570" s="129"/>
      <c r="J570" s="186"/>
      <c r="K570" s="216">
        <f t="shared" si="8"/>
        <v>0</v>
      </c>
    </row>
    <row r="571" spans="1:11" ht="13.5" customHeight="1" x14ac:dyDescent="0.2">
      <c r="A571" s="212"/>
      <c r="B571" s="213"/>
      <c r="C571" s="214"/>
      <c r="D571" s="219"/>
      <c r="E571" s="338"/>
      <c r="F571" s="338"/>
      <c r="G571" s="128"/>
      <c r="H571" s="32"/>
      <c r="I571" s="129"/>
      <c r="J571" s="186"/>
      <c r="K571" s="216">
        <f t="shared" si="8"/>
        <v>0</v>
      </c>
    </row>
    <row r="572" spans="1:11" ht="13.5" customHeight="1" x14ac:dyDescent="0.2">
      <c r="A572" s="212"/>
      <c r="B572" s="213"/>
      <c r="C572" s="214"/>
      <c r="D572" s="219"/>
      <c r="E572" s="338"/>
      <c r="F572" s="338"/>
      <c r="G572" s="128"/>
      <c r="H572" s="32"/>
      <c r="I572" s="129"/>
      <c r="J572" s="186"/>
      <c r="K572" s="216">
        <f t="shared" si="8"/>
        <v>0</v>
      </c>
    </row>
    <row r="573" spans="1:11" ht="13.5" customHeight="1" x14ac:dyDescent="0.2">
      <c r="A573" s="212"/>
      <c r="B573" s="213"/>
      <c r="C573" s="214"/>
      <c r="D573" s="219"/>
      <c r="E573" s="338"/>
      <c r="F573" s="338"/>
      <c r="G573" s="128"/>
      <c r="H573" s="32"/>
      <c r="I573" s="129"/>
      <c r="J573" s="186"/>
      <c r="K573" s="216">
        <f t="shared" si="8"/>
        <v>0</v>
      </c>
    </row>
    <row r="574" spans="1:11" ht="13.5" customHeight="1" x14ac:dyDescent="0.2">
      <c r="A574" s="212"/>
      <c r="B574" s="213"/>
      <c r="C574" s="214"/>
      <c r="D574" s="219"/>
      <c r="E574" s="338"/>
      <c r="F574" s="338"/>
      <c r="G574" s="128"/>
      <c r="H574" s="32"/>
      <c r="I574" s="129"/>
      <c r="J574" s="186"/>
      <c r="K574" s="216">
        <f t="shared" si="8"/>
        <v>0</v>
      </c>
    </row>
    <row r="575" spans="1:11" ht="13.5" customHeight="1" x14ac:dyDescent="0.2">
      <c r="A575" s="212"/>
      <c r="B575" s="213"/>
      <c r="C575" s="214"/>
      <c r="D575" s="219"/>
      <c r="E575" s="338"/>
      <c r="F575" s="338"/>
      <c r="G575" s="128"/>
      <c r="H575" s="32"/>
      <c r="I575" s="129"/>
      <c r="J575" s="186"/>
      <c r="K575" s="216">
        <f t="shared" si="8"/>
        <v>0</v>
      </c>
    </row>
    <row r="576" spans="1:11" ht="13.5" customHeight="1" x14ac:dyDescent="0.2">
      <c r="A576" s="212"/>
      <c r="B576" s="213"/>
      <c r="C576" s="214"/>
      <c r="D576" s="219"/>
      <c r="E576" s="338"/>
      <c r="F576" s="338"/>
      <c r="G576" s="128"/>
      <c r="H576" s="32"/>
      <c r="I576" s="129"/>
      <c r="J576" s="186"/>
      <c r="K576" s="216">
        <f t="shared" si="8"/>
        <v>0</v>
      </c>
    </row>
    <row r="577" spans="1:11" ht="13.5" customHeight="1" x14ac:dyDescent="0.2">
      <c r="A577" s="212"/>
      <c r="B577" s="213"/>
      <c r="C577" s="214"/>
      <c r="D577" s="219"/>
      <c r="E577" s="338"/>
      <c r="F577" s="338"/>
      <c r="G577" s="128"/>
      <c r="H577" s="32"/>
      <c r="I577" s="129"/>
      <c r="J577" s="186"/>
      <c r="K577" s="216">
        <f t="shared" si="8"/>
        <v>0</v>
      </c>
    </row>
    <row r="578" spans="1:11" ht="13.5" customHeight="1" x14ac:dyDescent="0.2">
      <c r="A578" s="212"/>
      <c r="B578" s="213"/>
      <c r="C578" s="214"/>
      <c r="D578" s="219"/>
      <c r="E578" s="338"/>
      <c r="F578" s="338"/>
      <c r="G578" s="128"/>
      <c r="H578" s="32"/>
      <c r="I578" s="129"/>
      <c r="J578" s="186"/>
      <c r="K578" s="216">
        <f t="shared" si="8"/>
        <v>0</v>
      </c>
    </row>
    <row r="579" spans="1:11" ht="13.5" customHeight="1" x14ac:dyDescent="0.2">
      <c r="A579" s="212"/>
      <c r="B579" s="213"/>
      <c r="C579" s="214"/>
      <c r="D579" s="219"/>
      <c r="E579" s="338"/>
      <c r="F579" s="338"/>
      <c r="G579" s="128"/>
      <c r="H579" s="32"/>
      <c r="I579" s="129"/>
      <c r="J579" s="186"/>
      <c r="K579" s="216">
        <f t="shared" si="8"/>
        <v>0</v>
      </c>
    </row>
    <row r="580" spans="1:11" ht="13.5" customHeight="1" x14ac:dyDescent="0.2">
      <c r="A580" s="212"/>
      <c r="B580" s="213"/>
      <c r="C580" s="214"/>
      <c r="D580" s="219"/>
      <c r="E580" s="338"/>
      <c r="F580" s="338"/>
      <c r="G580" s="128"/>
      <c r="H580" s="32"/>
      <c r="I580" s="129"/>
      <c r="J580" s="186"/>
      <c r="K580" s="216">
        <f t="shared" si="8"/>
        <v>0</v>
      </c>
    </row>
    <row r="581" spans="1:11" ht="13.5" customHeight="1" x14ac:dyDescent="0.2">
      <c r="A581" s="212"/>
      <c r="B581" s="213"/>
      <c r="C581" s="214"/>
      <c r="D581" s="219"/>
      <c r="E581" s="338"/>
      <c r="F581" s="338"/>
      <c r="G581" s="128"/>
      <c r="H581" s="32"/>
      <c r="I581" s="129"/>
      <c r="J581" s="186"/>
      <c r="K581" s="216">
        <f t="shared" si="8"/>
        <v>0</v>
      </c>
    </row>
    <row r="582" spans="1:11" ht="13.5" customHeight="1" x14ac:dyDescent="0.2">
      <c r="A582" s="212"/>
      <c r="B582" s="213"/>
      <c r="C582" s="214"/>
      <c r="D582" s="219"/>
      <c r="E582" s="338"/>
      <c r="F582" s="338"/>
      <c r="G582" s="128"/>
      <c r="H582" s="32"/>
      <c r="I582" s="129"/>
      <c r="J582" s="186"/>
      <c r="K582" s="216">
        <f t="shared" si="8"/>
        <v>0</v>
      </c>
    </row>
    <row r="583" spans="1:11" ht="13.5" customHeight="1" x14ac:dyDescent="0.2">
      <c r="A583" s="212"/>
      <c r="B583" s="213"/>
      <c r="C583" s="214"/>
      <c r="D583" s="219"/>
      <c r="E583" s="338"/>
      <c r="F583" s="338"/>
      <c r="G583" s="128"/>
      <c r="H583" s="32"/>
      <c r="I583" s="129"/>
      <c r="J583" s="186"/>
      <c r="K583" s="216">
        <f t="shared" si="8"/>
        <v>0</v>
      </c>
    </row>
    <row r="584" spans="1:11" ht="13.5" customHeight="1" x14ac:dyDescent="0.2">
      <c r="A584" s="212"/>
      <c r="B584" s="213"/>
      <c r="C584" s="214"/>
      <c r="D584" s="219"/>
      <c r="E584" s="338"/>
      <c r="F584" s="338"/>
      <c r="G584" s="128"/>
      <c r="H584" s="32"/>
      <c r="I584" s="129"/>
      <c r="J584" s="186"/>
      <c r="K584" s="216">
        <f t="shared" si="8"/>
        <v>0</v>
      </c>
    </row>
    <row r="585" spans="1:11" ht="13.5" customHeight="1" x14ac:dyDescent="0.2">
      <c r="A585" s="212"/>
      <c r="B585" s="213"/>
      <c r="C585" s="214"/>
      <c r="D585" s="219"/>
      <c r="E585" s="338"/>
      <c r="F585" s="338"/>
      <c r="G585" s="128"/>
      <c r="H585" s="32"/>
      <c r="I585" s="129"/>
      <c r="J585" s="186"/>
      <c r="K585" s="216">
        <f t="shared" si="8"/>
        <v>0</v>
      </c>
    </row>
    <row r="586" spans="1:11" ht="13.5" customHeight="1" x14ac:dyDescent="0.2">
      <c r="A586" s="212"/>
      <c r="B586" s="213"/>
      <c r="C586" s="214"/>
      <c r="D586" s="219"/>
      <c r="E586" s="338"/>
      <c r="F586" s="338"/>
      <c r="G586" s="128"/>
      <c r="H586" s="32"/>
      <c r="I586" s="129"/>
      <c r="J586" s="186"/>
      <c r="K586" s="216">
        <f t="shared" si="8"/>
        <v>0</v>
      </c>
    </row>
    <row r="587" spans="1:11" ht="13.5" customHeight="1" x14ac:dyDescent="0.2">
      <c r="A587" s="212"/>
      <c r="B587" s="213"/>
      <c r="C587" s="214"/>
      <c r="D587" s="219"/>
      <c r="E587" s="338"/>
      <c r="F587" s="338"/>
      <c r="G587" s="128"/>
      <c r="H587" s="32"/>
      <c r="I587" s="129"/>
      <c r="J587" s="186"/>
      <c r="K587" s="216">
        <f t="shared" si="8"/>
        <v>0</v>
      </c>
    </row>
    <row r="588" spans="1:11" ht="13.5" customHeight="1" x14ac:dyDescent="0.2">
      <c r="A588" s="212"/>
      <c r="B588" s="213"/>
      <c r="C588" s="214"/>
      <c r="D588" s="219"/>
      <c r="E588" s="338"/>
      <c r="F588" s="338"/>
      <c r="G588" s="128"/>
      <c r="H588" s="32"/>
      <c r="I588" s="129"/>
      <c r="J588" s="186"/>
      <c r="K588" s="216">
        <f t="shared" si="8"/>
        <v>0</v>
      </c>
    </row>
    <row r="589" spans="1:11" ht="13.5" customHeight="1" x14ac:dyDescent="0.2">
      <c r="A589" s="212"/>
      <c r="B589" s="213"/>
      <c r="C589" s="214"/>
      <c r="D589" s="219"/>
      <c r="E589" s="338"/>
      <c r="F589" s="338"/>
      <c r="G589" s="128"/>
      <c r="H589" s="32"/>
      <c r="I589" s="129"/>
      <c r="J589" s="186"/>
      <c r="K589" s="216">
        <f t="shared" si="8"/>
        <v>0</v>
      </c>
    </row>
    <row r="590" spans="1:11" ht="13.5" customHeight="1" x14ac:dyDescent="0.2">
      <c r="A590" s="212"/>
      <c r="B590" s="213"/>
      <c r="C590" s="214"/>
      <c r="D590" s="219"/>
      <c r="E590" s="338"/>
      <c r="F590" s="338"/>
      <c r="G590" s="128"/>
      <c r="H590" s="32"/>
      <c r="I590" s="129"/>
      <c r="J590" s="186"/>
      <c r="K590" s="216">
        <f t="shared" si="8"/>
        <v>0</v>
      </c>
    </row>
    <row r="591" spans="1:11" ht="13.5" customHeight="1" x14ac:dyDescent="0.2">
      <c r="A591" s="212"/>
      <c r="B591" s="213"/>
      <c r="C591" s="214"/>
      <c r="D591" s="219"/>
      <c r="E591" s="338"/>
      <c r="F591" s="338"/>
      <c r="G591" s="128"/>
      <c r="H591" s="32"/>
      <c r="I591" s="129"/>
      <c r="J591" s="186"/>
      <c r="K591" s="216">
        <f t="shared" si="8"/>
        <v>0</v>
      </c>
    </row>
    <row r="592" spans="1:11" ht="13.5" customHeight="1" x14ac:dyDescent="0.2">
      <c r="A592" s="212"/>
      <c r="B592" s="213"/>
      <c r="C592" s="214"/>
      <c r="D592" s="219"/>
      <c r="E592" s="338"/>
      <c r="F592" s="338"/>
      <c r="G592" s="128"/>
      <c r="H592" s="32"/>
      <c r="I592" s="129"/>
      <c r="J592" s="186"/>
      <c r="K592" s="216">
        <f t="shared" si="8"/>
        <v>0</v>
      </c>
    </row>
    <row r="593" spans="1:11" ht="13.5" customHeight="1" x14ac:dyDescent="0.2">
      <c r="A593" s="212"/>
      <c r="B593" s="213"/>
      <c r="C593" s="214"/>
      <c r="D593" s="219"/>
      <c r="E593" s="338"/>
      <c r="F593" s="338"/>
      <c r="G593" s="128"/>
      <c r="H593" s="32"/>
      <c r="I593" s="129"/>
      <c r="J593" s="186"/>
      <c r="K593" s="216">
        <f t="shared" si="8"/>
        <v>0</v>
      </c>
    </row>
    <row r="594" spans="1:11" ht="13.5" customHeight="1" x14ac:dyDescent="0.2">
      <c r="A594" s="212"/>
      <c r="B594" s="213"/>
      <c r="C594" s="214"/>
      <c r="D594" s="219"/>
      <c r="E594" s="338"/>
      <c r="F594" s="338"/>
      <c r="G594" s="128"/>
      <c r="H594" s="32"/>
      <c r="I594" s="129"/>
      <c r="J594" s="186"/>
      <c r="K594" s="216">
        <f t="shared" si="8"/>
        <v>0</v>
      </c>
    </row>
    <row r="595" spans="1:11" ht="13.5" customHeight="1" x14ac:dyDescent="0.2">
      <c r="A595" s="212"/>
      <c r="B595" s="213"/>
      <c r="C595" s="214"/>
      <c r="D595" s="219"/>
      <c r="E595" s="338"/>
      <c r="F595" s="338"/>
      <c r="G595" s="128"/>
      <c r="H595" s="32"/>
      <c r="I595" s="129"/>
      <c r="J595" s="186"/>
      <c r="K595" s="216">
        <f t="shared" si="8"/>
        <v>0</v>
      </c>
    </row>
    <row r="596" spans="1:11" ht="13.5" customHeight="1" x14ac:dyDescent="0.2">
      <c r="A596" s="212"/>
      <c r="B596" s="213"/>
      <c r="C596" s="214"/>
      <c r="D596" s="219"/>
      <c r="E596" s="338"/>
      <c r="F596" s="338"/>
      <c r="G596" s="128"/>
      <c r="H596" s="32"/>
      <c r="I596" s="129"/>
      <c r="J596" s="186"/>
      <c r="K596" s="216">
        <f t="shared" si="8"/>
        <v>0</v>
      </c>
    </row>
    <row r="597" spans="1:11" ht="13.5" customHeight="1" x14ac:dyDescent="0.2">
      <c r="A597" s="212"/>
      <c r="B597" s="213"/>
      <c r="C597" s="214"/>
      <c r="D597" s="219"/>
      <c r="E597" s="338"/>
      <c r="F597" s="338"/>
      <c r="G597" s="128"/>
      <c r="H597" s="32"/>
      <c r="I597" s="129"/>
      <c r="J597" s="186"/>
      <c r="K597" s="216">
        <f t="shared" si="8"/>
        <v>0</v>
      </c>
    </row>
    <row r="598" spans="1:11" ht="13.5" customHeight="1" x14ac:dyDescent="0.2">
      <c r="A598" s="212"/>
      <c r="B598" s="213"/>
      <c r="C598" s="214"/>
      <c r="D598" s="219"/>
      <c r="E598" s="338"/>
      <c r="F598" s="338"/>
      <c r="G598" s="128"/>
      <c r="H598" s="32"/>
      <c r="I598" s="129"/>
      <c r="J598" s="186"/>
      <c r="K598" s="216">
        <f t="shared" si="8"/>
        <v>0</v>
      </c>
    </row>
  </sheetData>
  <sheetProtection algorithmName="SHA-512" hashValue="y1chThU4XrVy6sEgjPXzFjv6ne5zqnPcim2RNYsrgAh+pZw30m+zvvehoxnEz57fYeBctTEC9WrO144A/whDtw==" saltValue="GK/Sh/5qFGtVQAd12YMoLQ==" spinCount="100000" sheet="1" objects="1" scenarios="1"/>
  <mergeCells count="15">
    <mergeCell ref="G24:J24"/>
    <mergeCell ref="B6:C6"/>
    <mergeCell ref="A12:K12"/>
    <mergeCell ref="A17:B20"/>
    <mergeCell ref="E14:I15"/>
    <mergeCell ref="D24:D25"/>
    <mergeCell ref="C14:D16"/>
    <mergeCell ref="C17:D17"/>
    <mergeCell ref="C19:D19"/>
    <mergeCell ref="C20:D20"/>
    <mergeCell ref="F24:F25"/>
    <mergeCell ref="E24:E25"/>
    <mergeCell ref="C24:C25"/>
    <mergeCell ref="B24:B25"/>
    <mergeCell ref="A24:A25"/>
  </mergeCells>
  <phoneticPr fontId="4" type="noConversion"/>
  <conditionalFormatting sqref="G26:G598">
    <cfRule type="cellIs" dxfId="14" priority="17" operator="greaterThan">
      <formula>537.6</formula>
    </cfRule>
    <cfRule type="cellIs" dxfId="13" priority="9" operator="greaterThan">
      <formula>576</formula>
    </cfRule>
    <cfRule type="cellIs" dxfId="12" priority="8" operator="lessThan">
      <formula>0</formula>
    </cfRule>
  </conditionalFormatting>
  <conditionalFormatting sqref="I26:I598">
    <cfRule type="cellIs" dxfId="11" priority="12" operator="greaterThan">
      <formula>554.4</formula>
    </cfRule>
    <cfRule type="cellIs" dxfId="10" priority="5" operator="lessThan">
      <formula>0</formula>
    </cfRule>
    <cfRule type="cellIs" dxfId="9" priority="4" operator="greaterThan">
      <formula>594</formula>
    </cfRule>
  </conditionalFormatting>
  <conditionalFormatting sqref="H26:H598">
    <cfRule type="cellIs" dxfId="8" priority="10" operator="greaterThan">
      <formula>546</formula>
    </cfRule>
    <cfRule type="cellIs" dxfId="7" priority="7" operator="lessThan">
      <formula>0</formula>
    </cfRule>
    <cfRule type="cellIs" dxfId="6" priority="6" operator="greaterThan">
      <formula>585</formula>
    </cfRule>
  </conditionalFormatting>
  <conditionalFormatting sqref="J26:J598">
    <cfRule type="cellIs" dxfId="5" priority="1" operator="greaterThan">
      <formula>594</formula>
    </cfRule>
    <cfRule type="cellIs" dxfId="4" priority="2" operator="lessThan">
      <formula>0</formula>
    </cfRule>
    <cfRule type="cellIs" dxfId="3" priority="3" operator="greaterThan">
      <formula>554.4</formula>
    </cfRule>
  </conditionalFormatting>
  <dataValidations count="1">
    <dataValidation type="list" allowBlank="1" showInputMessage="1" showErrorMessage="1" sqref="C26:C598">
      <formula1>$A$8:$A$10</formula1>
    </dataValidation>
  </dataValidations>
  <pageMargins left="0.6692913385826772" right="0.6692913385826772" top="0.98425196850393704" bottom="0.98425196850393704" header="0.51181102362204722" footer="0.51181102362204722"/>
  <pageSetup paperSize="9" scale="5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H1064"/>
  <sheetViews>
    <sheetView showGridLines="0" zoomScale="90" zoomScaleNormal="90" workbookViewId="0">
      <selection activeCell="C23" sqref="C23"/>
    </sheetView>
  </sheetViews>
  <sheetFormatPr baseColWidth="10" defaultColWidth="11.42578125" defaultRowHeight="12.75" x14ac:dyDescent="0.2"/>
  <cols>
    <col min="1" max="1" width="23" style="81" customWidth="1"/>
    <col min="2" max="2" width="15.7109375" style="81" customWidth="1"/>
    <col min="3" max="3" width="39.28515625" style="81" customWidth="1"/>
    <col min="4" max="4" width="9.5703125" style="81" customWidth="1"/>
    <col min="5" max="5" width="10.140625" style="81" customWidth="1"/>
    <col min="6" max="6" width="10" style="81" customWidth="1"/>
    <col min="7" max="7" width="9.28515625" style="81" customWidth="1"/>
    <col min="8" max="16384" width="11.42578125" style="81"/>
  </cols>
  <sheetData>
    <row r="1" spans="1:7" x14ac:dyDescent="0.2">
      <c r="A1" s="79" t="str">
        <f>Basisdaten!A1</f>
        <v>GESUNDHEITS-, SOZIAL- UND INTEGRATIONSDIREKTION DES KANTONS BERN</v>
      </c>
      <c r="B1" s="80"/>
    </row>
    <row r="2" spans="1:7" x14ac:dyDescent="0.2">
      <c r="A2" s="79" t="s">
        <v>139</v>
      </c>
      <c r="B2" s="80"/>
    </row>
    <row r="3" spans="1:7" x14ac:dyDescent="0.2">
      <c r="A3" s="79"/>
      <c r="B3" s="80"/>
    </row>
    <row r="4" spans="1:7" x14ac:dyDescent="0.2">
      <c r="A4" s="79" t="s">
        <v>21</v>
      </c>
      <c r="B4" s="96">
        <f>Basisdaten!B7</f>
        <v>2022</v>
      </c>
      <c r="C4" s="96"/>
    </row>
    <row r="5" spans="1:7" x14ac:dyDescent="0.2">
      <c r="A5" s="79" t="s">
        <v>121</v>
      </c>
      <c r="B5" s="474" t="str">
        <f>IF(Basisdaten!B17="","",Basisdaten!B17)</f>
        <v/>
      </c>
      <c r="C5" s="475"/>
      <c r="D5" s="476"/>
      <c r="E5" s="476"/>
      <c r="F5" s="476"/>
      <c r="G5" s="476"/>
    </row>
    <row r="6" spans="1:7" x14ac:dyDescent="0.2">
      <c r="A6" s="79"/>
      <c r="B6" s="97"/>
    </row>
    <row r="7" spans="1:7" hidden="1" x14ac:dyDescent="0.2">
      <c r="A7" s="322" t="s">
        <v>164</v>
      </c>
      <c r="B7" s="89"/>
    </row>
    <row r="8" spans="1:7" hidden="1" x14ac:dyDescent="0.2">
      <c r="A8" s="81" t="s">
        <v>16</v>
      </c>
      <c r="B8" s="89"/>
    </row>
    <row r="9" spans="1:7" hidden="1" x14ac:dyDescent="0.2">
      <c r="B9" s="89"/>
    </row>
    <row r="11" spans="1:7" ht="26.25" customHeight="1" x14ac:dyDescent="0.2">
      <c r="A11" s="479" t="s">
        <v>30</v>
      </c>
      <c r="B11" s="480"/>
      <c r="C11" s="480"/>
      <c r="D11" s="480"/>
      <c r="E11" s="480"/>
      <c r="F11" s="480"/>
      <c r="G11" s="480"/>
    </row>
    <row r="12" spans="1:7" x14ac:dyDescent="0.2">
      <c r="G12" s="92"/>
    </row>
    <row r="13" spans="1:7" ht="29.25" customHeight="1" thickBot="1" x14ac:dyDescent="0.25">
      <c r="C13" s="227" t="s">
        <v>73</v>
      </c>
      <c r="D13" s="228"/>
      <c r="E13" s="483" t="s">
        <v>63</v>
      </c>
      <c r="F13" s="484"/>
      <c r="G13" s="98"/>
    </row>
    <row r="14" spans="1:7" ht="13.5" customHeight="1" x14ac:dyDescent="0.2">
      <c r="A14" s="99"/>
      <c r="B14" s="99"/>
      <c r="C14" s="481" t="str">
        <f>A7</f>
        <v>Behindert gemäss ATSG, mit Rente (nicht BE)</v>
      </c>
      <c r="D14" s="482"/>
      <c r="E14" s="100"/>
      <c r="F14" s="101">
        <f>SUMIF($C20:$C$593,$C$14,$G$20:$G593)</f>
        <v>0</v>
      </c>
      <c r="G14" s="102"/>
    </row>
    <row r="15" spans="1:7" ht="13.5" customHeight="1" x14ac:dyDescent="0.2">
      <c r="A15" s="99"/>
      <c r="B15" s="99"/>
      <c r="C15" s="485" t="str">
        <f>A8</f>
        <v>Behindert gemäss ATSG, ohne Rente (nicht BE)</v>
      </c>
      <c r="D15" s="486"/>
      <c r="E15" s="103"/>
      <c r="F15" s="104">
        <f>SUMIF($C20:$C$593,$C$15,$G$20:$G593)</f>
        <v>0</v>
      </c>
      <c r="G15" s="102"/>
    </row>
    <row r="16" spans="1:7" ht="13.5" customHeight="1" x14ac:dyDescent="0.2">
      <c r="A16" s="99"/>
      <c r="B16" s="99"/>
      <c r="C16" s="477" t="s">
        <v>7</v>
      </c>
      <c r="D16" s="478"/>
      <c r="E16" s="105"/>
      <c r="F16" s="106">
        <f>SUM(F14:F15)</f>
        <v>0</v>
      </c>
      <c r="G16" s="107"/>
    </row>
    <row r="17" spans="1:8" ht="13.5" customHeight="1" x14ac:dyDescent="0.2">
      <c r="G17" s="108"/>
    </row>
    <row r="18" spans="1:8" ht="13.5" customHeight="1" x14ac:dyDescent="0.2">
      <c r="G18" s="108"/>
    </row>
    <row r="19" spans="1:8" ht="26.25" customHeight="1" x14ac:dyDescent="0.2">
      <c r="A19" s="225" t="s">
        <v>0</v>
      </c>
      <c r="B19" s="226" t="s">
        <v>8</v>
      </c>
      <c r="C19" s="224" t="s">
        <v>9</v>
      </c>
      <c r="D19" s="187" t="s">
        <v>15</v>
      </c>
      <c r="E19" s="187" t="s">
        <v>10</v>
      </c>
      <c r="F19" s="187" t="s">
        <v>11</v>
      </c>
      <c r="G19" s="187" t="s">
        <v>12</v>
      </c>
    </row>
    <row r="20" spans="1:8" ht="13.5" customHeight="1" x14ac:dyDescent="0.2">
      <c r="A20" s="220"/>
      <c r="B20" s="221"/>
      <c r="C20" s="185"/>
      <c r="D20" s="222"/>
      <c r="E20" s="339"/>
      <c r="F20" s="339"/>
      <c r="G20" s="223"/>
      <c r="H20" s="85"/>
    </row>
    <row r="21" spans="1:8" ht="13.5" customHeight="1" x14ac:dyDescent="0.2">
      <c r="A21" s="33"/>
      <c r="B21" s="2"/>
      <c r="C21" s="3"/>
      <c r="D21" s="34"/>
      <c r="E21" s="340"/>
      <c r="F21" s="341"/>
      <c r="G21" s="4"/>
    </row>
    <row r="22" spans="1:8" ht="13.5" customHeight="1" x14ac:dyDescent="0.2">
      <c r="A22" s="1"/>
      <c r="B22" s="2"/>
      <c r="C22" s="3"/>
      <c r="D22" s="3"/>
      <c r="E22" s="341"/>
      <c r="F22" s="341"/>
      <c r="G22" s="4"/>
    </row>
    <row r="23" spans="1:8" ht="13.5" customHeight="1" x14ac:dyDescent="0.2">
      <c r="A23" s="1"/>
      <c r="B23" s="2"/>
      <c r="C23" s="3"/>
      <c r="D23" s="34"/>
      <c r="E23" s="341"/>
      <c r="F23" s="341"/>
      <c r="G23" s="4"/>
    </row>
    <row r="24" spans="1:8" ht="13.5" customHeight="1" x14ac:dyDescent="0.2">
      <c r="A24" s="33"/>
      <c r="B24" s="2"/>
      <c r="C24" s="3"/>
      <c r="D24" s="34"/>
      <c r="E24" s="341"/>
      <c r="F24" s="341"/>
      <c r="G24" s="4"/>
    </row>
    <row r="25" spans="1:8" ht="13.5" customHeight="1" x14ac:dyDescent="0.2">
      <c r="A25" s="33"/>
      <c r="B25" s="2"/>
      <c r="C25" s="3"/>
      <c r="D25" s="3"/>
      <c r="E25" s="341"/>
      <c r="F25" s="341"/>
      <c r="G25" s="4"/>
    </row>
    <row r="26" spans="1:8" ht="13.5" customHeight="1" x14ac:dyDescent="0.2">
      <c r="A26" s="1"/>
      <c r="B26" s="2"/>
      <c r="C26" s="3"/>
      <c r="D26" s="3"/>
      <c r="E26" s="341"/>
      <c r="F26" s="341"/>
      <c r="G26" s="4"/>
    </row>
    <row r="27" spans="1:8" ht="13.5" customHeight="1" x14ac:dyDescent="0.2">
      <c r="A27" s="1"/>
      <c r="B27" s="2"/>
      <c r="C27" s="3"/>
      <c r="D27" s="3"/>
      <c r="E27" s="341"/>
      <c r="F27" s="341"/>
      <c r="G27" s="4"/>
    </row>
    <row r="28" spans="1:8" ht="13.5" customHeight="1" x14ac:dyDescent="0.2">
      <c r="A28" s="1"/>
      <c r="B28" s="2"/>
      <c r="C28" s="3"/>
      <c r="D28" s="3"/>
      <c r="E28" s="341"/>
      <c r="F28" s="341"/>
      <c r="G28" s="4"/>
    </row>
    <row r="29" spans="1:8" ht="13.5" customHeight="1" x14ac:dyDescent="0.2">
      <c r="A29" s="1"/>
      <c r="B29" s="2"/>
      <c r="C29" s="3"/>
      <c r="D29" s="3"/>
      <c r="E29" s="341"/>
      <c r="F29" s="341"/>
      <c r="G29" s="4"/>
    </row>
    <row r="30" spans="1:8" ht="13.5" customHeight="1" x14ac:dyDescent="0.2">
      <c r="A30" s="1"/>
      <c r="B30" s="2"/>
      <c r="C30" s="3"/>
      <c r="D30" s="3"/>
      <c r="E30" s="341"/>
      <c r="F30" s="341"/>
      <c r="G30" s="4"/>
    </row>
    <row r="31" spans="1:8" ht="13.5" customHeight="1" x14ac:dyDescent="0.2">
      <c r="A31" s="1"/>
      <c r="B31" s="2"/>
      <c r="C31" s="3"/>
      <c r="D31" s="3"/>
      <c r="E31" s="341"/>
      <c r="F31" s="341"/>
      <c r="G31" s="4"/>
    </row>
    <row r="32" spans="1:8" ht="13.5" customHeight="1" x14ac:dyDescent="0.2">
      <c r="A32" s="1"/>
      <c r="B32" s="2"/>
      <c r="C32" s="3"/>
      <c r="D32" s="3"/>
      <c r="E32" s="341"/>
      <c r="F32" s="341"/>
      <c r="G32" s="4"/>
    </row>
    <row r="33" spans="1:7" ht="13.5" customHeight="1" x14ac:dyDescent="0.2">
      <c r="A33" s="1"/>
      <c r="B33" s="2"/>
      <c r="C33" s="3"/>
      <c r="D33" s="3"/>
      <c r="E33" s="341"/>
      <c r="F33" s="341"/>
      <c r="G33" s="4"/>
    </row>
    <row r="34" spans="1:7" ht="13.5" customHeight="1" x14ac:dyDescent="0.2">
      <c r="A34" s="1"/>
      <c r="B34" s="2"/>
      <c r="C34" s="3"/>
      <c r="D34" s="3"/>
      <c r="E34" s="341"/>
      <c r="F34" s="341"/>
      <c r="G34" s="4"/>
    </row>
    <row r="35" spans="1:7" ht="13.5" customHeight="1" x14ac:dyDescent="0.2">
      <c r="A35" s="1"/>
      <c r="B35" s="2"/>
      <c r="C35" s="3"/>
      <c r="D35" s="3"/>
      <c r="E35" s="341"/>
      <c r="F35" s="341"/>
      <c r="G35" s="4"/>
    </row>
    <row r="36" spans="1:7" ht="13.5" customHeight="1" x14ac:dyDescent="0.2">
      <c r="A36" s="1"/>
      <c r="B36" s="2"/>
      <c r="C36" s="3"/>
      <c r="D36" s="3"/>
      <c r="E36" s="341"/>
      <c r="F36" s="341"/>
      <c r="G36" s="4"/>
    </row>
    <row r="37" spans="1:7" ht="13.5" customHeight="1" x14ac:dyDescent="0.2">
      <c r="A37" s="1"/>
      <c r="B37" s="2"/>
      <c r="C37" s="3"/>
      <c r="D37" s="3"/>
      <c r="E37" s="341"/>
      <c r="F37" s="341"/>
      <c r="G37" s="4"/>
    </row>
    <row r="38" spans="1:7" ht="13.5" customHeight="1" x14ac:dyDescent="0.2">
      <c r="A38" s="1"/>
      <c r="B38" s="2"/>
      <c r="C38" s="3"/>
      <c r="D38" s="3"/>
      <c r="E38" s="341"/>
      <c r="F38" s="341"/>
      <c r="G38" s="4"/>
    </row>
    <row r="39" spans="1:7" ht="13.5" customHeight="1" x14ac:dyDescent="0.2">
      <c r="A39" s="1"/>
      <c r="B39" s="2"/>
      <c r="C39" s="3"/>
      <c r="D39" s="3"/>
      <c r="E39" s="341"/>
      <c r="F39" s="341"/>
      <c r="G39" s="4"/>
    </row>
    <row r="40" spans="1:7" ht="13.5" customHeight="1" x14ac:dyDescent="0.2">
      <c r="A40" s="1"/>
      <c r="B40" s="2"/>
      <c r="C40" s="3"/>
      <c r="D40" s="3"/>
      <c r="E40" s="341"/>
      <c r="F40" s="341"/>
      <c r="G40" s="4"/>
    </row>
    <row r="41" spans="1:7" ht="13.5" customHeight="1" x14ac:dyDescent="0.2">
      <c r="A41" s="1"/>
      <c r="B41" s="2"/>
      <c r="C41" s="3"/>
      <c r="D41" s="3"/>
      <c r="E41" s="341"/>
      <c r="F41" s="341"/>
      <c r="G41" s="4"/>
    </row>
    <row r="42" spans="1:7" ht="13.5" customHeight="1" x14ac:dyDescent="0.2">
      <c r="A42" s="1"/>
      <c r="B42" s="2"/>
      <c r="C42" s="3"/>
      <c r="D42" s="3"/>
      <c r="E42" s="341"/>
      <c r="F42" s="341"/>
      <c r="G42" s="4"/>
    </row>
    <row r="43" spans="1:7" ht="13.5" customHeight="1" x14ac:dyDescent="0.2">
      <c r="A43" s="1"/>
      <c r="B43" s="2"/>
      <c r="C43" s="3"/>
      <c r="D43" s="3"/>
      <c r="E43" s="341"/>
      <c r="F43" s="341"/>
      <c r="G43" s="4"/>
    </row>
    <row r="44" spans="1:7" ht="13.5" customHeight="1" x14ac:dyDescent="0.2">
      <c r="A44" s="1"/>
      <c r="B44" s="2"/>
      <c r="C44" s="3"/>
      <c r="D44" s="3"/>
      <c r="E44" s="341"/>
      <c r="F44" s="341"/>
      <c r="G44" s="4"/>
    </row>
    <row r="45" spans="1:7" ht="13.5" customHeight="1" x14ac:dyDescent="0.2">
      <c r="A45" s="1"/>
      <c r="B45" s="2"/>
      <c r="C45" s="3"/>
      <c r="D45" s="3"/>
      <c r="E45" s="341"/>
      <c r="F45" s="341"/>
      <c r="G45" s="4"/>
    </row>
    <row r="46" spans="1:7" ht="13.5" customHeight="1" x14ac:dyDescent="0.2">
      <c r="A46" s="1"/>
      <c r="B46" s="2"/>
      <c r="C46" s="3"/>
      <c r="D46" s="3"/>
      <c r="E46" s="341"/>
      <c r="F46" s="341"/>
      <c r="G46" s="4"/>
    </row>
    <row r="47" spans="1:7" ht="13.5" customHeight="1" x14ac:dyDescent="0.2">
      <c r="A47" s="1"/>
      <c r="B47" s="2"/>
      <c r="C47" s="3"/>
      <c r="D47" s="3"/>
      <c r="E47" s="341"/>
      <c r="F47" s="341"/>
      <c r="G47" s="4"/>
    </row>
    <row r="48" spans="1:7" ht="13.5" customHeight="1" x14ac:dyDescent="0.2">
      <c r="A48" s="1"/>
      <c r="B48" s="2"/>
      <c r="C48" s="3"/>
      <c r="D48" s="3"/>
      <c r="E48" s="341"/>
      <c r="F48" s="341"/>
      <c r="G48" s="4"/>
    </row>
    <row r="49" spans="1:7" ht="13.5" customHeight="1" x14ac:dyDescent="0.2">
      <c r="A49" s="1"/>
      <c r="B49" s="2"/>
      <c r="C49" s="3"/>
      <c r="D49" s="3"/>
      <c r="E49" s="341"/>
      <c r="F49" s="341"/>
      <c r="G49" s="4"/>
    </row>
    <row r="50" spans="1:7" ht="13.5" customHeight="1" x14ac:dyDescent="0.2">
      <c r="A50" s="1"/>
      <c r="B50" s="2"/>
      <c r="C50" s="3"/>
      <c r="D50" s="3"/>
      <c r="E50" s="341"/>
      <c r="F50" s="341"/>
      <c r="G50" s="4"/>
    </row>
    <row r="51" spans="1:7" ht="13.5" customHeight="1" x14ac:dyDescent="0.2">
      <c r="A51" s="1"/>
      <c r="B51" s="2"/>
      <c r="C51" s="3"/>
      <c r="D51" s="3"/>
      <c r="E51" s="341"/>
      <c r="F51" s="341"/>
      <c r="G51" s="4"/>
    </row>
    <row r="52" spans="1:7" ht="13.5" customHeight="1" x14ac:dyDescent="0.2">
      <c r="A52" s="1"/>
      <c r="B52" s="2"/>
      <c r="C52" s="3"/>
      <c r="D52" s="3"/>
      <c r="E52" s="341"/>
      <c r="F52" s="341"/>
      <c r="G52" s="4"/>
    </row>
    <row r="53" spans="1:7" ht="13.5" customHeight="1" x14ac:dyDescent="0.2">
      <c r="A53" s="1"/>
      <c r="B53" s="2"/>
      <c r="C53" s="3"/>
      <c r="D53" s="3"/>
      <c r="E53" s="341"/>
      <c r="F53" s="341"/>
      <c r="G53" s="4"/>
    </row>
    <row r="54" spans="1:7" ht="13.5" customHeight="1" x14ac:dyDescent="0.2">
      <c r="A54" s="1"/>
      <c r="B54" s="2"/>
      <c r="C54" s="3"/>
      <c r="D54" s="3"/>
      <c r="E54" s="341"/>
      <c r="F54" s="341"/>
      <c r="G54" s="4"/>
    </row>
    <row r="55" spans="1:7" ht="13.5" customHeight="1" x14ac:dyDescent="0.2">
      <c r="A55" s="1"/>
      <c r="B55" s="2"/>
      <c r="C55" s="3"/>
      <c r="D55" s="3"/>
      <c r="E55" s="341"/>
      <c r="F55" s="341"/>
      <c r="G55" s="4"/>
    </row>
    <row r="56" spans="1:7" ht="13.5" customHeight="1" x14ac:dyDescent="0.2">
      <c r="A56" s="1"/>
      <c r="B56" s="2"/>
      <c r="C56" s="3"/>
      <c r="D56" s="3"/>
      <c r="E56" s="341"/>
      <c r="F56" s="341"/>
      <c r="G56" s="4"/>
    </row>
    <row r="57" spans="1:7" ht="13.5" customHeight="1" x14ac:dyDescent="0.2">
      <c r="A57" s="1"/>
      <c r="B57" s="2"/>
      <c r="C57" s="3"/>
      <c r="D57" s="3"/>
      <c r="E57" s="341"/>
      <c r="F57" s="341"/>
      <c r="G57" s="4"/>
    </row>
    <row r="58" spans="1:7" ht="13.5" customHeight="1" x14ac:dyDescent="0.2">
      <c r="A58" s="1"/>
      <c r="B58" s="2"/>
      <c r="C58" s="3"/>
      <c r="D58" s="3"/>
      <c r="E58" s="341"/>
      <c r="F58" s="341"/>
      <c r="G58" s="4"/>
    </row>
    <row r="59" spans="1:7" ht="13.5" customHeight="1" x14ac:dyDescent="0.2">
      <c r="A59" s="1"/>
      <c r="B59" s="2"/>
      <c r="C59" s="3"/>
      <c r="D59" s="3"/>
      <c r="E59" s="341"/>
      <c r="F59" s="341"/>
      <c r="G59" s="4"/>
    </row>
    <row r="60" spans="1:7" ht="13.5" customHeight="1" x14ac:dyDescent="0.2">
      <c r="A60" s="1"/>
      <c r="B60" s="2"/>
      <c r="C60" s="3"/>
      <c r="D60" s="3"/>
      <c r="E60" s="341"/>
      <c r="F60" s="341"/>
      <c r="G60" s="4"/>
    </row>
    <row r="61" spans="1:7" ht="13.5" customHeight="1" x14ac:dyDescent="0.2">
      <c r="A61" s="1"/>
      <c r="B61" s="2"/>
      <c r="C61" s="3"/>
      <c r="D61" s="3"/>
      <c r="E61" s="341"/>
      <c r="F61" s="341"/>
      <c r="G61" s="4"/>
    </row>
    <row r="62" spans="1:7" ht="13.5" customHeight="1" x14ac:dyDescent="0.2">
      <c r="A62" s="1"/>
      <c r="B62" s="2"/>
      <c r="C62" s="3"/>
      <c r="D62" s="3"/>
      <c r="E62" s="341"/>
      <c r="F62" s="341"/>
      <c r="G62" s="4"/>
    </row>
    <row r="63" spans="1:7" ht="13.5" customHeight="1" x14ac:dyDescent="0.2">
      <c r="A63" s="1"/>
      <c r="B63" s="2"/>
      <c r="C63" s="3"/>
      <c r="D63" s="3"/>
      <c r="E63" s="341"/>
      <c r="F63" s="341"/>
      <c r="G63" s="4"/>
    </row>
    <row r="64" spans="1:7" ht="13.5" customHeight="1" x14ac:dyDescent="0.2">
      <c r="A64" s="1"/>
      <c r="B64" s="2"/>
      <c r="C64" s="3"/>
      <c r="D64" s="3"/>
      <c r="E64" s="341"/>
      <c r="F64" s="341"/>
      <c r="G64" s="4"/>
    </row>
    <row r="65" spans="1:7" ht="13.5" customHeight="1" x14ac:dyDescent="0.2">
      <c r="A65" s="1"/>
      <c r="B65" s="2"/>
      <c r="C65" s="3"/>
      <c r="D65" s="3"/>
      <c r="E65" s="341"/>
      <c r="F65" s="341"/>
      <c r="G65" s="4"/>
    </row>
    <row r="66" spans="1:7" ht="13.5" customHeight="1" x14ac:dyDescent="0.2">
      <c r="A66" s="1"/>
      <c r="B66" s="2"/>
      <c r="C66" s="3"/>
      <c r="D66" s="3"/>
      <c r="E66" s="341"/>
      <c r="F66" s="341"/>
      <c r="G66" s="4"/>
    </row>
    <row r="67" spans="1:7" ht="13.5" customHeight="1" x14ac:dyDescent="0.2">
      <c r="A67" s="1"/>
      <c r="B67" s="2"/>
      <c r="C67" s="3"/>
      <c r="D67" s="3"/>
      <c r="E67" s="341"/>
      <c r="F67" s="341"/>
      <c r="G67" s="4"/>
    </row>
    <row r="68" spans="1:7" ht="13.5" customHeight="1" x14ac:dyDescent="0.2">
      <c r="A68" s="1"/>
      <c r="B68" s="2"/>
      <c r="C68" s="3"/>
      <c r="D68" s="3"/>
      <c r="E68" s="341"/>
      <c r="F68" s="341"/>
      <c r="G68" s="4"/>
    </row>
    <row r="69" spans="1:7" ht="13.5" customHeight="1" x14ac:dyDescent="0.2">
      <c r="A69" s="1"/>
      <c r="B69" s="2"/>
      <c r="C69" s="3"/>
      <c r="D69" s="3"/>
      <c r="E69" s="341"/>
      <c r="F69" s="341"/>
      <c r="G69" s="4"/>
    </row>
    <row r="70" spans="1:7" ht="13.5" customHeight="1" x14ac:dyDescent="0.2">
      <c r="A70" s="1"/>
      <c r="B70" s="2"/>
      <c r="C70" s="3"/>
      <c r="D70" s="3"/>
      <c r="E70" s="341"/>
      <c r="F70" s="341"/>
      <c r="G70" s="4"/>
    </row>
    <row r="71" spans="1:7" ht="13.5" customHeight="1" x14ac:dyDescent="0.2">
      <c r="A71" s="1"/>
      <c r="B71" s="2"/>
      <c r="C71" s="3"/>
      <c r="D71" s="3"/>
      <c r="E71" s="341"/>
      <c r="F71" s="341"/>
      <c r="G71" s="4"/>
    </row>
    <row r="72" spans="1:7" ht="13.5" customHeight="1" x14ac:dyDescent="0.2">
      <c r="A72" s="1"/>
      <c r="B72" s="2"/>
      <c r="C72" s="3"/>
      <c r="D72" s="3"/>
      <c r="E72" s="341"/>
      <c r="F72" s="341"/>
      <c r="G72" s="4"/>
    </row>
    <row r="73" spans="1:7" ht="13.5" customHeight="1" x14ac:dyDescent="0.2">
      <c r="A73" s="1"/>
      <c r="B73" s="2"/>
      <c r="C73" s="3"/>
      <c r="D73" s="3"/>
      <c r="E73" s="341"/>
      <c r="F73" s="341"/>
      <c r="G73" s="4"/>
    </row>
    <row r="74" spans="1:7" ht="13.5" customHeight="1" x14ac:dyDescent="0.2">
      <c r="A74" s="1"/>
      <c r="B74" s="2"/>
      <c r="C74" s="3"/>
      <c r="D74" s="3"/>
      <c r="E74" s="341"/>
      <c r="F74" s="341"/>
      <c r="G74" s="4"/>
    </row>
    <row r="75" spans="1:7" ht="13.5" customHeight="1" x14ac:dyDescent="0.2">
      <c r="A75" s="1"/>
      <c r="B75" s="2"/>
      <c r="C75" s="3"/>
      <c r="D75" s="3"/>
      <c r="E75" s="341"/>
      <c r="F75" s="341"/>
      <c r="G75" s="4"/>
    </row>
    <row r="76" spans="1:7" ht="13.5" customHeight="1" x14ac:dyDescent="0.2">
      <c r="A76" s="1"/>
      <c r="B76" s="2"/>
      <c r="C76" s="3"/>
      <c r="D76" s="3"/>
      <c r="E76" s="341"/>
      <c r="F76" s="341"/>
      <c r="G76" s="4"/>
    </row>
    <row r="77" spans="1:7" ht="13.5" customHeight="1" x14ac:dyDescent="0.2">
      <c r="A77" s="1"/>
      <c r="B77" s="2"/>
      <c r="C77" s="3"/>
      <c r="D77" s="3"/>
      <c r="E77" s="341"/>
      <c r="F77" s="341"/>
      <c r="G77" s="4"/>
    </row>
    <row r="78" spans="1:7" ht="13.5" customHeight="1" x14ac:dyDescent="0.2">
      <c r="A78" s="1"/>
      <c r="B78" s="2"/>
      <c r="C78" s="3"/>
      <c r="D78" s="3"/>
      <c r="E78" s="341"/>
      <c r="F78" s="341"/>
      <c r="G78" s="4"/>
    </row>
    <row r="79" spans="1:7" ht="13.5" customHeight="1" x14ac:dyDescent="0.2">
      <c r="A79" s="1"/>
      <c r="B79" s="2"/>
      <c r="C79" s="3"/>
      <c r="D79" s="3"/>
      <c r="E79" s="341"/>
      <c r="F79" s="341"/>
      <c r="G79" s="4"/>
    </row>
    <row r="80" spans="1:7" ht="13.5" customHeight="1" x14ac:dyDescent="0.2">
      <c r="A80" s="1"/>
      <c r="B80" s="2"/>
      <c r="C80" s="3"/>
      <c r="D80" s="3"/>
      <c r="E80" s="341"/>
      <c r="F80" s="341"/>
      <c r="G80" s="4"/>
    </row>
    <row r="81" spans="1:7" ht="13.5" customHeight="1" x14ac:dyDescent="0.2">
      <c r="A81" s="1"/>
      <c r="B81" s="2"/>
      <c r="C81" s="3"/>
      <c r="D81" s="3"/>
      <c r="E81" s="341"/>
      <c r="F81" s="341"/>
      <c r="G81" s="4"/>
    </row>
    <row r="82" spans="1:7" ht="13.5" customHeight="1" x14ac:dyDescent="0.2">
      <c r="A82" s="1"/>
      <c r="B82" s="2"/>
      <c r="C82" s="3"/>
      <c r="D82" s="3"/>
      <c r="E82" s="341"/>
      <c r="F82" s="341"/>
      <c r="G82" s="4"/>
    </row>
    <row r="83" spans="1:7" ht="13.5" customHeight="1" x14ac:dyDescent="0.2">
      <c r="A83" s="1"/>
      <c r="B83" s="2"/>
      <c r="C83" s="3"/>
      <c r="D83" s="3"/>
      <c r="E83" s="341"/>
      <c r="F83" s="341"/>
      <c r="G83" s="4"/>
    </row>
    <row r="84" spans="1:7" ht="13.5" customHeight="1" x14ac:dyDescent="0.2">
      <c r="A84" s="1"/>
      <c r="B84" s="2"/>
      <c r="C84" s="3"/>
      <c r="D84" s="3"/>
      <c r="E84" s="341"/>
      <c r="F84" s="341"/>
      <c r="G84" s="4"/>
    </row>
    <row r="85" spans="1:7" ht="13.5" customHeight="1" x14ac:dyDescent="0.2">
      <c r="A85" s="1"/>
      <c r="B85" s="2"/>
      <c r="C85" s="3"/>
      <c r="D85" s="3"/>
      <c r="E85" s="341"/>
      <c r="F85" s="341"/>
      <c r="G85" s="4"/>
    </row>
    <row r="86" spans="1:7" ht="13.5" customHeight="1" x14ac:dyDescent="0.2">
      <c r="A86" s="1"/>
      <c r="B86" s="2"/>
      <c r="C86" s="3"/>
      <c r="D86" s="3"/>
      <c r="E86" s="341"/>
      <c r="F86" s="341"/>
      <c r="G86" s="4"/>
    </row>
    <row r="87" spans="1:7" ht="13.5" customHeight="1" x14ac:dyDescent="0.2">
      <c r="A87" s="1"/>
      <c r="B87" s="2"/>
      <c r="C87" s="3"/>
      <c r="D87" s="3"/>
      <c r="E87" s="341"/>
      <c r="F87" s="341"/>
      <c r="G87" s="4"/>
    </row>
    <row r="88" spans="1:7" ht="13.5" customHeight="1" x14ac:dyDescent="0.2">
      <c r="A88" s="1"/>
      <c r="B88" s="2"/>
      <c r="C88" s="3"/>
      <c r="D88" s="3"/>
      <c r="E88" s="341"/>
      <c r="F88" s="341"/>
      <c r="G88" s="4"/>
    </row>
    <row r="89" spans="1:7" ht="13.5" customHeight="1" x14ac:dyDescent="0.2">
      <c r="A89" s="1"/>
      <c r="B89" s="2"/>
      <c r="C89" s="3"/>
      <c r="D89" s="3"/>
      <c r="E89" s="341"/>
      <c r="F89" s="341"/>
      <c r="G89" s="4"/>
    </row>
    <row r="90" spans="1:7" ht="13.5" customHeight="1" x14ac:dyDescent="0.2">
      <c r="A90" s="1"/>
      <c r="B90" s="2"/>
      <c r="C90" s="3"/>
      <c r="D90" s="3"/>
      <c r="E90" s="341"/>
      <c r="F90" s="341"/>
      <c r="G90" s="4"/>
    </row>
    <row r="91" spans="1:7" ht="13.5" customHeight="1" x14ac:dyDescent="0.2">
      <c r="A91" s="1"/>
      <c r="B91" s="2"/>
      <c r="C91" s="3"/>
      <c r="D91" s="3"/>
      <c r="E91" s="341"/>
      <c r="F91" s="341"/>
      <c r="G91" s="4"/>
    </row>
    <row r="92" spans="1:7" ht="13.5" customHeight="1" x14ac:dyDescent="0.2">
      <c r="A92" s="1"/>
      <c r="B92" s="2"/>
      <c r="C92" s="3"/>
      <c r="D92" s="3"/>
      <c r="E92" s="341"/>
      <c r="F92" s="341"/>
      <c r="G92" s="4"/>
    </row>
    <row r="93" spans="1:7" ht="13.5" customHeight="1" x14ac:dyDescent="0.2">
      <c r="A93" s="1"/>
      <c r="B93" s="2"/>
      <c r="C93" s="3"/>
      <c r="D93" s="3"/>
      <c r="E93" s="341"/>
      <c r="F93" s="341"/>
      <c r="G93" s="4"/>
    </row>
    <row r="94" spans="1:7" ht="13.5" customHeight="1" x14ac:dyDescent="0.2">
      <c r="A94" s="1"/>
      <c r="B94" s="2"/>
      <c r="C94" s="3"/>
      <c r="D94" s="3"/>
      <c r="E94" s="341"/>
      <c r="F94" s="341"/>
      <c r="G94" s="4"/>
    </row>
    <row r="95" spans="1:7" ht="13.5" customHeight="1" x14ac:dyDescent="0.2">
      <c r="A95" s="1"/>
      <c r="B95" s="2"/>
      <c r="C95" s="3"/>
      <c r="D95" s="3"/>
      <c r="E95" s="341"/>
      <c r="F95" s="341"/>
      <c r="G95" s="4"/>
    </row>
    <row r="96" spans="1:7" ht="13.5" customHeight="1" x14ac:dyDescent="0.2">
      <c r="A96" s="1"/>
      <c r="B96" s="2"/>
      <c r="C96" s="3"/>
      <c r="D96" s="3"/>
      <c r="E96" s="341"/>
      <c r="F96" s="341"/>
      <c r="G96" s="4"/>
    </row>
    <row r="97" spans="1:7" ht="13.5" customHeight="1" x14ac:dyDescent="0.2">
      <c r="A97" s="1"/>
      <c r="B97" s="2"/>
      <c r="C97" s="3"/>
      <c r="D97" s="3"/>
      <c r="E97" s="341"/>
      <c r="F97" s="341"/>
      <c r="G97" s="4"/>
    </row>
    <row r="98" spans="1:7" ht="13.5" customHeight="1" x14ac:dyDescent="0.2">
      <c r="A98" s="1"/>
      <c r="B98" s="2"/>
      <c r="C98" s="3"/>
      <c r="D98" s="3"/>
      <c r="E98" s="341"/>
      <c r="F98" s="341"/>
      <c r="G98" s="4"/>
    </row>
    <row r="99" spans="1:7" ht="13.5" customHeight="1" x14ac:dyDescent="0.2">
      <c r="A99" s="1"/>
      <c r="B99" s="2"/>
      <c r="C99" s="3"/>
      <c r="D99" s="3"/>
      <c r="E99" s="341"/>
      <c r="F99" s="341"/>
      <c r="G99" s="4"/>
    </row>
    <row r="100" spans="1:7" ht="13.5" customHeight="1" x14ac:dyDescent="0.2">
      <c r="A100" s="1"/>
      <c r="B100" s="2"/>
      <c r="C100" s="3"/>
      <c r="D100" s="3"/>
      <c r="E100" s="341"/>
      <c r="F100" s="341"/>
      <c r="G100" s="4"/>
    </row>
    <row r="101" spans="1:7" ht="13.5" customHeight="1" x14ac:dyDescent="0.2">
      <c r="A101" s="1"/>
      <c r="B101" s="2"/>
      <c r="C101" s="3"/>
      <c r="D101" s="3"/>
      <c r="E101" s="341"/>
      <c r="F101" s="341"/>
      <c r="G101" s="4"/>
    </row>
    <row r="102" spans="1:7" ht="13.5" customHeight="1" x14ac:dyDescent="0.2">
      <c r="A102" s="1"/>
      <c r="B102" s="2"/>
      <c r="C102" s="3"/>
      <c r="D102" s="3"/>
      <c r="E102" s="341"/>
      <c r="F102" s="341"/>
      <c r="G102" s="4"/>
    </row>
    <row r="103" spans="1:7" ht="13.5" customHeight="1" x14ac:dyDescent="0.2">
      <c r="A103" s="1"/>
      <c r="B103" s="2"/>
      <c r="C103" s="3"/>
      <c r="D103" s="3"/>
      <c r="E103" s="341"/>
      <c r="F103" s="341"/>
      <c r="G103" s="4"/>
    </row>
    <row r="104" spans="1:7" ht="13.5" customHeight="1" x14ac:dyDescent="0.2">
      <c r="A104" s="1"/>
      <c r="B104" s="2"/>
      <c r="C104" s="3"/>
      <c r="D104" s="3"/>
      <c r="E104" s="341"/>
      <c r="F104" s="341"/>
      <c r="G104" s="4"/>
    </row>
    <row r="105" spans="1:7" ht="13.5" customHeight="1" x14ac:dyDescent="0.2">
      <c r="A105" s="1"/>
      <c r="B105" s="2"/>
      <c r="C105" s="3"/>
      <c r="D105" s="3"/>
      <c r="E105" s="341"/>
      <c r="F105" s="341"/>
      <c r="G105" s="4"/>
    </row>
    <row r="106" spans="1:7" ht="13.5" customHeight="1" x14ac:dyDescent="0.2">
      <c r="A106" s="1"/>
      <c r="B106" s="2"/>
      <c r="C106" s="3"/>
      <c r="D106" s="3"/>
      <c r="E106" s="341"/>
      <c r="F106" s="341"/>
      <c r="G106" s="4"/>
    </row>
    <row r="107" spans="1:7" ht="13.5" customHeight="1" x14ac:dyDescent="0.2">
      <c r="A107" s="1"/>
      <c r="B107" s="2"/>
      <c r="C107" s="3"/>
      <c r="D107" s="3"/>
      <c r="E107" s="341"/>
      <c r="F107" s="341"/>
      <c r="G107" s="4"/>
    </row>
    <row r="108" spans="1:7" ht="13.5" customHeight="1" x14ac:dyDescent="0.2">
      <c r="A108" s="1"/>
      <c r="B108" s="2"/>
      <c r="C108" s="3"/>
      <c r="D108" s="3"/>
      <c r="E108" s="341"/>
      <c r="F108" s="341"/>
      <c r="G108" s="4"/>
    </row>
    <row r="109" spans="1:7" ht="13.5" customHeight="1" x14ac:dyDescent="0.2">
      <c r="A109" s="1"/>
      <c r="B109" s="2"/>
      <c r="C109" s="3"/>
      <c r="D109" s="3"/>
      <c r="E109" s="341"/>
      <c r="F109" s="341"/>
      <c r="G109" s="4"/>
    </row>
    <row r="110" spans="1:7" ht="13.5" customHeight="1" x14ac:dyDescent="0.2">
      <c r="A110" s="1"/>
      <c r="B110" s="2"/>
      <c r="C110" s="3"/>
      <c r="D110" s="3"/>
      <c r="E110" s="341"/>
      <c r="F110" s="341"/>
      <c r="G110" s="4"/>
    </row>
    <row r="111" spans="1:7" ht="13.5" customHeight="1" x14ac:dyDescent="0.2">
      <c r="A111" s="1"/>
      <c r="B111" s="2"/>
      <c r="C111" s="3"/>
      <c r="D111" s="3"/>
      <c r="E111" s="341"/>
      <c r="F111" s="341"/>
      <c r="G111" s="4"/>
    </row>
    <row r="112" spans="1:7" ht="13.5" customHeight="1" x14ac:dyDescent="0.2">
      <c r="A112" s="1"/>
      <c r="B112" s="2"/>
      <c r="C112" s="3"/>
      <c r="D112" s="3"/>
      <c r="E112" s="341"/>
      <c r="F112" s="341"/>
      <c r="G112" s="4"/>
    </row>
    <row r="113" spans="1:7" ht="13.5" customHeight="1" x14ac:dyDescent="0.2">
      <c r="A113" s="1"/>
      <c r="B113" s="2"/>
      <c r="C113" s="3"/>
      <c r="D113" s="3"/>
      <c r="E113" s="341"/>
      <c r="F113" s="341"/>
      <c r="G113" s="4"/>
    </row>
    <row r="114" spans="1:7" ht="13.5" customHeight="1" x14ac:dyDescent="0.2">
      <c r="A114" s="1"/>
      <c r="B114" s="2"/>
      <c r="C114" s="3"/>
      <c r="D114" s="3"/>
      <c r="E114" s="341"/>
      <c r="F114" s="341"/>
      <c r="G114" s="4"/>
    </row>
    <row r="115" spans="1:7" ht="13.5" customHeight="1" x14ac:dyDescent="0.2">
      <c r="A115" s="1"/>
      <c r="B115" s="2"/>
      <c r="C115" s="3"/>
      <c r="D115" s="3"/>
      <c r="E115" s="341"/>
      <c r="F115" s="341"/>
      <c r="G115" s="4"/>
    </row>
    <row r="116" spans="1:7" ht="13.5" customHeight="1" x14ac:dyDescent="0.2">
      <c r="A116" s="1"/>
      <c r="B116" s="2"/>
      <c r="C116" s="3"/>
      <c r="D116" s="3"/>
      <c r="E116" s="341"/>
      <c r="F116" s="341"/>
      <c r="G116" s="4"/>
    </row>
    <row r="117" spans="1:7" ht="13.5" customHeight="1" x14ac:dyDescent="0.2">
      <c r="A117" s="1"/>
      <c r="B117" s="2"/>
      <c r="C117" s="3"/>
      <c r="D117" s="3"/>
      <c r="E117" s="341"/>
      <c r="F117" s="341"/>
      <c r="G117" s="4"/>
    </row>
    <row r="118" spans="1:7" ht="13.5" customHeight="1" x14ac:dyDescent="0.2">
      <c r="A118" s="1"/>
      <c r="B118" s="2"/>
      <c r="C118" s="3"/>
      <c r="D118" s="3"/>
      <c r="E118" s="341"/>
      <c r="F118" s="341"/>
      <c r="G118" s="4"/>
    </row>
    <row r="119" spans="1:7" ht="13.5" customHeight="1" x14ac:dyDescent="0.2">
      <c r="A119" s="1"/>
      <c r="B119" s="2"/>
      <c r="C119" s="3"/>
      <c r="D119" s="3"/>
      <c r="E119" s="341"/>
      <c r="F119" s="341"/>
      <c r="G119" s="4"/>
    </row>
    <row r="120" spans="1:7" ht="13.5" customHeight="1" x14ac:dyDescent="0.2">
      <c r="A120" s="1"/>
      <c r="B120" s="2"/>
      <c r="C120" s="3"/>
      <c r="D120" s="3"/>
      <c r="E120" s="341"/>
      <c r="F120" s="341"/>
      <c r="G120" s="4"/>
    </row>
    <row r="121" spans="1:7" ht="13.5" customHeight="1" x14ac:dyDescent="0.2">
      <c r="A121" s="1"/>
      <c r="B121" s="2"/>
      <c r="C121" s="3"/>
      <c r="D121" s="3"/>
      <c r="E121" s="341"/>
      <c r="F121" s="341"/>
      <c r="G121" s="4"/>
    </row>
    <row r="122" spans="1:7" ht="13.5" customHeight="1" x14ac:dyDescent="0.2">
      <c r="A122" s="1"/>
      <c r="B122" s="2"/>
      <c r="C122" s="3"/>
      <c r="D122" s="3"/>
      <c r="E122" s="341"/>
      <c r="F122" s="341"/>
      <c r="G122" s="4"/>
    </row>
    <row r="123" spans="1:7" ht="13.5" customHeight="1" x14ac:dyDescent="0.2">
      <c r="A123" s="1"/>
      <c r="B123" s="2"/>
      <c r="C123" s="3"/>
      <c r="D123" s="3"/>
      <c r="E123" s="341"/>
      <c r="F123" s="341"/>
      <c r="G123" s="4"/>
    </row>
    <row r="124" spans="1:7" ht="13.5" customHeight="1" x14ac:dyDescent="0.2">
      <c r="A124" s="1"/>
      <c r="B124" s="2"/>
      <c r="C124" s="3"/>
      <c r="D124" s="3"/>
      <c r="E124" s="341"/>
      <c r="F124" s="341"/>
      <c r="G124" s="4"/>
    </row>
    <row r="125" spans="1:7" ht="13.5" customHeight="1" x14ac:dyDescent="0.2">
      <c r="A125" s="1"/>
      <c r="B125" s="2"/>
      <c r="C125" s="3"/>
      <c r="D125" s="3"/>
      <c r="E125" s="341"/>
      <c r="F125" s="341"/>
      <c r="G125" s="4"/>
    </row>
    <row r="126" spans="1:7" ht="13.5" customHeight="1" x14ac:dyDescent="0.2">
      <c r="A126" s="1"/>
      <c r="B126" s="2"/>
      <c r="C126" s="3"/>
      <c r="D126" s="3"/>
      <c r="E126" s="341"/>
      <c r="F126" s="341"/>
      <c r="G126" s="4"/>
    </row>
    <row r="127" spans="1:7" ht="13.5" customHeight="1" x14ac:dyDescent="0.2">
      <c r="A127" s="1"/>
      <c r="B127" s="2"/>
      <c r="C127" s="3"/>
      <c r="D127" s="3"/>
      <c r="E127" s="341"/>
      <c r="F127" s="341"/>
      <c r="G127" s="4"/>
    </row>
    <row r="128" spans="1:7" ht="13.5" customHeight="1" x14ac:dyDescent="0.2">
      <c r="A128" s="1"/>
      <c r="B128" s="2"/>
      <c r="C128" s="3"/>
      <c r="D128" s="3"/>
      <c r="E128" s="341"/>
      <c r="F128" s="341"/>
      <c r="G128" s="4"/>
    </row>
    <row r="129" spans="1:7" ht="13.5" customHeight="1" x14ac:dyDescent="0.2">
      <c r="A129" s="1"/>
      <c r="B129" s="2"/>
      <c r="C129" s="3"/>
      <c r="D129" s="3"/>
      <c r="E129" s="341"/>
      <c r="F129" s="341"/>
      <c r="G129" s="4"/>
    </row>
    <row r="130" spans="1:7" ht="13.5" customHeight="1" x14ac:dyDescent="0.2">
      <c r="A130" s="1"/>
      <c r="B130" s="2"/>
      <c r="C130" s="3"/>
      <c r="D130" s="3"/>
      <c r="E130" s="341"/>
      <c r="F130" s="341"/>
      <c r="G130" s="4"/>
    </row>
    <row r="131" spans="1:7" ht="13.5" customHeight="1" x14ac:dyDescent="0.2">
      <c r="A131" s="1"/>
      <c r="B131" s="2"/>
      <c r="C131" s="3"/>
      <c r="D131" s="3"/>
      <c r="E131" s="341"/>
      <c r="F131" s="341"/>
      <c r="G131" s="4"/>
    </row>
    <row r="132" spans="1:7" ht="13.5" customHeight="1" x14ac:dyDescent="0.2">
      <c r="A132" s="1"/>
      <c r="B132" s="2"/>
      <c r="C132" s="3"/>
      <c r="D132" s="3"/>
      <c r="E132" s="341"/>
      <c r="F132" s="341"/>
      <c r="G132" s="4"/>
    </row>
    <row r="133" spans="1:7" ht="13.5" customHeight="1" x14ac:dyDescent="0.2">
      <c r="A133" s="1"/>
      <c r="B133" s="2"/>
      <c r="C133" s="3"/>
      <c r="D133" s="3"/>
      <c r="E133" s="341"/>
      <c r="F133" s="341"/>
      <c r="G133" s="4"/>
    </row>
    <row r="134" spans="1:7" ht="13.5" customHeight="1" x14ac:dyDescent="0.2">
      <c r="A134" s="1"/>
      <c r="B134" s="2"/>
      <c r="C134" s="3"/>
      <c r="D134" s="3"/>
      <c r="E134" s="341"/>
      <c r="F134" s="341"/>
      <c r="G134" s="4"/>
    </row>
    <row r="135" spans="1:7" ht="13.5" customHeight="1" x14ac:dyDescent="0.2">
      <c r="A135" s="1"/>
      <c r="B135" s="2"/>
      <c r="C135" s="3"/>
      <c r="D135" s="3"/>
      <c r="E135" s="341"/>
      <c r="F135" s="341"/>
      <c r="G135" s="4"/>
    </row>
    <row r="136" spans="1:7" ht="13.5" customHeight="1" x14ac:dyDescent="0.2">
      <c r="A136" s="1"/>
      <c r="B136" s="2"/>
      <c r="C136" s="3"/>
      <c r="D136" s="3"/>
      <c r="E136" s="341"/>
      <c r="F136" s="341"/>
      <c r="G136" s="4"/>
    </row>
    <row r="137" spans="1:7" ht="13.5" customHeight="1" x14ac:dyDescent="0.2">
      <c r="A137" s="1"/>
      <c r="B137" s="2"/>
      <c r="C137" s="3"/>
      <c r="D137" s="3"/>
      <c r="E137" s="341"/>
      <c r="F137" s="341"/>
      <c r="G137" s="4"/>
    </row>
    <row r="138" spans="1:7" ht="13.5" customHeight="1" x14ac:dyDescent="0.2">
      <c r="A138" s="1"/>
      <c r="B138" s="2"/>
      <c r="C138" s="3"/>
      <c r="D138" s="3"/>
      <c r="E138" s="341"/>
      <c r="F138" s="341"/>
      <c r="G138" s="4"/>
    </row>
    <row r="139" spans="1:7" ht="13.5" customHeight="1" x14ac:dyDescent="0.2">
      <c r="A139" s="1"/>
      <c r="B139" s="2"/>
      <c r="C139" s="3"/>
      <c r="D139" s="3"/>
      <c r="E139" s="341"/>
      <c r="F139" s="341"/>
      <c r="G139" s="4"/>
    </row>
    <row r="140" spans="1:7" ht="13.5" customHeight="1" x14ac:dyDescent="0.2">
      <c r="A140" s="1"/>
      <c r="B140" s="2"/>
      <c r="C140" s="3"/>
      <c r="D140" s="3"/>
      <c r="E140" s="341"/>
      <c r="F140" s="341"/>
      <c r="G140" s="4"/>
    </row>
    <row r="141" spans="1:7" ht="13.5" customHeight="1" x14ac:dyDescent="0.2">
      <c r="A141" s="1"/>
      <c r="B141" s="2"/>
      <c r="C141" s="3"/>
      <c r="D141" s="3"/>
      <c r="E141" s="341"/>
      <c r="F141" s="341"/>
      <c r="G141" s="4"/>
    </row>
    <row r="142" spans="1:7" ht="13.5" customHeight="1" x14ac:dyDescent="0.2">
      <c r="A142" s="1"/>
      <c r="B142" s="2"/>
      <c r="C142" s="3"/>
      <c r="D142" s="3"/>
      <c r="E142" s="341"/>
      <c r="F142" s="341"/>
      <c r="G142" s="4"/>
    </row>
    <row r="143" spans="1:7" ht="13.5" customHeight="1" x14ac:dyDescent="0.2">
      <c r="A143" s="1"/>
      <c r="B143" s="2"/>
      <c r="C143" s="3"/>
      <c r="D143" s="3"/>
      <c r="E143" s="341"/>
      <c r="F143" s="341"/>
      <c r="G143" s="4"/>
    </row>
    <row r="144" spans="1:7" ht="13.5" customHeight="1" x14ac:dyDescent="0.2">
      <c r="A144" s="1"/>
      <c r="B144" s="2"/>
      <c r="C144" s="3"/>
      <c r="D144" s="3"/>
      <c r="E144" s="341"/>
      <c r="F144" s="341"/>
      <c r="G144" s="4"/>
    </row>
    <row r="145" spans="1:7" ht="13.5" customHeight="1" x14ac:dyDescent="0.2">
      <c r="A145" s="1"/>
      <c r="B145" s="2"/>
      <c r="C145" s="3"/>
      <c r="D145" s="3"/>
      <c r="E145" s="341"/>
      <c r="F145" s="341"/>
      <c r="G145" s="4"/>
    </row>
    <row r="146" spans="1:7" ht="13.5" customHeight="1" x14ac:dyDescent="0.2">
      <c r="A146" s="1"/>
      <c r="B146" s="2"/>
      <c r="C146" s="3"/>
      <c r="D146" s="3"/>
      <c r="E146" s="341"/>
      <c r="F146" s="341"/>
      <c r="G146" s="4"/>
    </row>
    <row r="147" spans="1:7" ht="13.5" customHeight="1" x14ac:dyDescent="0.2">
      <c r="A147" s="1"/>
      <c r="B147" s="2"/>
      <c r="C147" s="3"/>
      <c r="D147" s="3"/>
      <c r="E147" s="341"/>
      <c r="F147" s="341"/>
      <c r="G147" s="4"/>
    </row>
    <row r="148" spans="1:7" ht="13.5" customHeight="1" x14ac:dyDescent="0.2">
      <c r="A148" s="1"/>
      <c r="B148" s="2"/>
      <c r="C148" s="3"/>
      <c r="D148" s="3"/>
      <c r="E148" s="341"/>
      <c r="F148" s="341"/>
      <c r="G148" s="4"/>
    </row>
    <row r="149" spans="1:7" ht="13.5" customHeight="1" x14ac:dyDescent="0.2">
      <c r="A149" s="1"/>
      <c r="B149" s="2"/>
      <c r="C149" s="3"/>
      <c r="D149" s="3"/>
      <c r="E149" s="341"/>
      <c r="F149" s="341"/>
      <c r="G149" s="4"/>
    </row>
    <row r="150" spans="1:7" ht="13.5" customHeight="1" x14ac:dyDescent="0.2">
      <c r="A150" s="1"/>
      <c r="B150" s="2"/>
      <c r="C150" s="3"/>
      <c r="D150" s="3"/>
      <c r="E150" s="341"/>
      <c r="F150" s="341"/>
      <c r="G150" s="4"/>
    </row>
    <row r="151" spans="1:7" ht="13.5" customHeight="1" x14ac:dyDescent="0.2">
      <c r="A151" s="1"/>
      <c r="B151" s="2"/>
      <c r="C151" s="3"/>
      <c r="D151" s="3"/>
      <c r="E151" s="341"/>
      <c r="F151" s="341"/>
      <c r="G151" s="4"/>
    </row>
    <row r="152" spans="1:7" ht="13.5" customHeight="1" x14ac:dyDescent="0.2">
      <c r="A152" s="1"/>
      <c r="B152" s="2"/>
      <c r="C152" s="3"/>
      <c r="D152" s="3"/>
      <c r="E152" s="341"/>
      <c r="F152" s="341"/>
      <c r="G152" s="4"/>
    </row>
    <row r="153" spans="1:7" ht="13.5" customHeight="1" x14ac:dyDescent="0.2">
      <c r="A153" s="1"/>
      <c r="B153" s="2"/>
      <c r="C153" s="3"/>
      <c r="D153" s="3"/>
      <c r="E153" s="341"/>
      <c r="F153" s="341"/>
      <c r="G153" s="4"/>
    </row>
    <row r="154" spans="1:7" ht="13.5" customHeight="1" x14ac:dyDescent="0.2">
      <c r="A154" s="1"/>
      <c r="B154" s="2"/>
      <c r="C154" s="3"/>
      <c r="D154" s="3"/>
      <c r="E154" s="341"/>
      <c r="F154" s="341"/>
      <c r="G154" s="4"/>
    </row>
    <row r="155" spans="1:7" ht="13.5" customHeight="1" x14ac:dyDescent="0.2">
      <c r="A155" s="1"/>
      <c r="B155" s="2"/>
      <c r="C155" s="3"/>
      <c r="D155" s="3"/>
      <c r="E155" s="341"/>
      <c r="F155" s="341"/>
      <c r="G155" s="4"/>
    </row>
    <row r="156" spans="1:7" ht="13.5" customHeight="1" x14ac:dyDescent="0.2">
      <c r="A156" s="1"/>
      <c r="B156" s="2"/>
      <c r="C156" s="3"/>
      <c r="D156" s="3"/>
      <c r="E156" s="341"/>
      <c r="F156" s="341"/>
      <c r="G156" s="4"/>
    </row>
    <row r="157" spans="1:7" ht="13.5" customHeight="1" x14ac:dyDescent="0.2">
      <c r="A157" s="1"/>
      <c r="B157" s="2"/>
      <c r="C157" s="3"/>
      <c r="D157" s="3"/>
      <c r="E157" s="341"/>
      <c r="F157" s="341"/>
      <c r="G157" s="4"/>
    </row>
    <row r="158" spans="1:7" ht="13.5" customHeight="1" x14ac:dyDescent="0.2">
      <c r="A158" s="1"/>
      <c r="B158" s="2"/>
      <c r="C158" s="3"/>
      <c r="D158" s="3"/>
      <c r="E158" s="341"/>
      <c r="F158" s="341"/>
      <c r="G158" s="4"/>
    </row>
    <row r="159" spans="1:7" ht="13.5" customHeight="1" x14ac:dyDescent="0.2">
      <c r="A159" s="1"/>
      <c r="B159" s="2"/>
      <c r="C159" s="3"/>
      <c r="D159" s="3"/>
      <c r="E159" s="341"/>
      <c r="F159" s="341"/>
      <c r="G159" s="4"/>
    </row>
    <row r="160" spans="1:7" ht="13.5" customHeight="1" x14ac:dyDescent="0.2">
      <c r="A160" s="1"/>
      <c r="B160" s="2"/>
      <c r="C160" s="3"/>
      <c r="D160" s="3"/>
      <c r="E160" s="341"/>
      <c r="F160" s="341"/>
      <c r="G160" s="4"/>
    </row>
    <row r="161" spans="1:7" ht="13.5" customHeight="1" x14ac:dyDescent="0.2">
      <c r="A161" s="1"/>
      <c r="B161" s="2"/>
      <c r="C161" s="3"/>
      <c r="D161" s="3"/>
      <c r="E161" s="341"/>
      <c r="F161" s="341"/>
      <c r="G161" s="4"/>
    </row>
    <row r="162" spans="1:7" ht="13.5" customHeight="1" x14ac:dyDescent="0.2">
      <c r="A162" s="1"/>
      <c r="B162" s="2"/>
      <c r="C162" s="3"/>
      <c r="D162" s="3"/>
      <c r="E162" s="341"/>
      <c r="F162" s="341"/>
      <c r="G162" s="4"/>
    </row>
    <row r="163" spans="1:7" ht="13.5" customHeight="1" x14ac:dyDescent="0.2">
      <c r="A163" s="1"/>
      <c r="B163" s="2"/>
      <c r="C163" s="3"/>
      <c r="D163" s="3"/>
      <c r="E163" s="341"/>
      <c r="F163" s="341"/>
      <c r="G163" s="4"/>
    </row>
    <row r="164" spans="1:7" ht="13.5" customHeight="1" x14ac:dyDescent="0.2">
      <c r="A164" s="1"/>
      <c r="B164" s="2"/>
      <c r="C164" s="3"/>
      <c r="D164" s="3"/>
      <c r="E164" s="341"/>
      <c r="F164" s="341"/>
      <c r="G164" s="4"/>
    </row>
    <row r="165" spans="1:7" ht="13.5" customHeight="1" x14ac:dyDescent="0.2">
      <c r="A165" s="1"/>
      <c r="B165" s="2"/>
      <c r="C165" s="3"/>
      <c r="D165" s="3"/>
      <c r="E165" s="341"/>
      <c r="F165" s="341"/>
      <c r="G165" s="4"/>
    </row>
    <row r="166" spans="1:7" ht="13.5" customHeight="1" x14ac:dyDescent="0.2">
      <c r="A166" s="1"/>
      <c r="B166" s="2"/>
      <c r="C166" s="3"/>
      <c r="D166" s="3"/>
      <c r="E166" s="341"/>
      <c r="F166" s="341"/>
      <c r="G166" s="4"/>
    </row>
    <row r="167" spans="1:7" ht="13.5" customHeight="1" x14ac:dyDescent="0.2">
      <c r="A167" s="1"/>
      <c r="B167" s="2"/>
      <c r="C167" s="3"/>
      <c r="D167" s="3"/>
      <c r="E167" s="341"/>
      <c r="F167" s="341"/>
      <c r="G167" s="4"/>
    </row>
    <row r="168" spans="1:7" ht="13.5" customHeight="1" x14ac:dyDescent="0.2">
      <c r="A168" s="1"/>
      <c r="B168" s="2"/>
      <c r="C168" s="3"/>
      <c r="D168" s="3"/>
      <c r="E168" s="341"/>
      <c r="F168" s="341"/>
      <c r="G168" s="4"/>
    </row>
    <row r="169" spans="1:7" ht="13.5" customHeight="1" x14ac:dyDescent="0.2">
      <c r="A169" s="1"/>
      <c r="B169" s="2"/>
      <c r="C169" s="3"/>
      <c r="D169" s="3"/>
      <c r="E169" s="341"/>
      <c r="F169" s="341"/>
      <c r="G169" s="4"/>
    </row>
    <row r="170" spans="1:7" ht="13.5" customHeight="1" x14ac:dyDescent="0.2">
      <c r="A170" s="1"/>
      <c r="B170" s="2"/>
      <c r="C170" s="3"/>
      <c r="D170" s="3"/>
      <c r="E170" s="341"/>
      <c r="F170" s="341"/>
      <c r="G170" s="4"/>
    </row>
    <row r="171" spans="1:7" ht="13.5" customHeight="1" x14ac:dyDescent="0.2">
      <c r="A171" s="1"/>
      <c r="B171" s="2"/>
      <c r="C171" s="3"/>
      <c r="D171" s="3"/>
      <c r="E171" s="341"/>
      <c r="F171" s="341"/>
      <c r="G171" s="4"/>
    </row>
    <row r="172" spans="1:7" ht="13.5" customHeight="1" x14ac:dyDescent="0.2">
      <c r="A172" s="1"/>
      <c r="B172" s="2"/>
      <c r="C172" s="3"/>
      <c r="D172" s="3"/>
      <c r="E172" s="341"/>
      <c r="F172" s="341"/>
      <c r="G172" s="4"/>
    </row>
    <row r="173" spans="1:7" ht="13.5" customHeight="1" x14ac:dyDescent="0.2">
      <c r="A173" s="1"/>
      <c r="B173" s="2"/>
      <c r="C173" s="3"/>
      <c r="D173" s="3"/>
      <c r="E173" s="341"/>
      <c r="F173" s="341"/>
      <c r="G173" s="4"/>
    </row>
    <row r="174" spans="1:7" ht="13.5" customHeight="1" x14ac:dyDescent="0.2">
      <c r="A174" s="1"/>
      <c r="B174" s="2"/>
      <c r="C174" s="3"/>
      <c r="D174" s="3"/>
      <c r="E174" s="341"/>
      <c r="F174" s="341"/>
      <c r="G174" s="4"/>
    </row>
    <row r="175" spans="1:7" ht="13.5" customHeight="1" x14ac:dyDescent="0.2">
      <c r="A175" s="1"/>
      <c r="B175" s="2"/>
      <c r="C175" s="3"/>
      <c r="D175" s="3"/>
      <c r="E175" s="341"/>
      <c r="F175" s="341"/>
      <c r="G175" s="4"/>
    </row>
    <row r="176" spans="1:7" ht="13.5" customHeight="1" x14ac:dyDescent="0.2">
      <c r="A176" s="1"/>
      <c r="B176" s="2"/>
      <c r="C176" s="3"/>
      <c r="D176" s="3"/>
      <c r="E176" s="341"/>
      <c r="F176" s="341"/>
      <c r="G176" s="4"/>
    </row>
    <row r="177" spans="1:7" ht="13.5" customHeight="1" x14ac:dyDescent="0.2">
      <c r="A177" s="1"/>
      <c r="B177" s="2"/>
      <c r="C177" s="3"/>
      <c r="D177" s="3"/>
      <c r="E177" s="341"/>
      <c r="F177" s="341"/>
      <c r="G177" s="4"/>
    </row>
    <row r="178" spans="1:7" ht="13.5" customHeight="1" x14ac:dyDescent="0.2">
      <c r="A178" s="1"/>
      <c r="B178" s="2"/>
      <c r="C178" s="3"/>
      <c r="D178" s="3"/>
      <c r="E178" s="341"/>
      <c r="F178" s="341"/>
      <c r="G178" s="4"/>
    </row>
    <row r="179" spans="1:7" ht="13.5" customHeight="1" x14ac:dyDescent="0.2">
      <c r="A179" s="1"/>
      <c r="B179" s="2"/>
      <c r="C179" s="3"/>
      <c r="D179" s="3"/>
      <c r="E179" s="341"/>
      <c r="F179" s="341"/>
      <c r="G179" s="4"/>
    </row>
    <row r="180" spans="1:7" ht="13.5" customHeight="1" x14ac:dyDescent="0.2">
      <c r="A180" s="1"/>
      <c r="B180" s="2"/>
      <c r="C180" s="3"/>
      <c r="D180" s="3"/>
      <c r="E180" s="341"/>
      <c r="F180" s="341"/>
      <c r="G180" s="4"/>
    </row>
    <row r="181" spans="1:7" ht="13.5" customHeight="1" x14ac:dyDescent="0.2">
      <c r="A181" s="1"/>
      <c r="B181" s="2"/>
      <c r="C181" s="3"/>
      <c r="D181" s="3"/>
      <c r="E181" s="341"/>
      <c r="F181" s="341"/>
      <c r="G181" s="4"/>
    </row>
    <row r="182" spans="1:7" ht="13.5" customHeight="1" x14ac:dyDescent="0.2">
      <c r="A182" s="1"/>
      <c r="B182" s="2"/>
      <c r="C182" s="3"/>
      <c r="D182" s="3"/>
      <c r="E182" s="341"/>
      <c r="F182" s="341"/>
      <c r="G182" s="4"/>
    </row>
    <row r="183" spans="1:7" ht="13.5" customHeight="1" x14ac:dyDescent="0.2">
      <c r="A183" s="1"/>
      <c r="B183" s="2"/>
      <c r="C183" s="3"/>
      <c r="D183" s="3"/>
      <c r="E183" s="341"/>
      <c r="F183" s="341"/>
      <c r="G183" s="4"/>
    </row>
    <row r="184" spans="1:7" ht="13.5" customHeight="1" x14ac:dyDescent="0.2">
      <c r="A184" s="1"/>
      <c r="B184" s="2"/>
      <c r="C184" s="3"/>
      <c r="D184" s="3"/>
      <c r="E184" s="341"/>
      <c r="F184" s="341"/>
      <c r="G184" s="4"/>
    </row>
    <row r="185" spans="1:7" ht="13.5" customHeight="1" x14ac:dyDescent="0.2">
      <c r="A185" s="1"/>
      <c r="B185" s="2"/>
      <c r="C185" s="3"/>
      <c r="D185" s="3"/>
      <c r="E185" s="341"/>
      <c r="F185" s="341"/>
      <c r="G185" s="4"/>
    </row>
    <row r="186" spans="1:7" ht="13.5" customHeight="1" x14ac:dyDescent="0.2">
      <c r="A186" s="1"/>
      <c r="B186" s="2"/>
      <c r="C186" s="3"/>
      <c r="D186" s="3"/>
      <c r="E186" s="341"/>
      <c r="F186" s="341"/>
      <c r="G186" s="4"/>
    </row>
    <row r="187" spans="1:7" ht="13.5" customHeight="1" x14ac:dyDescent="0.2">
      <c r="A187" s="1"/>
      <c r="B187" s="2"/>
      <c r="C187" s="3"/>
      <c r="D187" s="3"/>
      <c r="E187" s="341"/>
      <c r="F187" s="341"/>
      <c r="G187" s="4"/>
    </row>
    <row r="188" spans="1:7" ht="13.5" customHeight="1" x14ac:dyDescent="0.2">
      <c r="A188" s="1"/>
      <c r="B188" s="2"/>
      <c r="C188" s="3"/>
      <c r="D188" s="3"/>
      <c r="E188" s="341"/>
      <c r="F188" s="341"/>
      <c r="G188" s="4"/>
    </row>
    <row r="189" spans="1:7" ht="13.5" customHeight="1" x14ac:dyDescent="0.2">
      <c r="A189" s="1"/>
      <c r="B189" s="2"/>
      <c r="C189" s="3"/>
      <c r="D189" s="3"/>
      <c r="E189" s="341"/>
      <c r="F189" s="341"/>
      <c r="G189" s="4"/>
    </row>
    <row r="190" spans="1:7" ht="13.5" customHeight="1" x14ac:dyDescent="0.2">
      <c r="A190" s="1"/>
      <c r="B190" s="2"/>
      <c r="C190" s="3"/>
      <c r="D190" s="3"/>
      <c r="E190" s="341"/>
      <c r="F190" s="341"/>
      <c r="G190" s="4"/>
    </row>
    <row r="191" spans="1:7" ht="13.5" customHeight="1" x14ac:dyDescent="0.2">
      <c r="A191" s="1"/>
      <c r="B191" s="2"/>
      <c r="C191" s="3"/>
      <c r="D191" s="3"/>
      <c r="E191" s="341"/>
      <c r="F191" s="341"/>
      <c r="G191" s="4"/>
    </row>
    <row r="192" spans="1:7" ht="13.5" customHeight="1" x14ac:dyDescent="0.2">
      <c r="A192" s="1"/>
      <c r="B192" s="2"/>
      <c r="C192" s="3"/>
      <c r="D192" s="3"/>
      <c r="E192" s="341"/>
      <c r="F192" s="341"/>
      <c r="G192" s="4"/>
    </row>
    <row r="193" spans="1:7" ht="13.5" customHeight="1" x14ac:dyDescent="0.2">
      <c r="A193" s="1"/>
      <c r="B193" s="2"/>
      <c r="C193" s="3"/>
      <c r="D193" s="3"/>
      <c r="E193" s="341"/>
      <c r="F193" s="341"/>
      <c r="G193" s="4"/>
    </row>
    <row r="194" spans="1:7" ht="13.5" customHeight="1" x14ac:dyDescent="0.2">
      <c r="A194" s="1"/>
      <c r="B194" s="2"/>
      <c r="C194" s="3"/>
      <c r="D194" s="3"/>
      <c r="E194" s="341"/>
      <c r="F194" s="341"/>
      <c r="G194" s="4"/>
    </row>
    <row r="195" spans="1:7" ht="13.5" customHeight="1" x14ac:dyDescent="0.2">
      <c r="A195" s="1"/>
      <c r="B195" s="2"/>
      <c r="C195" s="3"/>
      <c r="D195" s="3"/>
      <c r="E195" s="341"/>
      <c r="F195" s="341"/>
      <c r="G195" s="4"/>
    </row>
    <row r="196" spans="1:7" ht="13.5" customHeight="1" x14ac:dyDescent="0.2">
      <c r="A196" s="1"/>
      <c r="B196" s="2"/>
      <c r="C196" s="3"/>
      <c r="D196" s="3"/>
      <c r="E196" s="341"/>
      <c r="F196" s="341"/>
      <c r="G196" s="4"/>
    </row>
    <row r="197" spans="1:7" ht="13.5" customHeight="1" x14ac:dyDescent="0.2">
      <c r="A197" s="1"/>
      <c r="B197" s="2"/>
      <c r="C197" s="3"/>
      <c r="D197" s="3"/>
      <c r="E197" s="341"/>
      <c r="F197" s="341"/>
      <c r="G197" s="4"/>
    </row>
    <row r="198" spans="1:7" ht="13.5" customHeight="1" x14ac:dyDescent="0.2">
      <c r="A198" s="1"/>
      <c r="B198" s="2"/>
      <c r="C198" s="3"/>
      <c r="D198" s="3"/>
      <c r="E198" s="341"/>
      <c r="F198" s="341"/>
      <c r="G198" s="4"/>
    </row>
    <row r="199" spans="1:7" ht="13.5" customHeight="1" x14ac:dyDescent="0.2">
      <c r="A199" s="1"/>
      <c r="B199" s="2"/>
      <c r="C199" s="3"/>
      <c r="D199" s="3"/>
      <c r="E199" s="341"/>
      <c r="F199" s="341"/>
      <c r="G199" s="4"/>
    </row>
    <row r="200" spans="1:7" ht="13.5" customHeight="1" x14ac:dyDescent="0.2">
      <c r="A200" s="1"/>
      <c r="B200" s="2"/>
      <c r="C200" s="3"/>
      <c r="D200" s="3"/>
      <c r="E200" s="341"/>
      <c r="F200" s="341"/>
      <c r="G200" s="4"/>
    </row>
    <row r="201" spans="1:7" ht="13.5" customHeight="1" x14ac:dyDescent="0.2">
      <c r="A201" s="1"/>
      <c r="B201" s="2"/>
      <c r="C201" s="3"/>
      <c r="D201" s="3"/>
      <c r="E201" s="341"/>
      <c r="F201" s="341"/>
      <c r="G201" s="4"/>
    </row>
    <row r="202" spans="1:7" ht="13.5" customHeight="1" x14ac:dyDescent="0.2">
      <c r="A202" s="1"/>
      <c r="B202" s="2"/>
      <c r="C202" s="3"/>
      <c r="D202" s="3"/>
      <c r="E202" s="341"/>
      <c r="F202" s="341"/>
      <c r="G202" s="4"/>
    </row>
    <row r="203" spans="1:7" ht="13.5" customHeight="1" x14ac:dyDescent="0.2">
      <c r="A203" s="1"/>
      <c r="B203" s="2"/>
      <c r="C203" s="3"/>
      <c r="D203" s="3"/>
      <c r="E203" s="341"/>
      <c r="F203" s="341"/>
      <c r="G203" s="4"/>
    </row>
    <row r="204" spans="1:7" ht="13.5" customHeight="1" x14ac:dyDescent="0.2">
      <c r="A204" s="1"/>
      <c r="B204" s="2"/>
      <c r="C204" s="3"/>
      <c r="D204" s="3"/>
      <c r="E204" s="341"/>
      <c r="F204" s="341"/>
      <c r="G204" s="4"/>
    </row>
    <row r="205" spans="1:7" ht="13.5" customHeight="1" x14ac:dyDescent="0.2">
      <c r="A205" s="1"/>
      <c r="B205" s="2"/>
      <c r="C205" s="3"/>
      <c r="D205" s="3"/>
      <c r="E205" s="341"/>
      <c r="F205" s="341"/>
      <c r="G205" s="4"/>
    </row>
    <row r="206" spans="1:7" ht="13.5" customHeight="1" x14ac:dyDescent="0.2">
      <c r="A206" s="1"/>
      <c r="B206" s="2"/>
      <c r="C206" s="3"/>
      <c r="D206" s="3"/>
      <c r="E206" s="341"/>
      <c r="F206" s="341"/>
      <c r="G206" s="4"/>
    </row>
    <row r="207" spans="1:7" ht="13.5" customHeight="1" x14ac:dyDescent="0.2">
      <c r="A207" s="1"/>
      <c r="B207" s="2"/>
      <c r="C207" s="3"/>
      <c r="D207" s="3"/>
      <c r="E207" s="341"/>
      <c r="F207" s="341"/>
      <c r="G207" s="4"/>
    </row>
    <row r="208" spans="1:7" ht="13.5" customHeight="1" x14ac:dyDescent="0.2">
      <c r="A208" s="1"/>
      <c r="B208" s="2"/>
      <c r="C208" s="3"/>
      <c r="D208" s="3"/>
      <c r="E208" s="341"/>
      <c r="F208" s="341"/>
      <c r="G208" s="4"/>
    </row>
    <row r="209" spans="1:7" ht="13.5" customHeight="1" x14ac:dyDescent="0.2">
      <c r="A209" s="1"/>
      <c r="B209" s="2"/>
      <c r="C209" s="3"/>
      <c r="D209" s="3"/>
      <c r="E209" s="341"/>
      <c r="F209" s="341"/>
      <c r="G209" s="4"/>
    </row>
    <row r="210" spans="1:7" ht="13.5" customHeight="1" x14ac:dyDescent="0.2">
      <c r="A210" s="1"/>
      <c r="B210" s="2"/>
      <c r="C210" s="3"/>
      <c r="D210" s="3"/>
      <c r="E210" s="341"/>
      <c r="F210" s="341"/>
      <c r="G210" s="4"/>
    </row>
    <row r="211" spans="1:7" ht="13.5" customHeight="1" x14ac:dyDescent="0.2">
      <c r="A211" s="1"/>
      <c r="B211" s="2"/>
      <c r="C211" s="3"/>
      <c r="D211" s="3"/>
      <c r="E211" s="341"/>
      <c r="F211" s="341"/>
      <c r="G211" s="4"/>
    </row>
    <row r="212" spans="1:7" ht="13.5" customHeight="1" x14ac:dyDescent="0.2">
      <c r="A212" s="1"/>
      <c r="B212" s="2"/>
      <c r="C212" s="3"/>
      <c r="D212" s="3"/>
      <c r="E212" s="341"/>
      <c r="F212" s="341"/>
      <c r="G212" s="4"/>
    </row>
    <row r="213" spans="1:7" ht="13.5" customHeight="1" x14ac:dyDescent="0.2">
      <c r="A213" s="1"/>
      <c r="B213" s="2"/>
      <c r="C213" s="3"/>
      <c r="D213" s="3"/>
      <c r="E213" s="341"/>
      <c r="F213" s="341"/>
      <c r="G213" s="4"/>
    </row>
    <row r="214" spans="1:7" ht="13.5" customHeight="1" x14ac:dyDescent="0.2">
      <c r="A214" s="1"/>
      <c r="B214" s="2"/>
      <c r="C214" s="3"/>
      <c r="D214" s="3"/>
      <c r="E214" s="341"/>
      <c r="F214" s="341"/>
      <c r="G214" s="4"/>
    </row>
    <row r="215" spans="1:7" ht="13.5" customHeight="1" x14ac:dyDescent="0.2">
      <c r="A215" s="1"/>
      <c r="B215" s="2"/>
      <c r="C215" s="3"/>
      <c r="D215" s="3"/>
      <c r="E215" s="341"/>
      <c r="F215" s="341"/>
      <c r="G215" s="4"/>
    </row>
    <row r="216" spans="1:7" ht="13.5" customHeight="1" x14ac:dyDescent="0.2">
      <c r="A216" s="1"/>
      <c r="B216" s="2"/>
      <c r="C216" s="3"/>
      <c r="D216" s="3"/>
      <c r="E216" s="341"/>
      <c r="F216" s="341"/>
      <c r="G216" s="4"/>
    </row>
    <row r="217" spans="1:7" ht="13.5" customHeight="1" x14ac:dyDescent="0.2">
      <c r="A217" s="1"/>
      <c r="B217" s="2"/>
      <c r="C217" s="3"/>
      <c r="D217" s="3"/>
      <c r="E217" s="341"/>
      <c r="F217" s="341"/>
      <c r="G217" s="4"/>
    </row>
    <row r="218" spans="1:7" ht="13.5" customHeight="1" x14ac:dyDescent="0.2">
      <c r="A218" s="1"/>
      <c r="B218" s="2"/>
      <c r="C218" s="3"/>
      <c r="D218" s="3"/>
      <c r="E218" s="341"/>
      <c r="F218" s="341"/>
      <c r="G218" s="4"/>
    </row>
    <row r="219" spans="1:7" ht="13.5" customHeight="1" x14ac:dyDescent="0.2">
      <c r="A219" s="1"/>
      <c r="B219" s="2"/>
      <c r="C219" s="3"/>
      <c r="D219" s="3"/>
      <c r="E219" s="341"/>
      <c r="F219" s="341"/>
      <c r="G219" s="4"/>
    </row>
    <row r="220" spans="1:7" ht="13.5" customHeight="1" x14ac:dyDescent="0.2">
      <c r="A220" s="1"/>
      <c r="B220" s="2"/>
      <c r="C220" s="3"/>
      <c r="D220" s="3"/>
      <c r="E220" s="341"/>
      <c r="F220" s="341"/>
      <c r="G220" s="4"/>
    </row>
    <row r="221" spans="1:7" ht="13.5" customHeight="1" x14ac:dyDescent="0.2">
      <c r="A221" s="1"/>
      <c r="B221" s="2"/>
      <c r="C221" s="3"/>
      <c r="D221" s="3"/>
      <c r="E221" s="341"/>
      <c r="F221" s="341"/>
      <c r="G221" s="4"/>
    </row>
    <row r="222" spans="1:7" ht="13.5" customHeight="1" x14ac:dyDescent="0.2">
      <c r="A222" s="1"/>
      <c r="B222" s="2"/>
      <c r="C222" s="3"/>
      <c r="D222" s="3"/>
      <c r="E222" s="341"/>
      <c r="F222" s="341"/>
      <c r="G222" s="4"/>
    </row>
    <row r="223" spans="1:7" ht="13.5" customHeight="1" x14ac:dyDescent="0.2">
      <c r="A223" s="1"/>
      <c r="B223" s="2"/>
      <c r="C223" s="3"/>
      <c r="D223" s="3"/>
      <c r="E223" s="341"/>
      <c r="F223" s="341"/>
      <c r="G223" s="4"/>
    </row>
    <row r="224" spans="1:7" ht="13.5" customHeight="1" x14ac:dyDescent="0.2">
      <c r="A224" s="1"/>
      <c r="B224" s="2"/>
      <c r="C224" s="3"/>
      <c r="D224" s="3"/>
      <c r="E224" s="341"/>
      <c r="F224" s="341"/>
      <c r="G224" s="4"/>
    </row>
    <row r="225" spans="1:7" ht="13.5" customHeight="1" x14ac:dyDescent="0.2">
      <c r="A225" s="1"/>
      <c r="B225" s="2"/>
      <c r="C225" s="3"/>
      <c r="D225" s="3"/>
      <c r="E225" s="341"/>
      <c r="F225" s="341"/>
      <c r="G225" s="4"/>
    </row>
    <row r="226" spans="1:7" ht="13.5" customHeight="1" x14ac:dyDescent="0.2">
      <c r="A226" s="1"/>
      <c r="B226" s="2"/>
      <c r="C226" s="3"/>
      <c r="D226" s="3"/>
      <c r="E226" s="341"/>
      <c r="F226" s="341"/>
      <c r="G226" s="4"/>
    </row>
    <row r="227" spans="1:7" ht="13.5" customHeight="1" x14ac:dyDescent="0.2">
      <c r="A227" s="1"/>
      <c r="B227" s="2"/>
      <c r="C227" s="3"/>
      <c r="D227" s="3"/>
      <c r="E227" s="341"/>
      <c r="F227" s="341"/>
      <c r="G227" s="4"/>
    </row>
    <row r="228" spans="1:7" ht="13.5" customHeight="1" x14ac:dyDescent="0.2">
      <c r="A228" s="1"/>
      <c r="B228" s="2"/>
      <c r="C228" s="3"/>
      <c r="D228" s="3"/>
      <c r="E228" s="341"/>
      <c r="F228" s="341"/>
      <c r="G228" s="4"/>
    </row>
    <row r="229" spans="1:7" ht="13.5" customHeight="1" x14ac:dyDescent="0.2">
      <c r="A229" s="1"/>
      <c r="B229" s="2"/>
      <c r="C229" s="3"/>
      <c r="D229" s="3"/>
      <c r="E229" s="341"/>
      <c r="F229" s="341"/>
      <c r="G229" s="4"/>
    </row>
    <row r="230" spans="1:7" ht="13.5" customHeight="1" x14ac:dyDescent="0.2">
      <c r="A230" s="1"/>
      <c r="B230" s="2"/>
      <c r="C230" s="3"/>
      <c r="D230" s="3"/>
      <c r="E230" s="341"/>
      <c r="F230" s="341"/>
      <c r="G230" s="4"/>
    </row>
    <row r="231" spans="1:7" ht="13.5" customHeight="1" x14ac:dyDescent="0.2">
      <c r="A231" s="1"/>
      <c r="B231" s="2"/>
      <c r="C231" s="3"/>
      <c r="D231" s="3"/>
      <c r="E231" s="341"/>
      <c r="F231" s="341"/>
      <c r="G231" s="4"/>
    </row>
    <row r="232" spans="1:7" ht="13.5" customHeight="1" x14ac:dyDescent="0.2">
      <c r="A232" s="1"/>
      <c r="B232" s="2"/>
      <c r="C232" s="3"/>
      <c r="D232" s="3"/>
      <c r="E232" s="341"/>
      <c r="F232" s="341"/>
      <c r="G232" s="4"/>
    </row>
    <row r="233" spans="1:7" ht="13.5" customHeight="1" x14ac:dyDescent="0.2">
      <c r="A233" s="1"/>
      <c r="B233" s="2"/>
      <c r="C233" s="3"/>
      <c r="D233" s="3"/>
      <c r="E233" s="341"/>
      <c r="F233" s="341"/>
      <c r="G233" s="4"/>
    </row>
    <row r="234" spans="1:7" ht="13.5" customHeight="1" x14ac:dyDescent="0.2">
      <c r="A234" s="1"/>
      <c r="B234" s="2"/>
      <c r="C234" s="3"/>
      <c r="D234" s="3"/>
      <c r="E234" s="341"/>
      <c r="F234" s="341"/>
      <c r="G234" s="4"/>
    </row>
    <row r="235" spans="1:7" ht="13.5" customHeight="1" x14ac:dyDescent="0.2">
      <c r="A235" s="1"/>
      <c r="B235" s="2"/>
      <c r="C235" s="3"/>
      <c r="D235" s="3"/>
      <c r="E235" s="341"/>
      <c r="F235" s="341"/>
      <c r="G235" s="4"/>
    </row>
    <row r="236" spans="1:7" ht="13.5" customHeight="1" x14ac:dyDescent="0.2">
      <c r="A236" s="1"/>
      <c r="B236" s="2"/>
      <c r="C236" s="3"/>
      <c r="D236" s="3"/>
      <c r="E236" s="341"/>
      <c r="F236" s="341"/>
      <c r="G236" s="4"/>
    </row>
    <row r="237" spans="1:7" ht="13.5" customHeight="1" x14ac:dyDescent="0.2">
      <c r="A237" s="1"/>
      <c r="B237" s="2"/>
      <c r="C237" s="3"/>
      <c r="D237" s="3"/>
      <c r="E237" s="341"/>
      <c r="F237" s="341"/>
      <c r="G237" s="4"/>
    </row>
    <row r="238" spans="1:7" ht="13.5" customHeight="1" x14ac:dyDescent="0.2">
      <c r="A238" s="1"/>
      <c r="B238" s="2"/>
      <c r="C238" s="3"/>
      <c r="D238" s="3"/>
      <c r="E238" s="341"/>
      <c r="F238" s="341"/>
      <c r="G238" s="4"/>
    </row>
    <row r="239" spans="1:7" ht="13.5" customHeight="1" x14ac:dyDescent="0.2">
      <c r="A239" s="1"/>
      <c r="B239" s="2"/>
      <c r="C239" s="3"/>
      <c r="D239" s="3"/>
      <c r="E239" s="341"/>
      <c r="F239" s="341"/>
      <c r="G239" s="4"/>
    </row>
    <row r="240" spans="1:7" ht="13.5" customHeight="1" x14ac:dyDescent="0.2">
      <c r="A240" s="1"/>
      <c r="B240" s="2"/>
      <c r="C240" s="3"/>
      <c r="D240" s="3"/>
      <c r="E240" s="341"/>
      <c r="F240" s="341"/>
      <c r="G240" s="4"/>
    </row>
    <row r="241" spans="1:7" ht="13.5" customHeight="1" x14ac:dyDescent="0.2">
      <c r="A241" s="1"/>
      <c r="B241" s="2"/>
      <c r="C241" s="3"/>
      <c r="D241" s="3"/>
      <c r="E241" s="341"/>
      <c r="F241" s="341"/>
      <c r="G241" s="4"/>
    </row>
    <row r="242" spans="1:7" ht="13.5" customHeight="1" x14ac:dyDescent="0.2">
      <c r="A242" s="1"/>
      <c r="B242" s="2"/>
      <c r="C242" s="3"/>
      <c r="D242" s="3"/>
      <c r="E242" s="341"/>
      <c r="F242" s="341"/>
      <c r="G242" s="4"/>
    </row>
    <row r="243" spans="1:7" ht="13.5" customHeight="1" x14ac:dyDescent="0.2">
      <c r="A243" s="1"/>
      <c r="B243" s="2"/>
      <c r="C243" s="3"/>
      <c r="D243" s="3"/>
      <c r="E243" s="341"/>
      <c r="F243" s="341"/>
      <c r="G243" s="4"/>
    </row>
    <row r="244" spans="1:7" ht="13.5" customHeight="1" x14ac:dyDescent="0.2">
      <c r="A244" s="1"/>
      <c r="B244" s="2"/>
      <c r="C244" s="3"/>
      <c r="D244" s="3"/>
      <c r="E244" s="341"/>
      <c r="F244" s="341"/>
      <c r="G244" s="4"/>
    </row>
    <row r="245" spans="1:7" ht="13.5" customHeight="1" x14ac:dyDescent="0.2">
      <c r="A245" s="1"/>
      <c r="B245" s="2"/>
      <c r="C245" s="3"/>
      <c r="D245" s="3"/>
      <c r="E245" s="341"/>
      <c r="F245" s="341"/>
      <c r="G245" s="4"/>
    </row>
    <row r="246" spans="1:7" ht="13.5" customHeight="1" x14ac:dyDescent="0.2">
      <c r="A246" s="1"/>
      <c r="B246" s="2"/>
      <c r="C246" s="3"/>
      <c r="D246" s="3"/>
      <c r="E246" s="341"/>
      <c r="F246" s="341"/>
      <c r="G246" s="4"/>
    </row>
    <row r="247" spans="1:7" ht="13.5" customHeight="1" x14ac:dyDescent="0.2">
      <c r="A247" s="1"/>
      <c r="B247" s="2"/>
      <c r="C247" s="3"/>
      <c r="D247" s="3"/>
      <c r="E247" s="341"/>
      <c r="F247" s="341"/>
      <c r="G247" s="4"/>
    </row>
    <row r="248" spans="1:7" ht="13.5" customHeight="1" x14ac:dyDescent="0.2">
      <c r="A248" s="1"/>
      <c r="B248" s="2"/>
      <c r="C248" s="3"/>
      <c r="D248" s="3"/>
      <c r="E248" s="341"/>
      <c r="F248" s="341"/>
      <c r="G248" s="4"/>
    </row>
    <row r="249" spans="1:7" ht="13.5" customHeight="1" x14ac:dyDescent="0.2">
      <c r="A249" s="1"/>
      <c r="B249" s="2"/>
      <c r="C249" s="3"/>
      <c r="D249" s="3"/>
      <c r="E249" s="341"/>
      <c r="F249" s="341"/>
      <c r="G249" s="4"/>
    </row>
    <row r="250" spans="1:7" ht="13.5" customHeight="1" x14ac:dyDescent="0.2">
      <c r="A250" s="1"/>
      <c r="B250" s="2"/>
      <c r="C250" s="3"/>
      <c r="D250" s="3"/>
      <c r="E250" s="341"/>
      <c r="F250" s="341"/>
      <c r="G250" s="4"/>
    </row>
    <row r="251" spans="1:7" ht="13.5" customHeight="1" x14ac:dyDescent="0.2">
      <c r="A251" s="1"/>
      <c r="B251" s="2"/>
      <c r="C251" s="3"/>
      <c r="D251" s="3"/>
      <c r="E251" s="341"/>
      <c r="F251" s="341"/>
      <c r="G251" s="4"/>
    </row>
    <row r="252" spans="1:7" ht="13.5" customHeight="1" x14ac:dyDescent="0.2">
      <c r="A252" s="1"/>
      <c r="B252" s="2"/>
      <c r="C252" s="3"/>
      <c r="D252" s="3"/>
      <c r="E252" s="341"/>
      <c r="F252" s="341"/>
      <c r="G252" s="4"/>
    </row>
    <row r="253" spans="1:7" ht="13.5" customHeight="1" x14ac:dyDescent="0.2">
      <c r="A253" s="1"/>
      <c r="B253" s="2"/>
      <c r="C253" s="3"/>
      <c r="D253" s="3"/>
      <c r="E253" s="341"/>
      <c r="F253" s="341"/>
      <c r="G253" s="4"/>
    </row>
    <row r="254" spans="1:7" ht="13.5" customHeight="1" x14ac:dyDescent="0.2">
      <c r="A254" s="1"/>
      <c r="B254" s="2"/>
      <c r="C254" s="3"/>
      <c r="D254" s="3"/>
      <c r="E254" s="341"/>
      <c r="F254" s="341"/>
      <c r="G254" s="4"/>
    </row>
    <row r="255" spans="1:7" ht="13.5" customHeight="1" x14ac:dyDescent="0.2">
      <c r="A255" s="1"/>
      <c r="B255" s="2"/>
      <c r="C255" s="3"/>
      <c r="D255" s="3"/>
      <c r="E255" s="341"/>
      <c r="F255" s="341"/>
      <c r="G255" s="4"/>
    </row>
    <row r="256" spans="1:7" ht="13.5" customHeight="1" x14ac:dyDescent="0.2">
      <c r="A256" s="1"/>
      <c r="B256" s="2"/>
      <c r="C256" s="3"/>
      <c r="D256" s="3"/>
      <c r="E256" s="341"/>
      <c r="F256" s="341"/>
      <c r="G256" s="4"/>
    </row>
    <row r="257" spans="1:7" ht="13.5" customHeight="1" x14ac:dyDescent="0.2">
      <c r="A257" s="1"/>
      <c r="B257" s="2"/>
      <c r="C257" s="3"/>
      <c r="D257" s="3"/>
      <c r="E257" s="341"/>
      <c r="F257" s="341"/>
      <c r="G257" s="4"/>
    </row>
    <row r="258" spans="1:7" ht="13.5" customHeight="1" x14ac:dyDescent="0.2">
      <c r="A258" s="1"/>
      <c r="B258" s="2"/>
      <c r="C258" s="3"/>
      <c r="D258" s="3"/>
      <c r="E258" s="341"/>
      <c r="F258" s="341"/>
      <c r="G258" s="4"/>
    </row>
    <row r="259" spans="1:7" ht="13.5" customHeight="1" x14ac:dyDescent="0.2">
      <c r="A259" s="1"/>
      <c r="B259" s="2"/>
      <c r="C259" s="3"/>
      <c r="D259" s="3"/>
      <c r="E259" s="341"/>
      <c r="F259" s="341"/>
      <c r="G259" s="4"/>
    </row>
    <row r="260" spans="1:7" ht="13.5" customHeight="1" x14ac:dyDescent="0.2">
      <c r="A260" s="1"/>
      <c r="B260" s="2"/>
      <c r="C260" s="3"/>
      <c r="D260" s="3"/>
      <c r="E260" s="341"/>
      <c r="F260" s="341"/>
      <c r="G260" s="4"/>
    </row>
    <row r="261" spans="1:7" ht="13.5" customHeight="1" x14ac:dyDescent="0.2">
      <c r="A261" s="1"/>
      <c r="B261" s="2"/>
      <c r="C261" s="3"/>
      <c r="D261" s="3"/>
      <c r="E261" s="341"/>
      <c r="F261" s="341"/>
      <c r="G261" s="4"/>
    </row>
    <row r="262" spans="1:7" ht="13.5" customHeight="1" x14ac:dyDescent="0.2">
      <c r="A262" s="1"/>
      <c r="B262" s="2"/>
      <c r="C262" s="3"/>
      <c r="D262" s="3"/>
      <c r="E262" s="341"/>
      <c r="F262" s="341"/>
      <c r="G262" s="4"/>
    </row>
    <row r="263" spans="1:7" ht="13.5" customHeight="1" x14ac:dyDescent="0.2">
      <c r="A263" s="1"/>
      <c r="B263" s="2"/>
      <c r="C263" s="3"/>
      <c r="D263" s="3"/>
      <c r="E263" s="341"/>
      <c r="F263" s="341"/>
      <c r="G263" s="4"/>
    </row>
    <row r="264" spans="1:7" ht="13.5" customHeight="1" x14ac:dyDescent="0.2">
      <c r="A264" s="1"/>
      <c r="B264" s="2"/>
      <c r="C264" s="3"/>
      <c r="D264" s="3"/>
      <c r="E264" s="341"/>
      <c r="F264" s="341"/>
      <c r="G264" s="4"/>
    </row>
    <row r="265" spans="1:7" ht="13.5" customHeight="1" x14ac:dyDescent="0.2">
      <c r="A265" s="1"/>
      <c r="B265" s="2"/>
      <c r="C265" s="3"/>
      <c r="D265" s="3"/>
      <c r="E265" s="341"/>
      <c r="F265" s="341"/>
      <c r="G265" s="4"/>
    </row>
    <row r="266" spans="1:7" ht="13.5" customHeight="1" x14ac:dyDescent="0.2">
      <c r="A266" s="1"/>
      <c r="B266" s="2"/>
      <c r="C266" s="3"/>
      <c r="D266" s="3"/>
      <c r="E266" s="341"/>
      <c r="F266" s="341"/>
      <c r="G266" s="4"/>
    </row>
    <row r="267" spans="1:7" ht="13.5" customHeight="1" x14ac:dyDescent="0.2">
      <c r="A267" s="1"/>
      <c r="B267" s="2"/>
      <c r="C267" s="3"/>
      <c r="D267" s="3"/>
      <c r="E267" s="341"/>
      <c r="F267" s="341"/>
      <c r="G267" s="4"/>
    </row>
    <row r="268" spans="1:7" ht="13.5" customHeight="1" x14ac:dyDescent="0.2">
      <c r="A268" s="1"/>
      <c r="B268" s="2"/>
      <c r="C268" s="3"/>
      <c r="D268" s="3"/>
      <c r="E268" s="341"/>
      <c r="F268" s="341"/>
      <c r="G268" s="4"/>
    </row>
    <row r="269" spans="1:7" ht="13.5" customHeight="1" x14ac:dyDescent="0.2">
      <c r="A269" s="1"/>
      <c r="B269" s="2"/>
      <c r="C269" s="3"/>
      <c r="D269" s="3"/>
      <c r="E269" s="341"/>
      <c r="F269" s="341"/>
      <c r="G269" s="4"/>
    </row>
    <row r="270" spans="1:7" ht="13.5" customHeight="1" x14ac:dyDescent="0.2">
      <c r="A270" s="1"/>
      <c r="B270" s="2"/>
      <c r="C270" s="3"/>
      <c r="D270" s="3"/>
      <c r="E270" s="341"/>
      <c r="F270" s="341"/>
      <c r="G270" s="4"/>
    </row>
    <row r="271" spans="1:7" ht="13.5" customHeight="1" x14ac:dyDescent="0.2">
      <c r="A271" s="1"/>
      <c r="B271" s="2"/>
      <c r="C271" s="3"/>
      <c r="D271" s="3"/>
      <c r="E271" s="341"/>
      <c r="F271" s="341"/>
      <c r="G271" s="4"/>
    </row>
    <row r="272" spans="1:7" ht="13.5" customHeight="1" x14ac:dyDescent="0.2">
      <c r="A272" s="1"/>
      <c r="B272" s="2"/>
      <c r="C272" s="3"/>
      <c r="D272" s="3"/>
      <c r="E272" s="341"/>
      <c r="F272" s="341"/>
      <c r="G272" s="4"/>
    </row>
    <row r="273" spans="1:7" ht="13.5" customHeight="1" x14ac:dyDescent="0.2">
      <c r="A273" s="1"/>
      <c r="B273" s="2"/>
      <c r="C273" s="3"/>
      <c r="D273" s="3"/>
      <c r="E273" s="341"/>
      <c r="F273" s="341"/>
      <c r="G273" s="4"/>
    </row>
    <row r="274" spans="1:7" ht="13.5" customHeight="1" x14ac:dyDescent="0.2">
      <c r="A274" s="1"/>
      <c r="B274" s="2"/>
      <c r="C274" s="3"/>
      <c r="D274" s="3"/>
      <c r="E274" s="341"/>
      <c r="F274" s="341"/>
      <c r="G274" s="4"/>
    </row>
    <row r="275" spans="1:7" ht="13.5" customHeight="1" x14ac:dyDescent="0.2">
      <c r="A275" s="1"/>
      <c r="B275" s="2"/>
      <c r="C275" s="3"/>
      <c r="D275" s="3"/>
      <c r="E275" s="341"/>
      <c r="F275" s="341"/>
      <c r="G275" s="4"/>
    </row>
    <row r="276" spans="1:7" ht="13.5" customHeight="1" x14ac:dyDescent="0.2">
      <c r="A276" s="1"/>
      <c r="B276" s="2"/>
      <c r="C276" s="3"/>
      <c r="D276" s="3"/>
      <c r="E276" s="341"/>
      <c r="F276" s="341"/>
      <c r="G276" s="4"/>
    </row>
    <row r="277" spans="1:7" ht="13.5" customHeight="1" x14ac:dyDescent="0.2">
      <c r="A277" s="1"/>
      <c r="B277" s="2"/>
      <c r="C277" s="3"/>
      <c r="D277" s="3"/>
      <c r="E277" s="341"/>
      <c r="F277" s="341"/>
      <c r="G277" s="4"/>
    </row>
    <row r="278" spans="1:7" ht="13.5" customHeight="1" x14ac:dyDescent="0.2">
      <c r="A278" s="1"/>
      <c r="B278" s="2"/>
      <c r="C278" s="3"/>
      <c r="D278" s="3"/>
      <c r="E278" s="341"/>
      <c r="F278" s="341"/>
      <c r="G278" s="4"/>
    </row>
    <row r="279" spans="1:7" ht="13.5" customHeight="1" x14ac:dyDescent="0.2">
      <c r="A279" s="1"/>
      <c r="B279" s="2"/>
      <c r="C279" s="3"/>
      <c r="D279" s="3"/>
      <c r="E279" s="341"/>
      <c r="F279" s="341"/>
      <c r="G279" s="4"/>
    </row>
    <row r="280" spans="1:7" ht="13.5" customHeight="1" x14ac:dyDescent="0.2">
      <c r="A280" s="1"/>
      <c r="B280" s="2"/>
      <c r="C280" s="3"/>
      <c r="D280" s="3"/>
      <c r="E280" s="341"/>
      <c r="F280" s="341"/>
      <c r="G280" s="4"/>
    </row>
    <row r="281" spans="1:7" ht="13.5" customHeight="1" x14ac:dyDescent="0.2">
      <c r="A281" s="1"/>
      <c r="B281" s="2"/>
      <c r="C281" s="3"/>
      <c r="D281" s="3"/>
      <c r="E281" s="341"/>
      <c r="F281" s="341"/>
      <c r="G281" s="4"/>
    </row>
    <row r="282" spans="1:7" ht="13.5" customHeight="1" x14ac:dyDescent="0.2">
      <c r="A282" s="1"/>
      <c r="B282" s="2"/>
      <c r="C282" s="3"/>
      <c r="D282" s="3"/>
      <c r="E282" s="341"/>
      <c r="F282" s="341"/>
      <c r="G282" s="4"/>
    </row>
    <row r="283" spans="1:7" ht="13.5" customHeight="1" x14ac:dyDescent="0.2">
      <c r="A283" s="1"/>
      <c r="B283" s="2"/>
      <c r="C283" s="3"/>
      <c r="D283" s="3"/>
      <c r="E283" s="341"/>
      <c r="F283" s="341"/>
      <c r="G283" s="4"/>
    </row>
    <row r="284" spans="1:7" ht="13.5" customHeight="1" x14ac:dyDescent="0.2">
      <c r="A284" s="1"/>
      <c r="B284" s="2"/>
      <c r="C284" s="3"/>
      <c r="D284" s="3"/>
      <c r="E284" s="341"/>
      <c r="F284" s="341"/>
      <c r="G284" s="4"/>
    </row>
    <row r="285" spans="1:7" ht="13.5" customHeight="1" x14ac:dyDescent="0.2">
      <c r="A285" s="1"/>
      <c r="B285" s="2"/>
      <c r="C285" s="3"/>
      <c r="D285" s="3"/>
      <c r="E285" s="341"/>
      <c r="F285" s="341"/>
      <c r="G285" s="4"/>
    </row>
    <row r="286" spans="1:7" ht="13.5" customHeight="1" x14ac:dyDescent="0.2">
      <c r="A286" s="1"/>
      <c r="B286" s="2"/>
      <c r="C286" s="3"/>
      <c r="D286" s="3"/>
      <c r="E286" s="341"/>
      <c r="F286" s="341"/>
      <c r="G286" s="4"/>
    </row>
    <row r="287" spans="1:7" ht="13.5" customHeight="1" x14ac:dyDescent="0.2">
      <c r="A287" s="1"/>
      <c r="B287" s="2"/>
      <c r="C287" s="3"/>
      <c r="D287" s="3"/>
      <c r="E287" s="341"/>
      <c r="F287" s="341"/>
      <c r="G287" s="4"/>
    </row>
    <row r="288" spans="1:7" ht="13.5" customHeight="1" x14ac:dyDescent="0.2">
      <c r="A288" s="1"/>
      <c r="B288" s="2"/>
      <c r="C288" s="3"/>
      <c r="D288" s="3"/>
      <c r="E288" s="341"/>
      <c r="F288" s="341"/>
      <c r="G288" s="4"/>
    </row>
    <row r="289" spans="1:7" ht="13.5" customHeight="1" x14ac:dyDescent="0.2">
      <c r="A289" s="1"/>
      <c r="B289" s="2"/>
      <c r="C289" s="3"/>
      <c r="D289" s="3"/>
      <c r="E289" s="341"/>
      <c r="F289" s="341"/>
      <c r="G289" s="4"/>
    </row>
    <row r="290" spans="1:7" ht="13.5" customHeight="1" x14ac:dyDescent="0.2">
      <c r="A290" s="1"/>
      <c r="B290" s="2"/>
      <c r="C290" s="3"/>
      <c r="D290" s="3"/>
      <c r="E290" s="341"/>
      <c r="F290" s="341"/>
      <c r="G290" s="4"/>
    </row>
    <row r="291" spans="1:7" ht="13.5" customHeight="1" x14ac:dyDescent="0.2">
      <c r="A291" s="1"/>
      <c r="B291" s="2"/>
      <c r="C291" s="3"/>
      <c r="D291" s="3"/>
      <c r="E291" s="341"/>
      <c r="F291" s="341"/>
      <c r="G291" s="4"/>
    </row>
    <row r="292" spans="1:7" ht="13.5" customHeight="1" x14ac:dyDescent="0.2">
      <c r="A292" s="1"/>
      <c r="B292" s="2"/>
      <c r="C292" s="3"/>
      <c r="D292" s="3"/>
      <c r="E292" s="341"/>
      <c r="F292" s="341"/>
      <c r="G292" s="4"/>
    </row>
    <row r="293" spans="1:7" ht="13.5" customHeight="1" x14ac:dyDescent="0.2">
      <c r="A293" s="1"/>
      <c r="B293" s="2"/>
      <c r="C293" s="3"/>
      <c r="D293" s="3"/>
      <c r="E293" s="341"/>
      <c r="F293" s="341"/>
      <c r="G293" s="4"/>
    </row>
    <row r="294" spans="1:7" ht="13.5" customHeight="1" x14ac:dyDescent="0.2">
      <c r="A294" s="1"/>
      <c r="B294" s="2"/>
      <c r="C294" s="3"/>
      <c r="D294" s="3"/>
      <c r="E294" s="341"/>
      <c r="F294" s="341"/>
      <c r="G294" s="4"/>
    </row>
    <row r="295" spans="1:7" ht="13.5" customHeight="1" x14ac:dyDescent="0.2">
      <c r="A295" s="1"/>
      <c r="B295" s="2"/>
      <c r="C295" s="3"/>
      <c r="D295" s="3"/>
      <c r="E295" s="341"/>
      <c r="F295" s="341"/>
      <c r="G295" s="4"/>
    </row>
    <row r="296" spans="1:7" ht="13.5" customHeight="1" x14ac:dyDescent="0.2">
      <c r="A296" s="1"/>
      <c r="B296" s="2"/>
      <c r="C296" s="3"/>
      <c r="D296" s="3"/>
      <c r="E296" s="341"/>
      <c r="F296" s="341"/>
      <c r="G296" s="4"/>
    </row>
    <row r="297" spans="1:7" ht="13.5" customHeight="1" x14ac:dyDescent="0.2">
      <c r="A297" s="1"/>
      <c r="B297" s="2"/>
      <c r="C297" s="3"/>
      <c r="D297" s="3"/>
      <c r="E297" s="341"/>
      <c r="F297" s="341"/>
      <c r="G297" s="4"/>
    </row>
    <row r="298" spans="1:7" ht="13.5" customHeight="1" x14ac:dyDescent="0.2">
      <c r="A298" s="1"/>
      <c r="B298" s="2"/>
      <c r="C298" s="3"/>
      <c r="D298" s="3"/>
      <c r="E298" s="341"/>
      <c r="F298" s="341"/>
      <c r="G298" s="4"/>
    </row>
    <row r="299" spans="1:7" ht="13.5" customHeight="1" x14ac:dyDescent="0.2">
      <c r="A299" s="1"/>
      <c r="B299" s="2"/>
      <c r="C299" s="3"/>
      <c r="D299" s="3"/>
      <c r="E299" s="341"/>
      <c r="F299" s="341"/>
      <c r="G299" s="4"/>
    </row>
    <row r="300" spans="1:7" ht="13.5" customHeight="1" x14ac:dyDescent="0.2">
      <c r="A300" s="1"/>
      <c r="B300" s="2"/>
      <c r="C300" s="3"/>
      <c r="D300" s="3"/>
      <c r="E300" s="341"/>
      <c r="F300" s="341"/>
      <c r="G300" s="4"/>
    </row>
    <row r="301" spans="1:7" ht="13.5" customHeight="1" x14ac:dyDescent="0.2">
      <c r="A301" s="1"/>
      <c r="B301" s="2"/>
      <c r="C301" s="3"/>
      <c r="D301" s="3"/>
      <c r="E301" s="341"/>
      <c r="F301" s="341"/>
      <c r="G301" s="4"/>
    </row>
    <row r="302" spans="1:7" ht="13.5" customHeight="1" x14ac:dyDescent="0.2">
      <c r="A302" s="1"/>
      <c r="B302" s="2"/>
      <c r="C302" s="3"/>
      <c r="D302" s="3"/>
      <c r="E302" s="341"/>
      <c r="F302" s="341"/>
      <c r="G302" s="4"/>
    </row>
    <row r="303" spans="1:7" ht="13.5" customHeight="1" x14ac:dyDescent="0.2">
      <c r="A303" s="1"/>
      <c r="B303" s="2"/>
      <c r="C303" s="3"/>
      <c r="D303" s="3"/>
      <c r="E303" s="341"/>
      <c r="F303" s="341"/>
      <c r="G303" s="4"/>
    </row>
    <row r="304" spans="1:7" ht="13.5" customHeight="1" x14ac:dyDescent="0.2">
      <c r="A304" s="1"/>
      <c r="B304" s="2"/>
      <c r="C304" s="3"/>
      <c r="D304" s="3"/>
      <c r="E304" s="341"/>
      <c r="F304" s="341"/>
      <c r="G304" s="4"/>
    </row>
    <row r="305" spans="1:7" ht="13.5" customHeight="1" x14ac:dyDescent="0.2">
      <c r="A305" s="1"/>
      <c r="B305" s="2"/>
      <c r="C305" s="3"/>
      <c r="D305" s="3"/>
      <c r="E305" s="341"/>
      <c r="F305" s="341"/>
      <c r="G305" s="4"/>
    </row>
    <row r="306" spans="1:7" ht="13.5" customHeight="1" x14ac:dyDescent="0.2">
      <c r="A306" s="1"/>
      <c r="B306" s="2"/>
      <c r="C306" s="3"/>
      <c r="D306" s="3"/>
      <c r="E306" s="341"/>
      <c r="F306" s="341"/>
      <c r="G306" s="4"/>
    </row>
    <row r="307" spans="1:7" ht="13.5" customHeight="1" x14ac:dyDescent="0.2">
      <c r="A307" s="1"/>
      <c r="B307" s="2"/>
      <c r="C307" s="3"/>
      <c r="D307" s="3"/>
      <c r="E307" s="341"/>
      <c r="F307" s="341"/>
      <c r="G307" s="4"/>
    </row>
    <row r="308" spans="1:7" ht="13.5" customHeight="1" x14ac:dyDescent="0.2">
      <c r="A308" s="1"/>
      <c r="B308" s="2"/>
      <c r="C308" s="3"/>
      <c r="D308" s="3"/>
      <c r="E308" s="341"/>
      <c r="F308" s="341"/>
      <c r="G308" s="4"/>
    </row>
    <row r="309" spans="1:7" ht="13.5" customHeight="1" x14ac:dyDescent="0.2">
      <c r="A309" s="1"/>
      <c r="B309" s="2"/>
      <c r="C309" s="3"/>
      <c r="D309" s="3"/>
      <c r="E309" s="341"/>
      <c r="F309" s="341"/>
      <c r="G309" s="4"/>
    </row>
    <row r="310" spans="1:7" ht="13.5" customHeight="1" x14ac:dyDescent="0.2">
      <c r="A310" s="1"/>
      <c r="B310" s="2"/>
      <c r="C310" s="3"/>
      <c r="D310" s="3"/>
      <c r="E310" s="341"/>
      <c r="F310" s="341"/>
      <c r="G310" s="4"/>
    </row>
    <row r="311" spans="1:7" ht="13.5" customHeight="1" x14ac:dyDescent="0.2">
      <c r="A311" s="1"/>
      <c r="B311" s="2"/>
      <c r="C311" s="3"/>
      <c r="D311" s="3"/>
      <c r="E311" s="341"/>
      <c r="F311" s="341"/>
      <c r="G311" s="4"/>
    </row>
    <row r="312" spans="1:7" ht="13.5" customHeight="1" x14ac:dyDescent="0.2">
      <c r="A312" s="1"/>
      <c r="B312" s="2"/>
      <c r="C312" s="3"/>
      <c r="D312" s="3"/>
      <c r="E312" s="341"/>
      <c r="F312" s="341"/>
      <c r="G312" s="4"/>
    </row>
    <row r="313" spans="1:7" ht="13.5" customHeight="1" x14ac:dyDescent="0.2">
      <c r="A313" s="1"/>
      <c r="B313" s="2"/>
      <c r="C313" s="3"/>
      <c r="D313" s="3"/>
      <c r="E313" s="341"/>
      <c r="F313" s="341"/>
      <c r="G313" s="4"/>
    </row>
    <row r="314" spans="1:7" ht="13.5" customHeight="1" x14ac:dyDescent="0.2">
      <c r="A314" s="1"/>
      <c r="B314" s="2"/>
      <c r="C314" s="3"/>
      <c r="D314" s="3"/>
      <c r="E314" s="341"/>
      <c r="F314" s="341"/>
      <c r="G314" s="4"/>
    </row>
    <row r="315" spans="1:7" ht="13.5" customHeight="1" x14ac:dyDescent="0.2">
      <c r="A315" s="1"/>
      <c r="B315" s="2"/>
      <c r="C315" s="3"/>
      <c r="D315" s="3"/>
      <c r="E315" s="341"/>
      <c r="F315" s="341"/>
      <c r="G315" s="4"/>
    </row>
    <row r="316" spans="1:7" ht="13.5" customHeight="1" x14ac:dyDescent="0.2">
      <c r="A316" s="1"/>
      <c r="B316" s="2"/>
      <c r="C316" s="3"/>
      <c r="D316" s="3"/>
      <c r="E316" s="341"/>
      <c r="F316" s="341"/>
      <c r="G316" s="4"/>
    </row>
    <row r="317" spans="1:7" ht="13.5" customHeight="1" x14ac:dyDescent="0.2">
      <c r="A317" s="1"/>
      <c r="B317" s="2"/>
      <c r="C317" s="3"/>
      <c r="D317" s="3"/>
      <c r="E317" s="341"/>
      <c r="F317" s="341"/>
      <c r="G317" s="4"/>
    </row>
    <row r="318" spans="1:7" ht="13.5" customHeight="1" x14ac:dyDescent="0.2">
      <c r="A318" s="1"/>
      <c r="B318" s="2"/>
      <c r="C318" s="3"/>
      <c r="D318" s="3"/>
      <c r="E318" s="341"/>
      <c r="F318" s="341"/>
      <c r="G318" s="4"/>
    </row>
    <row r="319" spans="1:7" ht="13.5" customHeight="1" x14ac:dyDescent="0.2">
      <c r="A319" s="1"/>
      <c r="B319" s="2"/>
      <c r="C319" s="3"/>
      <c r="D319" s="3"/>
      <c r="E319" s="341"/>
      <c r="F319" s="341"/>
      <c r="G319" s="4"/>
    </row>
    <row r="320" spans="1:7" ht="13.5" customHeight="1" x14ac:dyDescent="0.2">
      <c r="A320" s="1"/>
      <c r="B320" s="2"/>
      <c r="C320" s="3"/>
      <c r="D320" s="3"/>
      <c r="E320" s="341"/>
      <c r="F320" s="341"/>
      <c r="G320" s="4"/>
    </row>
    <row r="321" spans="1:7" ht="13.5" customHeight="1" x14ac:dyDescent="0.2">
      <c r="A321" s="1"/>
      <c r="B321" s="2"/>
      <c r="C321" s="3"/>
      <c r="D321" s="3"/>
      <c r="E321" s="341"/>
      <c r="F321" s="341"/>
      <c r="G321" s="4"/>
    </row>
    <row r="322" spans="1:7" ht="13.5" customHeight="1" x14ac:dyDescent="0.2">
      <c r="A322" s="1"/>
      <c r="B322" s="2"/>
      <c r="C322" s="3"/>
      <c r="D322" s="3"/>
      <c r="E322" s="341"/>
      <c r="F322" s="341"/>
      <c r="G322" s="4"/>
    </row>
    <row r="323" spans="1:7" ht="13.5" customHeight="1" x14ac:dyDescent="0.2">
      <c r="A323" s="1"/>
      <c r="B323" s="2"/>
      <c r="C323" s="3"/>
      <c r="D323" s="3"/>
      <c r="E323" s="341"/>
      <c r="F323" s="341"/>
      <c r="G323" s="4"/>
    </row>
    <row r="324" spans="1:7" ht="13.5" customHeight="1" x14ac:dyDescent="0.2">
      <c r="A324" s="1"/>
      <c r="B324" s="2"/>
      <c r="C324" s="3"/>
      <c r="D324" s="3"/>
      <c r="E324" s="341"/>
      <c r="F324" s="341"/>
      <c r="G324" s="4"/>
    </row>
    <row r="325" spans="1:7" ht="13.5" customHeight="1" x14ac:dyDescent="0.2">
      <c r="A325" s="1"/>
      <c r="B325" s="2"/>
      <c r="C325" s="3"/>
      <c r="D325" s="3"/>
      <c r="E325" s="341"/>
      <c r="F325" s="341"/>
      <c r="G325" s="4"/>
    </row>
    <row r="326" spans="1:7" ht="13.5" customHeight="1" x14ac:dyDescent="0.2">
      <c r="A326" s="1"/>
      <c r="B326" s="2"/>
      <c r="C326" s="3"/>
      <c r="D326" s="3"/>
      <c r="E326" s="341"/>
      <c r="F326" s="341"/>
      <c r="G326" s="4"/>
    </row>
    <row r="327" spans="1:7" ht="13.5" customHeight="1" x14ac:dyDescent="0.2">
      <c r="A327" s="1"/>
      <c r="B327" s="2"/>
      <c r="C327" s="3"/>
      <c r="D327" s="3"/>
      <c r="E327" s="341"/>
      <c r="F327" s="341"/>
      <c r="G327" s="4"/>
    </row>
    <row r="328" spans="1:7" ht="13.5" customHeight="1" x14ac:dyDescent="0.2">
      <c r="A328" s="1"/>
      <c r="B328" s="2"/>
      <c r="C328" s="3"/>
      <c r="D328" s="3"/>
      <c r="E328" s="341"/>
      <c r="F328" s="341"/>
      <c r="G328" s="4"/>
    </row>
    <row r="329" spans="1:7" ht="13.5" customHeight="1" x14ac:dyDescent="0.2">
      <c r="A329" s="1"/>
      <c r="B329" s="2"/>
      <c r="C329" s="3"/>
      <c r="D329" s="3"/>
      <c r="E329" s="341"/>
      <c r="F329" s="341"/>
      <c r="G329" s="4"/>
    </row>
    <row r="330" spans="1:7" ht="13.5" customHeight="1" x14ac:dyDescent="0.2">
      <c r="A330" s="1"/>
      <c r="B330" s="2"/>
      <c r="C330" s="3"/>
      <c r="D330" s="3"/>
      <c r="E330" s="341"/>
      <c r="F330" s="341"/>
      <c r="G330" s="4"/>
    </row>
    <row r="331" spans="1:7" ht="13.5" customHeight="1" x14ac:dyDescent="0.2">
      <c r="A331" s="1"/>
      <c r="B331" s="2"/>
      <c r="C331" s="3"/>
      <c r="D331" s="3"/>
      <c r="E331" s="341"/>
      <c r="F331" s="341"/>
      <c r="G331" s="4"/>
    </row>
    <row r="332" spans="1:7" ht="13.5" customHeight="1" x14ac:dyDescent="0.2">
      <c r="A332" s="1"/>
      <c r="B332" s="2"/>
      <c r="C332" s="3"/>
      <c r="D332" s="3"/>
      <c r="E332" s="341"/>
      <c r="F332" s="341"/>
      <c r="G332" s="4"/>
    </row>
    <row r="333" spans="1:7" ht="13.5" customHeight="1" x14ac:dyDescent="0.2">
      <c r="A333" s="1"/>
      <c r="B333" s="2"/>
      <c r="C333" s="3"/>
      <c r="D333" s="3"/>
      <c r="E333" s="341"/>
      <c r="F333" s="341"/>
      <c r="G333" s="4"/>
    </row>
    <row r="334" spans="1:7" ht="13.5" customHeight="1" x14ac:dyDescent="0.2">
      <c r="A334" s="1"/>
      <c r="B334" s="2"/>
      <c r="C334" s="3"/>
      <c r="D334" s="3"/>
      <c r="E334" s="341"/>
      <c r="F334" s="341"/>
      <c r="G334" s="4"/>
    </row>
    <row r="335" spans="1:7" ht="13.5" customHeight="1" x14ac:dyDescent="0.2">
      <c r="A335" s="1"/>
      <c r="B335" s="2"/>
      <c r="C335" s="3"/>
      <c r="D335" s="3"/>
      <c r="E335" s="341"/>
      <c r="F335" s="341"/>
      <c r="G335" s="4"/>
    </row>
    <row r="336" spans="1:7" ht="13.5" customHeight="1" x14ac:dyDescent="0.2">
      <c r="A336" s="1"/>
      <c r="B336" s="2"/>
      <c r="C336" s="3"/>
      <c r="D336" s="3"/>
      <c r="E336" s="341"/>
      <c r="F336" s="341"/>
      <c r="G336" s="4"/>
    </row>
    <row r="337" spans="1:7" ht="13.5" customHeight="1" x14ac:dyDescent="0.2">
      <c r="A337" s="1"/>
      <c r="B337" s="2"/>
      <c r="C337" s="3"/>
      <c r="D337" s="3"/>
      <c r="E337" s="341"/>
      <c r="F337" s="341"/>
      <c r="G337" s="4"/>
    </row>
    <row r="338" spans="1:7" ht="13.5" customHeight="1" x14ac:dyDescent="0.2">
      <c r="A338" s="1"/>
      <c r="B338" s="2"/>
      <c r="C338" s="3"/>
      <c r="D338" s="3"/>
      <c r="E338" s="341"/>
      <c r="F338" s="341"/>
      <c r="G338" s="4"/>
    </row>
    <row r="339" spans="1:7" ht="13.5" customHeight="1" x14ac:dyDescent="0.2">
      <c r="A339" s="1"/>
      <c r="B339" s="2"/>
      <c r="C339" s="3"/>
      <c r="D339" s="3"/>
      <c r="E339" s="341"/>
      <c r="F339" s="341"/>
      <c r="G339" s="4"/>
    </row>
    <row r="340" spans="1:7" ht="13.5" customHeight="1" x14ac:dyDescent="0.2">
      <c r="A340" s="1"/>
      <c r="B340" s="2"/>
      <c r="C340" s="3"/>
      <c r="D340" s="3"/>
      <c r="E340" s="341"/>
      <c r="F340" s="341"/>
      <c r="G340" s="4"/>
    </row>
    <row r="341" spans="1:7" ht="13.5" customHeight="1" x14ac:dyDescent="0.2">
      <c r="A341" s="1"/>
      <c r="B341" s="2"/>
      <c r="C341" s="3"/>
      <c r="D341" s="3"/>
      <c r="E341" s="341"/>
      <c r="F341" s="341"/>
      <c r="G341" s="4"/>
    </row>
    <row r="342" spans="1:7" ht="13.5" customHeight="1" x14ac:dyDescent="0.2">
      <c r="A342" s="1"/>
      <c r="B342" s="2"/>
      <c r="C342" s="3"/>
      <c r="D342" s="3"/>
      <c r="E342" s="341"/>
      <c r="F342" s="341"/>
      <c r="G342" s="4"/>
    </row>
    <row r="343" spans="1:7" ht="13.5" customHeight="1" x14ac:dyDescent="0.2">
      <c r="A343" s="1"/>
      <c r="B343" s="2"/>
      <c r="C343" s="3"/>
      <c r="D343" s="3"/>
      <c r="E343" s="341"/>
      <c r="F343" s="341"/>
      <c r="G343" s="4"/>
    </row>
    <row r="344" spans="1:7" ht="13.5" customHeight="1" x14ac:dyDescent="0.2">
      <c r="A344" s="1"/>
      <c r="B344" s="2"/>
      <c r="C344" s="3"/>
      <c r="D344" s="3"/>
      <c r="E344" s="341"/>
      <c r="F344" s="341"/>
      <c r="G344" s="4"/>
    </row>
    <row r="345" spans="1:7" ht="13.5" customHeight="1" x14ac:dyDescent="0.2">
      <c r="A345" s="1"/>
      <c r="B345" s="2"/>
      <c r="C345" s="3"/>
      <c r="D345" s="3"/>
      <c r="E345" s="341"/>
      <c r="F345" s="341"/>
      <c r="G345" s="4"/>
    </row>
    <row r="346" spans="1:7" ht="13.5" customHeight="1" x14ac:dyDescent="0.2">
      <c r="A346" s="1"/>
      <c r="B346" s="2"/>
      <c r="C346" s="3"/>
      <c r="D346" s="3"/>
      <c r="E346" s="341"/>
      <c r="F346" s="341"/>
      <c r="G346" s="4"/>
    </row>
    <row r="347" spans="1:7" ht="13.5" customHeight="1" x14ac:dyDescent="0.2">
      <c r="A347" s="1"/>
      <c r="B347" s="2"/>
      <c r="C347" s="3"/>
      <c r="D347" s="3"/>
      <c r="E347" s="341"/>
      <c r="F347" s="341"/>
      <c r="G347" s="4"/>
    </row>
    <row r="348" spans="1:7" ht="13.5" customHeight="1" x14ac:dyDescent="0.2">
      <c r="A348" s="1"/>
      <c r="B348" s="2"/>
      <c r="C348" s="3"/>
      <c r="D348" s="3"/>
      <c r="E348" s="341"/>
      <c r="F348" s="341"/>
      <c r="G348" s="4"/>
    </row>
    <row r="349" spans="1:7" ht="13.5" customHeight="1" x14ac:dyDescent="0.2">
      <c r="A349" s="1"/>
      <c r="B349" s="2"/>
      <c r="C349" s="3"/>
      <c r="D349" s="3"/>
      <c r="E349" s="341"/>
      <c r="F349" s="341"/>
      <c r="G349" s="4"/>
    </row>
    <row r="350" spans="1:7" ht="13.5" customHeight="1" x14ac:dyDescent="0.2">
      <c r="A350" s="1"/>
      <c r="B350" s="2"/>
      <c r="C350" s="3"/>
      <c r="D350" s="3"/>
      <c r="E350" s="341"/>
      <c r="F350" s="341"/>
      <c r="G350" s="4"/>
    </row>
    <row r="351" spans="1:7" ht="13.5" customHeight="1" x14ac:dyDescent="0.2">
      <c r="A351" s="1"/>
      <c r="B351" s="2"/>
      <c r="C351" s="3"/>
      <c r="D351" s="3"/>
      <c r="E351" s="341"/>
      <c r="F351" s="341"/>
      <c r="G351" s="4"/>
    </row>
    <row r="352" spans="1:7" ht="13.5" customHeight="1" x14ac:dyDescent="0.2">
      <c r="A352" s="1"/>
      <c r="B352" s="2"/>
      <c r="C352" s="3"/>
      <c r="D352" s="3"/>
      <c r="E352" s="341"/>
      <c r="F352" s="341"/>
      <c r="G352" s="4"/>
    </row>
    <row r="353" spans="1:7" ht="13.5" customHeight="1" x14ac:dyDescent="0.2">
      <c r="A353" s="1"/>
      <c r="B353" s="2"/>
      <c r="C353" s="3"/>
      <c r="D353" s="3"/>
      <c r="E353" s="341"/>
      <c r="F353" s="341"/>
      <c r="G353" s="4"/>
    </row>
    <row r="354" spans="1:7" ht="13.5" customHeight="1" x14ac:dyDescent="0.2">
      <c r="A354" s="1"/>
      <c r="B354" s="2"/>
      <c r="C354" s="3"/>
      <c r="D354" s="3"/>
      <c r="E354" s="341"/>
      <c r="F354" s="341"/>
      <c r="G354" s="4"/>
    </row>
    <row r="355" spans="1:7" ht="13.5" customHeight="1" x14ac:dyDescent="0.2">
      <c r="A355" s="1"/>
      <c r="B355" s="2"/>
      <c r="C355" s="3"/>
      <c r="D355" s="3"/>
      <c r="E355" s="341"/>
      <c r="F355" s="341"/>
      <c r="G355" s="4"/>
    </row>
    <row r="356" spans="1:7" ht="13.5" customHeight="1" x14ac:dyDescent="0.2">
      <c r="A356" s="1"/>
      <c r="B356" s="2"/>
      <c r="C356" s="3"/>
      <c r="D356" s="3"/>
      <c r="E356" s="341"/>
      <c r="F356" s="341"/>
      <c r="G356" s="4"/>
    </row>
    <row r="357" spans="1:7" ht="13.5" customHeight="1" x14ac:dyDescent="0.2">
      <c r="A357" s="1"/>
      <c r="B357" s="2"/>
      <c r="C357" s="3"/>
      <c r="D357" s="3"/>
      <c r="E357" s="341"/>
      <c r="F357" s="341"/>
      <c r="G357" s="4"/>
    </row>
    <row r="358" spans="1:7" ht="13.5" customHeight="1" x14ac:dyDescent="0.2">
      <c r="A358" s="1"/>
      <c r="B358" s="2"/>
      <c r="C358" s="3"/>
      <c r="D358" s="3"/>
      <c r="E358" s="341"/>
      <c r="F358" s="341"/>
      <c r="G358" s="4"/>
    </row>
    <row r="359" spans="1:7" ht="13.5" customHeight="1" x14ac:dyDescent="0.2">
      <c r="A359" s="1"/>
      <c r="B359" s="2"/>
      <c r="C359" s="3"/>
      <c r="D359" s="3"/>
      <c r="E359" s="341"/>
      <c r="F359" s="341"/>
      <c r="G359" s="4"/>
    </row>
    <row r="360" spans="1:7" ht="13.5" customHeight="1" x14ac:dyDescent="0.2">
      <c r="A360" s="1"/>
      <c r="B360" s="2"/>
      <c r="C360" s="3"/>
      <c r="D360" s="3"/>
      <c r="E360" s="341"/>
      <c r="F360" s="341"/>
      <c r="G360" s="4"/>
    </row>
    <row r="361" spans="1:7" ht="13.5" customHeight="1" x14ac:dyDescent="0.2">
      <c r="A361" s="1"/>
      <c r="B361" s="2"/>
      <c r="C361" s="3"/>
      <c r="D361" s="3"/>
      <c r="E361" s="341"/>
      <c r="F361" s="341"/>
      <c r="G361" s="4"/>
    </row>
    <row r="362" spans="1:7" ht="13.5" customHeight="1" x14ac:dyDescent="0.2">
      <c r="A362" s="1"/>
      <c r="B362" s="2"/>
      <c r="C362" s="3"/>
      <c r="D362" s="3"/>
      <c r="E362" s="341"/>
      <c r="F362" s="341"/>
      <c r="G362" s="4"/>
    </row>
    <row r="363" spans="1:7" ht="13.5" customHeight="1" x14ac:dyDescent="0.2">
      <c r="A363" s="1"/>
      <c r="B363" s="2"/>
      <c r="C363" s="3"/>
      <c r="D363" s="3"/>
      <c r="E363" s="341"/>
      <c r="F363" s="341"/>
      <c r="G363" s="4"/>
    </row>
    <row r="364" spans="1:7" ht="13.5" customHeight="1" x14ac:dyDescent="0.2">
      <c r="A364" s="1"/>
      <c r="B364" s="2"/>
      <c r="C364" s="3"/>
      <c r="D364" s="3"/>
      <c r="E364" s="341"/>
      <c r="F364" s="341"/>
      <c r="G364" s="4"/>
    </row>
    <row r="365" spans="1:7" ht="13.5" customHeight="1" x14ac:dyDescent="0.2">
      <c r="A365" s="1"/>
      <c r="B365" s="2"/>
      <c r="C365" s="3"/>
      <c r="D365" s="3"/>
      <c r="E365" s="341"/>
      <c r="F365" s="341"/>
      <c r="G365" s="4"/>
    </row>
    <row r="366" spans="1:7" ht="13.5" customHeight="1" x14ac:dyDescent="0.2">
      <c r="A366" s="1"/>
      <c r="B366" s="2"/>
      <c r="C366" s="3"/>
      <c r="D366" s="3"/>
      <c r="E366" s="341"/>
      <c r="F366" s="341"/>
      <c r="G366" s="4"/>
    </row>
    <row r="367" spans="1:7" ht="13.5" customHeight="1" x14ac:dyDescent="0.2">
      <c r="A367" s="1"/>
      <c r="B367" s="2"/>
      <c r="C367" s="3"/>
      <c r="D367" s="3"/>
      <c r="E367" s="341"/>
      <c r="F367" s="341"/>
      <c r="G367" s="4"/>
    </row>
    <row r="368" spans="1:7" ht="13.5" customHeight="1" x14ac:dyDescent="0.2">
      <c r="A368" s="1"/>
      <c r="B368" s="2"/>
      <c r="C368" s="3"/>
      <c r="D368" s="3"/>
      <c r="E368" s="341"/>
      <c r="F368" s="341"/>
      <c r="G368" s="4"/>
    </row>
    <row r="369" spans="1:7" ht="13.5" customHeight="1" x14ac:dyDescent="0.2">
      <c r="A369" s="1"/>
      <c r="B369" s="2"/>
      <c r="C369" s="3"/>
      <c r="D369" s="3"/>
      <c r="E369" s="341"/>
      <c r="F369" s="341"/>
      <c r="G369" s="4"/>
    </row>
    <row r="370" spans="1:7" ht="13.5" customHeight="1" x14ac:dyDescent="0.2">
      <c r="A370" s="1"/>
      <c r="B370" s="2"/>
      <c r="C370" s="3"/>
      <c r="D370" s="3"/>
      <c r="E370" s="341"/>
      <c r="F370" s="341"/>
      <c r="G370" s="4"/>
    </row>
    <row r="371" spans="1:7" ht="13.5" customHeight="1" x14ac:dyDescent="0.2">
      <c r="A371" s="1"/>
      <c r="B371" s="2"/>
      <c r="C371" s="3"/>
      <c r="D371" s="3"/>
      <c r="E371" s="341"/>
      <c r="F371" s="341"/>
      <c r="G371" s="4"/>
    </row>
    <row r="372" spans="1:7" ht="13.5" customHeight="1" x14ac:dyDescent="0.2">
      <c r="A372" s="1"/>
      <c r="B372" s="2"/>
      <c r="C372" s="3"/>
      <c r="D372" s="3"/>
      <c r="E372" s="341"/>
      <c r="F372" s="341"/>
      <c r="G372" s="4"/>
    </row>
    <row r="373" spans="1:7" ht="13.5" customHeight="1" x14ac:dyDescent="0.2">
      <c r="A373" s="1"/>
      <c r="B373" s="2"/>
      <c r="C373" s="3"/>
      <c r="D373" s="3"/>
      <c r="E373" s="341"/>
      <c r="F373" s="341"/>
      <c r="G373" s="4"/>
    </row>
    <row r="374" spans="1:7" ht="13.5" customHeight="1" x14ac:dyDescent="0.2">
      <c r="A374" s="1"/>
      <c r="B374" s="2"/>
      <c r="C374" s="3"/>
      <c r="D374" s="3"/>
      <c r="E374" s="341"/>
      <c r="F374" s="341"/>
      <c r="G374" s="4"/>
    </row>
    <row r="375" spans="1:7" ht="13.5" customHeight="1" x14ac:dyDescent="0.2">
      <c r="A375" s="1"/>
      <c r="B375" s="2"/>
      <c r="C375" s="3"/>
      <c r="D375" s="3"/>
      <c r="E375" s="341"/>
      <c r="F375" s="341"/>
      <c r="G375" s="4"/>
    </row>
    <row r="376" spans="1:7" ht="13.5" customHeight="1" x14ac:dyDescent="0.2">
      <c r="A376" s="1"/>
      <c r="B376" s="2"/>
      <c r="C376" s="3"/>
      <c r="D376" s="3"/>
      <c r="E376" s="341"/>
      <c r="F376" s="341"/>
      <c r="G376" s="4"/>
    </row>
    <row r="377" spans="1:7" ht="13.5" customHeight="1" x14ac:dyDescent="0.2">
      <c r="A377" s="1"/>
      <c r="B377" s="2"/>
      <c r="C377" s="3"/>
      <c r="D377" s="3"/>
      <c r="E377" s="341"/>
      <c r="F377" s="341"/>
      <c r="G377" s="4"/>
    </row>
    <row r="378" spans="1:7" ht="13.5" customHeight="1" x14ac:dyDescent="0.2">
      <c r="A378" s="1"/>
      <c r="B378" s="2"/>
      <c r="C378" s="3"/>
      <c r="D378" s="3"/>
      <c r="E378" s="341"/>
      <c r="F378" s="341"/>
      <c r="G378" s="4"/>
    </row>
    <row r="379" spans="1:7" ht="13.5" customHeight="1" x14ac:dyDescent="0.2">
      <c r="A379" s="1"/>
      <c r="B379" s="2"/>
      <c r="C379" s="3"/>
      <c r="D379" s="3"/>
      <c r="E379" s="341"/>
      <c r="F379" s="341"/>
      <c r="G379" s="4"/>
    </row>
    <row r="380" spans="1:7" ht="13.5" customHeight="1" x14ac:dyDescent="0.2">
      <c r="A380" s="1"/>
      <c r="B380" s="2"/>
      <c r="C380" s="3"/>
      <c r="D380" s="3"/>
      <c r="E380" s="341"/>
      <c r="F380" s="341"/>
      <c r="G380" s="4"/>
    </row>
    <row r="381" spans="1:7" ht="13.5" customHeight="1" x14ac:dyDescent="0.2">
      <c r="A381" s="1"/>
      <c r="B381" s="2"/>
      <c r="C381" s="3"/>
      <c r="D381" s="3"/>
      <c r="E381" s="341"/>
      <c r="F381" s="341"/>
      <c r="G381" s="4"/>
    </row>
    <row r="382" spans="1:7" ht="13.5" customHeight="1" x14ac:dyDescent="0.2">
      <c r="A382" s="1"/>
      <c r="B382" s="2"/>
      <c r="C382" s="3"/>
      <c r="D382" s="3"/>
      <c r="E382" s="341"/>
      <c r="F382" s="341"/>
      <c r="G382" s="4"/>
    </row>
    <row r="383" spans="1:7" ht="13.5" customHeight="1" x14ac:dyDescent="0.2">
      <c r="A383" s="1"/>
      <c r="B383" s="2"/>
      <c r="C383" s="3"/>
      <c r="D383" s="3"/>
      <c r="E383" s="341"/>
      <c r="F383" s="341"/>
      <c r="G383" s="4"/>
    </row>
    <row r="384" spans="1:7" ht="13.5" customHeight="1" x14ac:dyDescent="0.2">
      <c r="A384" s="1"/>
      <c r="B384" s="2"/>
      <c r="C384" s="3"/>
      <c r="D384" s="3"/>
      <c r="E384" s="341"/>
      <c r="F384" s="341"/>
      <c r="G384" s="4"/>
    </row>
    <row r="385" spans="1:7" ht="13.5" customHeight="1" x14ac:dyDescent="0.2">
      <c r="A385" s="1"/>
      <c r="B385" s="2"/>
      <c r="C385" s="3"/>
      <c r="D385" s="3"/>
      <c r="E385" s="341"/>
      <c r="F385" s="341"/>
      <c r="G385" s="4"/>
    </row>
    <row r="386" spans="1:7" ht="13.5" customHeight="1" x14ac:dyDescent="0.2">
      <c r="A386" s="1"/>
      <c r="B386" s="2"/>
      <c r="C386" s="3"/>
      <c r="D386" s="3"/>
      <c r="E386" s="341"/>
      <c r="F386" s="341"/>
      <c r="G386" s="4"/>
    </row>
    <row r="387" spans="1:7" ht="13.5" customHeight="1" x14ac:dyDescent="0.2">
      <c r="A387" s="1"/>
      <c r="B387" s="2"/>
      <c r="C387" s="3"/>
      <c r="D387" s="3"/>
      <c r="E387" s="341"/>
      <c r="F387" s="341"/>
      <c r="G387" s="4"/>
    </row>
    <row r="388" spans="1:7" ht="13.5" customHeight="1" x14ac:dyDescent="0.2">
      <c r="A388" s="1"/>
      <c r="B388" s="2"/>
      <c r="C388" s="3"/>
      <c r="D388" s="3"/>
      <c r="E388" s="341"/>
      <c r="F388" s="341"/>
      <c r="G388" s="4"/>
    </row>
    <row r="389" spans="1:7" ht="13.5" customHeight="1" x14ac:dyDescent="0.2">
      <c r="A389" s="1"/>
      <c r="B389" s="2"/>
      <c r="C389" s="3"/>
      <c r="D389" s="3"/>
      <c r="E389" s="341"/>
      <c r="F389" s="341"/>
      <c r="G389" s="4"/>
    </row>
    <row r="390" spans="1:7" ht="13.5" customHeight="1" x14ac:dyDescent="0.2">
      <c r="A390" s="1"/>
      <c r="B390" s="2"/>
      <c r="C390" s="3"/>
      <c r="D390" s="3"/>
      <c r="E390" s="341"/>
      <c r="F390" s="341"/>
      <c r="G390" s="4"/>
    </row>
    <row r="391" spans="1:7" ht="13.5" customHeight="1" x14ac:dyDescent="0.2">
      <c r="A391" s="1"/>
      <c r="B391" s="2"/>
      <c r="C391" s="3"/>
      <c r="D391" s="3"/>
      <c r="E391" s="341"/>
      <c r="F391" s="341"/>
      <c r="G391" s="4"/>
    </row>
    <row r="392" spans="1:7" ht="13.5" customHeight="1" x14ac:dyDescent="0.2">
      <c r="A392" s="1"/>
      <c r="B392" s="2"/>
      <c r="C392" s="3"/>
      <c r="D392" s="3"/>
      <c r="E392" s="341"/>
      <c r="F392" s="341"/>
      <c r="G392" s="4"/>
    </row>
    <row r="393" spans="1:7" ht="13.5" customHeight="1" x14ac:dyDescent="0.2">
      <c r="A393" s="1"/>
      <c r="B393" s="2"/>
      <c r="C393" s="3"/>
      <c r="D393" s="3"/>
      <c r="E393" s="341"/>
      <c r="F393" s="341"/>
      <c r="G393" s="4"/>
    </row>
    <row r="394" spans="1:7" ht="13.5" customHeight="1" x14ac:dyDescent="0.2">
      <c r="A394" s="1"/>
      <c r="B394" s="2"/>
      <c r="C394" s="3"/>
      <c r="D394" s="3"/>
      <c r="E394" s="341"/>
      <c r="F394" s="341"/>
      <c r="G394" s="4"/>
    </row>
    <row r="395" spans="1:7" ht="13.5" customHeight="1" x14ac:dyDescent="0.2">
      <c r="A395" s="1"/>
      <c r="B395" s="2"/>
      <c r="C395" s="3"/>
      <c r="D395" s="3"/>
      <c r="E395" s="341"/>
      <c r="F395" s="341"/>
      <c r="G395" s="4"/>
    </row>
    <row r="396" spans="1:7" ht="13.5" customHeight="1" x14ac:dyDescent="0.2">
      <c r="A396" s="1"/>
      <c r="B396" s="2"/>
      <c r="C396" s="3"/>
      <c r="D396" s="3"/>
      <c r="E396" s="341"/>
      <c r="F396" s="341"/>
      <c r="G396" s="4"/>
    </row>
    <row r="397" spans="1:7" ht="13.5" customHeight="1" x14ac:dyDescent="0.2">
      <c r="A397" s="1"/>
      <c r="B397" s="2"/>
      <c r="C397" s="3"/>
      <c r="D397" s="3"/>
      <c r="E397" s="341"/>
      <c r="F397" s="341"/>
      <c r="G397" s="4"/>
    </row>
    <row r="398" spans="1:7" ht="13.5" customHeight="1" x14ac:dyDescent="0.2">
      <c r="A398" s="1"/>
      <c r="B398" s="2"/>
      <c r="C398" s="3"/>
      <c r="D398" s="3"/>
      <c r="E398" s="341"/>
      <c r="F398" s="341"/>
      <c r="G398" s="4"/>
    </row>
    <row r="399" spans="1:7" ht="13.5" customHeight="1" x14ac:dyDescent="0.2">
      <c r="A399" s="1"/>
      <c r="B399" s="2"/>
      <c r="C399" s="3"/>
      <c r="D399" s="3"/>
      <c r="E399" s="341"/>
      <c r="F399" s="341"/>
      <c r="G399" s="4"/>
    </row>
    <row r="400" spans="1:7" ht="13.5" customHeight="1" x14ac:dyDescent="0.2">
      <c r="A400" s="1"/>
      <c r="B400" s="2"/>
      <c r="C400" s="3"/>
      <c r="D400" s="3"/>
      <c r="E400" s="341"/>
      <c r="F400" s="341"/>
      <c r="G400" s="4"/>
    </row>
    <row r="401" spans="1:7" ht="13.5" customHeight="1" x14ac:dyDescent="0.2">
      <c r="A401" s="1"/>
      <c r="B401" s="2"/>
      <c r="C401" s="3"/>
      <c r="D401" s="3"/>
      <c r="E401" s="341"/>
      <c r="F401" s="341"/>
      <c r="G401" s="4"/>
    </row>
    <row r="402" spans="1:7" ht="13.5" customHeight="1" x14ac:dyDescent="0.2">
      <c r="A402" s="1"/>
      <c r="B402" s="2"/>
      <c r="C402" s="3"/>
      <c r="D402" s="3"/>
      <c r="E402" s="341"/>
      <c r="F402" s="341"/>
      <c r="G402" s="4"/>
    </row>
    <row r="403" spans="1:7" ht="13.5" customHeight="1" x14ac:dyDescent="0.2">
      <c r="A403" s="1"/>
      <c r="B403" s="2"/>
      <c r="C403" s="3"/>
      <c r="D403" s="3"/>
      <c r="E403" s="341"/>
      <c r="F403" s="341"/>
      <c r="G403" s="4"/>
    </row>
    <row r="404" spans="1:7" ht="13.5" customHeight="1" x14ac:dyDescent="0.2">
      <c r="A404" s="1"/>
      <c r="B404" s="2"/>
      <c r="C404" s="3"/>
      <c r="D404" s="3"/>
      <c r="E404" s="341"/>
      <c r="F404" s="341"/>
      <c r="G404" s="4"/>
    </row>
    <row r="405" spans="1:7" ht="13.5" customHeight="1" x14ac:dyDescent="0.2">
      <c r="A405" s="1"/>
      <c r="B405" s="2"/>
      <c r="C405" s="3"/>
      <c r="D405" s="3"/>
      <c r="E405" s="341"/>
      <c r="F405" s="341"/>
      <c r="G405" s="4"/>
    </row>
    <row r="406" spans="1:7" ht="13.5" customHeight="1" x14ac:dyDescent="0.2">
      <c r="A406" s="1"/>
      <c r="B406" s="2"/>
      <c r="C406" s="3"/>
      <c r="D406" s="3"/>
      <c r="E406" s="341"/>
      <c r="F406" s="341"/>
      <c r="G406" s="4"/>
    </row>
    <row r="407" spans="1:7" ht="13.5" customHeight="1" x14ac:dyDescent="0.2">
      <c r="A407" s="1"/>
      <c r="B407" s="2"/>
      <c r="C407" s="3"/>
      <c r="D407" s="3"/>
      <c r="E407" s="341"/>
      <c r="F407" s="341"/>
      <c r="G407" s="4"/>
    </row>
    <row r="408" spans="1:7" ht="13.5" customHeight="1" x14ac:dyDescent="0.2">
      <c r="A408" s="1"/>
      <c r="B408" s="2"/>
      <c r="C408" s="3"/>
      <c r="D408" s="3"/>
      <c r="E408" s="341"/>
      <c r="F408" s="341"/>
      <c r="G408" s="4"/>
    </row>
    <row r="409" spans="1:7" ht="13.5" customHeight="1" x14ac:dyDescent="0.2">
      <c r="A409" s="1"/>
      <c r="B409" s="2"/>
      <c r="C409" s="3"/>
      <c r="D409" s="3"/>
      <c r="E409" s="341"/>
      <c r="F409" s="341"/>
      <c r="G409" s="4"/>
    </row>
    <row r="410" spans="1:7" ht="13.5" customHeight="1" x14ac:dyDescent="0.2">
      <c r="A410" s="1"/>
      <c r="B410" s="2"/>
      <c r="C410" s="3"/>
      <c r="D410" s="3"/>
      <c r="E410" s="341"/>
      <c r="F410" s="341"/>
      <c r="G410" s="4"/>
    </row>
    <row r="411" spans="1:7" ht="13.5" customHeight="1" x14ac:dyDescent="0.2">
      <c r="A411" s="1"/>
      <c r="B411" s="2"/>
      <c r="C411" s="3"/>
      <c r="D411" s="3"/>
      <c r="E411" s="341"/>
      <c r="F411" s="341"/>
      <c r="G411" s="4"/>
    </row>
    <row r="412" spans="1:7" ht="13.5" customHeight="1" x14ac:dyDescent="0.2">
      <c r="A412" s="1"/>
      <c r="B412" s="2"/>
      <c r="C412" s="3"/>
      <c r="D412" s="3"/>
      <c r="E412" s="341"/>
      <c r="F412" s="341"/>
      <c r="G412" s="4"/>
    </row>
    <row r="413" spans="1:7" ht="13.5" customHeight="1" x14ac:dyDescent="0.2">
      <c r="A413" s="1"/>
      <c r="B413" s="2"/>
      <c r="C413" s="3"/>
      <c r="D413" s="3"/>
      <c r="E413" s="341"/>
      <c r="F413" s="341"/>
      <c r="G413" s="4"/>
    </row>
    <row r="414" spans="1:7" ht="13.5" customHeight="1" x14ac:dyDescent="0.2">
      <c r="A414" s="1"/>
      <c r="B414" s="2"/>
      <c r="C414" s="3"/>
      <c r="D414" s="3"/>
      <c r="E414" s="341"/>
      <c r="F414" s="341"/>
      <c r="G414" s="4"/>
    </row>
    <row r="415" spans="1:7" ht="13.5" customHeight="1" x14ac:dyDescent="0.2">
      <c r="A415" s="1"/>
      <c r="B415" s="2"/>
      <c r="C415" s="3"/>
      <c r="D415" s="3"/>
      <c r="E415" s="341"/>
      <c r="F415" s="341"/>
      <c r="G415" s="4"/>
    </row>
    <row r="416" spans="1:7" ht="13.5" customHeight="1" x14ac:dyDescent="0.2">
      <c r="A416" s="1"/>
      <c r="B416" s="2"/>
      <c r="C416" s="3"/>
      <c r="D416" s="3"/>
      <c r="E416" s="341"/>
      <c r="F416" s="341"/>
      <c r="G416" s="4"/>
    </row>
    <row r="417" spans="1:7" ht="13.5" customHeight="1" x14ac:dyDescent="0.2">
      <c r="A417" s="1"/>
      <c r="B417" s="2"/>
      <c r="C417" s="3"/>
      <c r="D417" s="3"/>
      <c r="E417" s="341"/>
      <c r="F417" s="341"/>
      <c r="G417" s="4"/>
    </row>
    <row r="418" spans="1:7" ht="13.5" customHeight="1" x14ac:dyDescent="0.2">
      <c r="A418" s="1"/>
      <c r="B418" s="2"/>
      <c r="C418" s="3"/>
      <c r="D418" s="3"/>
      <c r="E418" s="341"/>
      <c r="F418" s="341"/>
      <c r="G418" s="4"/>
    </row>
    <row r="419" spans="1:7" ht="13.5" customHeight="1" x14ac:dyDescent="0.2">
      <c r="A419" s="1"/>
      <c r="B419" s="2"/>
      <c r="C419" s="3"/>
      <c r="D419" s="3"/>
      <c r="E419" s="341"/>
      <c r="F419" s="341"/>
      <c r="G419" s="4"/>
    </row>
    <row r="420" spans="1:7" ht="13.5" customHeight="1" x14ac:dyDescent="0.2">
      <c r="A420" s="1"/>
      <c r="B420" s="2"/>
      <c r="C420" s="3"/>
      <c r="D420" s="3"/>
      <c r="E420" s="341"/>
      <c r="F420" s="341"/>
      <c r="G420" s="4"/>
    </row>
    <row r="421" spans="1:7" ht="13.5" customHeight="1" x14ac:dyDescent="0.2">
      <c r="A421" s="1"/>
      <c r="B421" s="2"/>
      <c r="C421" s="3"/>
      <c r="D421" s="3"/>
      <c r="E421" s="341"/>
      <c r="F421" s="341"/>
      <c r="G421" s="4"/>
    </row>
    <row r="422" spans="1:7" ht="13.5" customHeight="1" x14ac:dyDescent="0.2">
      <c r="A422" s="1"/>
      <c r="B422" s="2"/>
      <c r="C422" s="3"/>
      <c r="D422" s="3"/>
      <c r="E422" s="341"/>
      <c r="F422" s="341"/>
      <c r="G422" s="4"/>
    </row>
    <row r="423" spans="1:7" ht="13.5" customHeight="1" x14ac:dyDescent="0.2">
      <c r="A423" s="1"/>
      <c r="B423" s="2"/>
      <c r="C423" s="3"/>
      <c r="D423" s="3"/>
      <c r="E423" s="341"/>
      <c r="F423" s="341"/>
      <c r="G423" s="4"/>
    </row>
    <row r="424" spans="1:7" ht="13.5" customHeight="1" x14ac:dyDescent="0.2">
      <c r="A424" s="1"/>
      <c r="B424" s="2"/>
      <c r="C424" s="3"/>
      <c r="D424" s="3"/>
      <c r="E424" s="341"/>
      <c r="F424" s="341"/>
      <c r="G424" s="4"/>
    </row>
    <row r="425" spans="1:7" ht="13.5" customHeight="1" x14ac:dyDescent="0.2">
      <c r="A425" s="1"/>
      <c r="B425" s="2"/>
      <c r="C425" s="3"/>
      <c r="D425" s="3"/>
      <c r="E425" s="341"/>
      <c r="F425" s="341"/>
      <c r="G425" s="4"/>
    </row>
    <row r="426" spans="1:7" ht="13.5" customHeight="1" x14ac:dyDescent="0.2">
      <c r="A426" s="1"/>
      <c r="B426" s="2"/>
      <c r="C426" s="3"/>
      <c r="D426" s="3"/>
      <c r="E426" s="341"/>
      <c r="F426" s="341"/>
      <c r="G426" s="4"/>
    </row>
    <row r="427" spans="1:7" ht="13.5" customHeight="1" x14ac:dyDescent="0.2">
      <c r="A427" s="1"/>
      <c r="B427" s="2"/>
      <c r="C427" s="3"/>
      <c r="D427" s="3"/>
      <c r="E427" s="341"/>
      <c r="F427" s="341"/>
      <c r="G427" s="4"/>
    </row>
    <row r="428" spans="1:7" ht="13.5" customHeight="1" x14ac:dyDescent="0.2">
      <c r="A428" s="1"/>
      <c r="B428" s="2"/>
      <c r="C428" s="3"/>
      <c r="D428" s="3"/>
      <c r="E428" s="341"/>
      <c r="F428" s="341"/>
      <c r="G428" s="4"/>
    </row>
    <row r="429" spans="1:7" ht="13.5" customHeight="1" x14ac:dyDescent="0.2">
      <c r="A429" s="1"/>
      <c r="B429" s="2"/>
      <c r="C429" s="3"/>
      <c r="D429" s="3"/>
      <c r="E429" s="341"/>
      <c r="F429" s="341"/>
      <c r="G429" s="4"/>
    </row>
    <row r="430" spans="1:7" ht="13.5" customHeight="1" x14ac:dyDescent="0.2">
      <c r="A430" s="1"/>
      <c r="B430" s="2"/>
      <c r="C430" s="3"/>
      <c r="D430" s="3"/>
      <c r="E430" s="341"/>
      <c r="F430" s="341"/>
      <c r="G430" s="4"/>
    </row>
    <row r="431" spans="1:7" ht="13.5" customHeight="1" x14ac:dyDescent="0.2">
      <c r="A431" s="1"/>
      <c r="B431" s="2"/>
      <c r="C431" s="3"/>
      <c r="D431" s="3"/>
      <c r="E431" s="341"/>
      <c r="F431" s="341"/>
      <c r="G431" s="4"/>
    </row>
    <row r="432" spans="1:7" ht="13.5" customHeight="1" x14ac:dyDescent="0.2">
      <c r="A432" s="1"/>
      <c r="B432" s="2"/>
      <c r="C432" s="3"/>
      <c r="D432" s="3"/>
      <c r="E432" s="341"/>
      <c r="F432" s="341"/>
      <c r="G432" s="4"/>
    </row>
    <row r="433" spans="1:7" ht="13.5" customHeight="1" x14ac:dyDescent="0.2">
      <c r="A433" s="1"/>
      <c r="B433" s="2"/>
      <c r="C433" s="3"/>
      <c r="D433" s="3"/>
      <c r="E433" s="341"/>
      <c r="F433" s="341"/>
      <c r="G433" s="4"/>
    </row>
    <row r="434" spans="1:7" ht="13.5" customHeight="1" x14ac:dyDescent="0.2">
      <c r="A434" s="1"/>
      <c r="B434" s="2"/>
      <c r="C434" s="3"/>
      <c r="D434" s="3"/>
      <c r="E434" s="341"/>
      <c r="F434" s="341"/>
      <c r="G434" s="4"/>
    </row>
    <row r="435" spans="1:7" ht="13.5" customHeight="1" x14ac:dyDescent="0.2">
      <c r="A435" s="1"/>
      <c r="B435" s="2"/>
      <c r="C435" s="3"/>
      <c r="D435" s="3"/>
      <c r="E435" s="341"/>
      <c r="F435" s="341"/>
      <c r="G435" s="4"/>
    </row>
    <row r="436" spans="1:7" ht="13.5" customHeight="1" x14ac:dyDescent="0.2">
      <c r="A436" s="1"/>
      <c r="B436" s="2"/>
      <c r="C436" s="3"/>
      <c r="D436" s="3"/>
      <c r="E436" s="341"/>
      <c r="F436" s="341"/>
      <c r="G436" s="4"/>
    </row>
    <row r="437" spans="1:7" ht="13.5" customHeight="1" x14ac:dyDescent="0.2">
      <c r="A437" s="1"/>
      <c r="B437" s="2"/>
      <c r="C437" s="3"/>
      <c r="D437" s="3"/>
      <c r="E437" s="341"/>
      <c r="F437" s="341"/>
      <c r="G437" s="4"/>
    </row>
    <row r="438" spans="1:7" ht="13.5" customHeight="1" x14ac:dyDescent="0.2">
      <c r="A438" s="1"/>
      <c r="B438" s="2"/>
      <c r="C438" s="3"/>
      <c r="D438" s="3"/>
      <c r="E438" s="341"/>
      <c r="F438" s="341"/>
      <c r="G438" s="4"/>
    </row>
    <row r="439" spans="1:7" ht="13.5" customHeight="1" x14ac:dyDescent="0.2">
      <c r="A439" s="1"/>
      <c r="B439" s="2"/>
      <c r="C439" s="3"/>
      <c r="D439" s="3"/>
      <c r="E439" s="341"/>
      <c r="F439" s="341"/>
      <c r="G439" s="4"/>
    </row>
    <row r="440" spans="1:7" ht="13.5" customHeight="1" x14ac:dyDescent="0.2">
      <c r="A440" s="1"/>
      <c r="B440" s="2"/>
      <c r="C440" s="3"/>
      <c r="D440" s="3"/>
      <c r="E440" s="341"/>
      <c r="F440" s="341"/>
      <c r="G440" s="4"/>
    </row>
    <row r="441" spans="1:7" ht="13.5" customHeight="1" x14ac:dyDescent="0.2">
      <c r="A441" s="1"/>
      <c r="B441" s="2"/>
      <c r="C441" s="3"/>
      <c r="D441" s="3"/>
      <c r="E441" s="341"/>
      <c r="F441" s="341"/>
      <c r="G441" s="4"/>
    </row>
    <row r="442" spans="1:7" ht="13.5" customHeight="1" x14ac:dyDescent="0.2">
      <c r="A442" s="1"/>
      <c r="B442" s="2"/>
      <c r="C442" s="3"/>
      <c r="D442" s="3"/>
      <c r="E442" s="341"/>
      <c r="F442" s="341"/>
      <c r="G442" s="4"/>
    </row>
    <row r="443" spans="1:7" ht="13.5" customHeight="1" x14ac:dyDescent="0.2">
      <c r="A443" s="1"/>
      <c r="B443" s="2"/>
      <c r="C443" s="3"/>
      <c r="D443" s="3"/>
      <c r="E443" s="341"/>
      <c r="F443" s="341"/>
      <c r="G443" s="4"/>
    </row>
    <row r="444" spans="1:7" ht="13.5" customHeight="1" x14ac:dyDescent="0.2">
      <c r="A444" s="1"/>
      <c r="B444" s="2"/>
      <c r="C444" s="3"/>
      <c r="D444" s="3"/>
      <c r="E444" s="341"/>
      <c r="F444" s="341"/>
      <c r="G444" s="4"/>
    </row>
    <row r="445" spans="1:7" ht="13.5" customHeight="1" x14ac:dyDescent="0.2">
      <c r="A445" s="1"/>
      <c r="B445" s="2"/>
      <c r="C445" s="3"/>
      <c r="D445" s="3"/>
      <c r="E445" s="341"/>
      <c r="F445" s="341"/>
      <c r="G445" s="4"/>
    </row>
    <row r="446" spans="1:7" ht="13.5" customHeight="1" x14ac:dyDescent="0.2">
      <c r="A446" s="1"/>
      <c r="B446" s="2"/>
      <c r="C446" s="3"/>
      <c r="D446" s="3"/>
      <c r="E446" s="341"/>
      <c r="F446" s="341"/>
      <c r="G446" s="4"/>
    </row>
    <row r="447" spans="1:7" ht="13.5" customHeight="1" x14ac:dyDescent="0.2">
      <c r="A447" s="1"/>
      <c r="B447" s="2"/>
      <c r="C447" s="3"/>
      <c r="D447" s="3"/>
      <c r="E447" s="341"/>
      <c r="F447" s="341"/>
      <c r="G447" s="4"/>
    </row>
    <row r="448" spans="1:7" ht="13.5" customHeight="1" x14ac:dyDescent="0.2">
      <c r="A448" s="1"/>
      <c r="B448" s="2"/>
      <c r="C448" s="3"/>
      <c r="D448" s="3"/>
      <c r="E448" s="341"/>
      <c r="F448" s="341"/>
      <c r="G448" s="4"/>
    </row>
    <row r="449" spans="1:7" ht="13.5" customHeight="1" x14ac:dyDescent="0.2">
      <c r="A449" s="1"/>
      <c r="B449" s="2"/>
      <c r="C449" s="3"/>
      <c r="D449" s="3"/>
      <c r="E449" s="341"/>
      <c r="F449" s="341"/>
      <c r="G449" s="4"/>
    </row>
    <row r="450" spans="1:7" ht="13.5" customHeight="1" x14ac:dyDescent="0.2">
      <c r="A450" s="1"/>
      <c r="B450" s="2"/>
      <c r="C450" s="3"/>
      <c r="D450" s="3"/>
      <c r="E450" s="341"/>
      <c r="F450" s="341"/>
      <c r="G450" s="4"/>
    </row>
    <row r="451" spans="1:7" ht="13.5" customHeight="1" x14ac:dyDescent="0.2">
      <c r="A451" s="1"/>
      <c r="B451" s="2"/>
      <c r="C451" s="3"/>
      <c r="D451" s="3"/>
      <c r="E451" s="341"/>
      <c r="F451" s="341"/>
      <c r="G451" s="4"/>
    </row>
    <row r="452" spans="1:7" ht="13.5" customHeight="1" x14ac:dyDescent="0.2">
      <c r="A452" s="1"/>
      <c r="B452" s="2"/>
      <c r="C452" s="3"/>
      <c r="D452" s="3"/>
      <c r="E452" s="341"/>
      <c r="F452" s="341"/>
      <c r="G452" s="4"/>
    </row>
    <row r="453" spans="1:7" ht="13.5" customHeight="1" x14ac:dyDescent="0.2">
      <c r="A453" s="1"/>
      <c r="B453" s="2"/>
      <c r="C453" s="3"/>
      <c r="D453" s="3"/>
      <c r="E453" s="341"/>
      <c r="F453" s="341"/>
      <c r="G453" s="4"/>
    </row>
    <row r="454" spans="1:7" ht="13.5" customHeight="1" x14ac:dyDescent="0.2">
      <c r="A454" s="1"/>
      <c r="B454" s="2"/>
      <c r="C454" s="3"/>
      <c r="D454" s="3"/>
      <c r="E454" s="341"/>
      <c r="F454" s="341"/>
      <c r="G454" s="4"/>
    </row>
    <row r="455" spans="1:7" ht="13.5" customHeight="1" x14ac:dyDescent="0.2">
      <c r="A455" s="1"/>
      <c r="B455" s="2"/>
      <c r="C455" s="3"/>
      <c r="D455" s="3"/>
      <c r="E455" s="341"/>
      <c r="F455" s="341"/>
      <c r="G455" s="4"/>
    </row>
    <row r="456" spans="1:7" ht="13.5" customHeight="1" x14ac:dyDescent="0.2">
      <c r="A456" s="1"/>
      <c r="B456" s="2"/>
      <c r="C456" s="3"/>
      <c r="D456" s="3"/>
      <c r="E456" s="341"/>
      <c r="F456" s="341"/>
      <c r="G456" s="4"/>
    </row>
    <row r="457" spans="1:7" ht="13.5" customHeight="1" x14ac:dyDescent="0.2">
      <c r="A457" s="1"/>
      <c r="B457" s="2"/>
      <c r="C457" s="3"/>
      <c r="D457" s="3"/>
      <c r="E457" s="341"/>
      <c r="F457" s="341"/>
      <c r="G457" s="4"/>
    </row>
    <row r="458" spans="1:7" ht="13.5" customHeight="1" x14ac:dyDescent="0.2">
      <c r="A458" s="1"/>
      <c r="B458" s="2"/>
      <c r="C458" s="3"/>
      <c r="D458" s="3"/>
      <c r="E458" s="341"/>
      <c r="F458" s="341"/>
      <c r="G458" s="4"/>
    </row>
    <row r="459" spans="1:7" ht="13.5" customHeight="1" x14ac:dyDescent="0.2">
      <c r="A459" s="1"/>
      <c r="B459" s="2"/>
      <c r="C459" s="3"/>
      <c r="D459" s="3"/>
      <c r="E459" s="341"/>
      <c r="F459" s="341"/>
      <c r="G459" s="4"/>
    </row>
    <row r="460" spans="1:7" ht="13.5" customHeight="1" x14ac:dyDescent="0.2">
      <c r="A460" s="1"/>
      <c r="B460" s="2"/>
      <c r="C460" s="3"/>
      <c r="D460" s="3"/>
      <c r="E460" s="341"/>
      <c r="F460" s="341"/>
      <c r="G460" s="4"/>
    </row>
    <row r="461" spans="1:7" ht="13.5" customHeight="1" x14ac:dyDescent="0.2">
      <c r="A461" s="1"/>
      <c r="B461" s="2"/>
      <c r="C461" s="3"/>
      <c r="D461" s="3"/>
      <c r="E461" s="341"/>
      <c r="F461" s="341"/>
      <c r="G461" s="4"/>
    </row>
    <row r="462" spans="1:7" ht="13.5" customHeight="1" x14ac:dyDescent="0.2">
      <c r="A462" s="1"/>
      <c r="B462" s="2"/>
      <c r="C462" s="3"/>
      <c r="D462" s="3"/>
      <c r="E462" s="341"/>
      <c r="F462" s="341"/>
      <c r="G462" s="4"/>
    </row>
    <row r="463" spans="1:7" ht="13.5" customHeight="1" x14ac:dyDescent="0.2">
      <c r="A463" s="1"/>
      <c r="B463" s="2"/>
      <c r="C463" s="3"/>
      <c r="D463" s="3"/>
      <c r="E463" s="341"/>
      <c r="F463" s="341"/>
      <c r="G463" s="4"/>
    </row>
    <row r="464" spans="1:7" ht="13.5" customHeight="1" x14ac:dyDescent="0.2">
      <c r="A464" s="1"/>
      <c r="B464" s="2"/>
      <c r="C464" s="3"/>
      <c r="D464" s="3"/>
      <c r="E464" s="341"/>
      <c r="F464" s="341"/>
      <c r="G464" s="4"/>
    </row>
    <row r="465" spans="1:7" ht="13.5" customHeight="1" x14ac:dyDescent="0.2">
      <c r="A465" s="1"/>
      <c r="B465" s="2"/>
      <c r="C465" s="3"/>
      <c r="D465" s="3"/>
      <c r="E465" s="341"/>
      <c r="F465" s="341"/>
      <c r="G465" s="4"/>
    </row>
    <row r="466" spans="1:7" ht="13.5" customHeight="1" x14ac:dyDescent="0.2">
      <c r="A466" s="1"/>
      <c r="B466" s="2"/>
      <c r="C466" s="3"/>
      <c r="D466" s="3"/>
      <c r="E466" s="341"/>
      <c r="F466" s="341"/>
      <c r="G466" s="4"/>
    </row>
    <row r="467" spans="1:7" ht="13.5" customHeight="1" x14ac:dyDescent="0.2">
      <c r="A467" s="1"/>
      <c r="B467" s="2"/>
      <c r="C467" s="3"/>
      <c r="D467" s="3"/>
      <c r="E467" s="341"/>
      <c r="F467" s="341"/>
      <c r="G467" s="4"/>
    </row>
    <row r="468" spans="1:7" ht="13.5" customHeight="1" x14ac:dyDescent="0.2">
      <c r="A468" s="1"/>
      <c r="B468" s="2"/>
      <c r="C468" s="3"/>
      <c r="D468" s="3"/>
      <c r="E468" s="341"/>
      <c r="F468" s="341"/>
      <c r="G468" s="4"/>
    </row>
    <row r="469" spans="1:7" ht="13.5" customHeight="1" x14ac:dyDescent="0.2">
      <c r="A469" s="1"/>
      <c r="B469" s="2"/>
      <c r="C469" s="3"/>
      <c r="D469" s="3"/>
      <c r="E469" s="341"/>
      <c r="F469" s="341"/>
      <c r="G469" s="4"/>
    </row>
    <row r="470" spans="1:7" ht="13.5" customHeight="1" x14ac:dyDescent="0.2">
      <c r="A470" s="1"/>
      <c r="B470" s="2"/>
      <c r="C470" s="3"/>
      <c r="D470" s="3"/>
      <c r="E470" s="341"/>
      <c r="F470" s="341"/>
      <c r="G470" s="4"/>
    </row>
    <row r="471" spans="1:7" ht="13.5" customHeight="1" x14ac:dyDescent="0.2">
      <c r="A471" s="1"/>
      <c r="B471" s="2"/>
      <c r="C471" s="3"/>
      <c r="D471" s="3"/>
      <c r="E471" s="341"/>
      <c r="F471" s="341"/>
      <c r="G471" s="4"/>
    </row>
    <row r="472" spans="1:7" ht="13.5" customHeight="1" x14ac:dyDescent="0.2">
      <c r="A472" s="1"/>
      <c r="B472" s="2"/>
      <c r="C472" s="3"/>
      <c r="D472" s="3"/>
      <c r="E472" s="341"/>
      <c r="F472" s="341"/>
      <c r="G472" s="4"/>
    </row>
    <row r="473" spans="1:7" ht="13.5" customHeight="1" x14ac:dyDescent="0.2">
      <c r="A473" s="1"/>
      <c r="B473" s="2"/>
      <c r="C473" s="3"/>
      <c r="D473" s="3"/>
      <c r="E473" s="341"/>
      <c r="F473" s="341"/>
      <c r="G473" s="4"/>
    </row>
    <row r="474" spans="1:7" ht="13.5" customHeight="1" x14ac:dyDescent="0.2">
      <c r="A474" s="1"/>
      <c r="B474" s="2"/>
      <c r="C474" s="3"/>
      <c r="D474" s="3"/>
      <c r="E474" s="341"/>
      <c r="F474" s="341"/>
      <c r="G474" s="4"/>
    </row>
    <row r="475" spans="1:7" ht="13.5" customHeight="1" x14ac:dyDescent="0.2">
      <c r="A475" s="1"/>
      <c r="B475" s="2"/>
      <c r="C475" s="3"/>
      <c r="D475" s="3"/>
      <c r="E475" s="341"/>
      <c r="F475" s="341"/>
      <c r="G475" s="4"/>
    </row>
    <row r="476" spans="1:7" ht="13.5" customHeight="1" x14ac:dyDescent="0.2">
      <c r="A476" s="1"/>
      <c r="B476" s="2"/>
      <c r="C476" s="3"/>
      <c r="D476" s="3"/>
      <c r="E476" s="341"/>
      <c r="F476" s="341"/>
      <c r="G476" s="4"/>
    </row>
    <row r="477" spans="1:7" ht="13.5" customHeight="1" x14ac:dyDescent="0.2">
      <c r="A477" s="1"/>
      <c r="B477" s="2"/>
      <c r="C477" s="3"/>
      <c r="D477" s="3"/>
      <c r="E477" s="341"/>
      <c r="F477" s="341"/>
      <c r="G477" s="4"/>
    </row>
    <row r="478" spans="1:7" ht="13.5" customHeight="1" x14ac:dyDescent="0.2">
      <c r="A478" s="1"/>
      <c r="B478" s="2"/>
      <c r="C478" s="3"/>
      <c r="D478" s="3"/>
      <c r="E478" s="341"/>
      <c r="F478" s="341"/>
      <c r="G478" s="4"/>
    </row>
    <row r="479" spans="1:7" ht="13.5" customHeight="1" x14ac:dyDescent="0.2">
      <c r="A479" s="1"/>
      <c r="B479" s="2"/>
      <c r="C479" s="3"/>
      <c r="D479" s="3"/>
      <c r="E479" s="341"/>
      <c r="F479" s="341"/>
      <c r="G479" s="4"/>
    </row>
    <row r="480" spans="1:7" ht="13.5" customHeight="1" x14ac:dyDescent="0.2">
      <c r="A480" s="1"/>
      <c r="B480" s="2"/>
      <c r="C480" s="3"/>
      <c r="D480" s="3"/>
      <c r="E480" s="341"/>
      <c r="F480" s="341"/>
      <c r="G480" s="4"/>
    </row>
    <row r="481" spans="1:7" ht="13.5" customHeight="1" x14ac:dyDescent="0.2">
      <c r="A481" s="1"/>
      <c r="B481" s="2"/>
      <c r="C481" s="3"/>
      <c r="D481" s="3"/>
      <c r="E481" s="341"/>
      <c r="F481" s="341"/>
      <c r="G481" s="4"/>
    </row>
    <row r="482" spans="1:7" ht="13.5" customHeight="1" x14ac:dyDescent="0.2">
      <c r="A482" s="1"/>
      <c r="B482" s="2"/>
      <c r="C482" s="3"/>
      <c r="D482" s="3"/>
      <c r="E482" s="341"/>
      <c r="F482" s="341"/>
      <c r="G482" s="4"/>
    </row>
    <row r="483" spans="1:7" ht="13.5" customHeight="1" x14ac:dyDescent="0.2">
      <c r="A483" s="1"/>
      <c r="B483" s="2"/>
      <c r="C483" s="3"/>
      <c r="D483" s="3"/>
      <c r="E483" s="341"/>
      <c r="F483" s="341"/>
      <c r="G483" s="4"/>
    </row>
    <row r="484" spans="1:7" ht="13.5" customHeight="1" x14ac:dyDescent="0.2">
      <c r="A484" s="1"/>
      <c r="B484" s="2"/>
      <c r="C484" s="3"/>
      <c r="D484" s="3"/>
      <c r="E484" s="341"/>
      <c r="F484" s="341"/>
      <c r="G484" s="4"/>
    </row>
    <row r="485" spans="1:7" ht="13.5" customHeight="1" x14ac:dyDescent="0.2">
      <c r="A485" s="1"/>
      <c r="B485" s="2"/>
      <c r="C485" s="3"/>
      <c r="D485" s="3"/>
      <c r="E485" s="341"/>
      <c r="F485" s="341"/>
      <c r="G485" s="4"/>
    </row>
    <row r="486" spans="1:7" ht="13.5" customHeight="1" x14ac:dyDescent="0.2">
      <c r="A486" s="1"/>
      <c r="B486" s="2"/>
      <c r="C486" s="3"/>
      <c r="D486" s="3"/>
      <c r="E486" s="341"/>
      <c r="F486" s="341"/>
      <c r="G486" s="4"/>
    </row>
    <row r="487" spans="1:7" ht="13.5" customHeight="1" x14ac:dyDescent="0.2">
      <c r="A487" s="1"/>
      <c r="B487" s="2"/>
      <c r="C487" s="3"/>
      <c r="D487" s="3"/>
      <c r="E487" s="341"/>
      <c r="F487" s="341"/>
      <c r="G487" s="4"/>
    </row>
    <row r="488" spans="1:7" ht="13.5" customHeight="1" x14ac:dyDescent="0.2">
      <c r="A488" s="1"/>
      <c r="B488" s="2"/>
      <c r="C488" s="3"/>
      <c r="D488" s="3"/>
      <c r="E488" s="341"/>
      <c r="F488" s="341"/>
      <c r="G488" s="4"/>
    </row>
    <row r="489" spans="1:7" ht="13.5" customHeight="1" x14ac:dyDescent="0.2">
      <c r="A489" s="1"/>
      <c r="B489" s="2"/>
      <c r="C489" s="3"/>
      <c r="D489" s="3"/>
      <c r="E489" s="341"/>
      <c r="F489" s="341"/>
      <c r="G489" s="4"/>
    </row>
    <row r="490" spans="1:7" ht="13.5" customHeight="1" x14ac:dyDescent="0.2">
      <c r="A490" s="1"/>
      <c r="B490" s="2"/>
      <c r="C490" s="3"/>
      <c r="D490" s="3"/>
      <c r="E490" s="341"/>
      <c r="F490" s="341"/>
      <c r="G490" s="4"/>
    </row>
    <row r="491" spans="1:7" ht="13.5" customHeight="1" x14ac:dyDescent="0.2">
      <c r="A491" s="1"/>
      <c r="B491" s="2"/>
      <c r="C491" s="3"/>
      <c r="D491" s="3"/>
      <c r="E491" s="341"/>
      <c r="F491" s="341"/>
      <c r="G491" s="4"/>
    </row>
    <row r="492" spans="1:7" ht="13.5" customHeight="1" x14ac:dyDescent="0.2">
      <c r="A492" s="1"/>
      <c r="B492" s="2"/>
      <c r="C492" s="3"/>
      <c r="D492" s="3"/>
      <c r="E492" s="341"/>
      <c r="F492" s="341"/>
      <c r="G492" s="4"/>
    </row>
    <row r="493" spans="1:7" ht="13.5" customHeight="1" x14ac:dyDescent="0.2">
      <c r="A493" s="1"/>
      <c r="B493" s="2"/>
      <c r="C493" s="3"/>
      <c r="D493" s="3"/>
      <c r="E493" s="341"/>
      <c r="F493" s="341"/>
      <c r="G493" s="4"/>
    </row>
    <row r="494" spans="1:7" ht="13.5" customHeight="1" x14ac:dyDescent="0.2">
      <c r="A494" s="1"/>
      <c r="B494" s="2"/>
      <c r="C494" s="3"/>
      <c r="D494" s="3"/>
      <c r="E494" s="341"/>
      <c r="F494" s="341"/>
      <c r="G494" s="4"/>
    </row>
    <row r="495" spans="1:7" ht="13.5" customHeight="1" x14ac:dyDescent="0.2">
      <c r="A495" s="1"/>
      <c r="B495" s="2"/>
      <c r="C495" s="3"/>
      <c r="D495" s="3"/>
      <c r="E495" s="341"/>
      <c r="F495" s="341"/>
      <c r="G495" s="4"/>
    </row>
    <row r="496" spans="1:7" ht="13.5" customHeight="1" x14ac:dyDescent="0.2">
      <c r="A496" s="1"/>
      <c r="B496" s="2"/>
      <c r="C496" s="3"/>
      <c r="D496" s="3"/>
      <c r="E496" s="341"/>
      <c r="F496" s="341"/>
      <c r="G496" s="4"/>
    </row>
    <row r="497" spans="1:7" ht="13.5" customHeight="1" x14ac:dyDescent="0.2">
      <c r="A497" s="1"/>
      <c r="B497" s="2"/>
      <c r="C497" s="3"/>
      <c r="D497" s="3"/>
      <c r="E497" s="341"/>
      <c r="F497" s="341"/>
      <c r="G497" s="4"/>
    </row>
    <row r="498" spans="1:7" ht="13.5" customHeight="1" x14ac:dyDescent="0.2">
      <c r="A498" s="1"/>
      <c r="B498" s="2"/>
      <c r="C498" s="3"/>
      <c r="D498" s="3"/>
      <c r="E498" s="341"/>
      <c r="F498" s="341"/>
      <c r="G498" s="4"/>
    </row>
    <row r="499" spans="1:7" ht="13.5" customHeight="1" x14ac:dyDescent="0.2">
      <c r="A499" s="1"/>
      <c r="B499" s="2"/>
      <c r="C499" s="3"/>
      <c r="D499" s="3"/>
      <c r="E499" s="341"/>
      <c r="F499" s="341"/>
      <c r="G499" s="4"/>
    </row>
    <row r="500" spans="1:7" ht="13.5" customHeight="1" x14ac:dyDescent="0.2">
      <c r="A500" s="1"/>
      <c r="B500" s="2"/>
      <c r="C500" s="3"/>
      <c r="D500" s="3"/>
      <c r="E500" s="341"/>
      <c r="F500" s="341"/>
      <c r="G500" s="4"/>
    </row>
    <row r="501" spans="1:7" ht="13.5" customHeight="1" x14ac:dyDescent="0.2">
      <c r="A501" s="1"/>
      <c r="B501" s="2"/>
      <c r="C501" s="3"/>
      <c r="D501" s="3"/>
      <c r="E501" s="341"/>
      <c r="F501" s="341"/>
      <c r="G501" s="4"/>
    </row>
    <row r="502" spans="1:7" ht="13.5" customHeight="1" x14ac:dyDescent="0.2">
      <c r="A502" s="1"/>
      <c r="B502" s="2"/>
      <c r="C502" s="3"/>
      <c r="D502" s="3"/>
      <c r="E502" s="341"/>
      <c r="F502" s="341"/>
      <c r="G502" s="4"/>
    </row>
    <row r="503" spans="1:7" ht="13.5" customHeight="1" x14ac:dyDescent="0.2">
      <c r="A503" s="1"/>
      <c r="B503" s="2"/>
      <c r="C503" s="3"/>
      <c r="D503" s="3"/>
      <c r="E503" s="341"/>
      <c r="F503" s="341"/>
      <c r="G503" s="4"/>
    </row>
    <row r="504" spans="1:7" ht="13.5" customHeight="1" x14ac:dyDescent="0.2">
      <c r="A504" s="1"/>
      <c r="B504" s="2"/>
      <c r="C504" s="3"/>
      <c r="D504" s="3"/>
      <c r="E504" s="341"/>
      <c r="F504" s="341"/>
      <c r="G504" s="4"/>
    </row>
    <row r="505" spans="1:7" ht="13.5" customHeight="1" x14ac:dyDescent="0.2">
      <c r="A505" s="1"/>
      <c r="B505" s="2"/>
      <c r="C505" s="3"/>
      <c r="D505" s="3"/>
      <c r="E505" s="341"/>
      <c r="F505" s="341"/>
      <c r="G505" s="4"/>
    </row>
    <row r="506" spans="1:7" ht="13.5" customHeight="1" x14ac:dyDescent="0.2">
      <c r="A506" s="1"/>
      <c r="B506" s="2"/>
      <c r="C506" s="3"/>
      <c r="D506" s="3"/>
      <c r="E506" s="341"/>
      <c r="F506" s="341"/>
      <c r="G506" s="4"/>
    </row>
    <row r="507" spans="1:7" ht="13.5" customHeight="1" x14ac:dyDescent="0.2">
      <c r="A507" s="1"/>
      <c r="B507" s="2"/>
      <c r="C507" s="3"/>
      <c r="D507" s="3"/>
      <c r="E507" s="341"/>
      <c r="F507" s="341"/>
      <c r="G507" s="4"/>
    </row>
    <row r="508" spans="1:7" ht="13.5" customHeight="1" x14ac:dyDescent="0.2">
      <c r="A508" s="1"/>
      <c r="B508" s="2"/>
      <c r="C508" s="3"/>
      <c r="D508" s="3"/>
      <c r="E508" s="341"/>
      <c r="F508" s="341"/>
      <c r="G508" s="4"/>
    </row>
    <row r="509" spans="1:7" ht="13.5" customHeight="1" x14ac:dyDescent="0.2">
      <c r="A509" s="1"/>
      <c r="B509" s="2"/>
      <c r="C509" s="3"/>
      <c r="D509" s="3"/>
      <c r="E509" s="341"/>
      <c r="F509" s="341"/>
      <c r="G509" s="4"/>
    </row>
    <row r="510" spans="1:7" ht="13.5" customHeight="1" x14ac:dyDescent="0.2">
      <c r="A510" s="1"/>
      <c r="B510" s="2"/>
      <c r="C510" s="3"/>
      <c r="D510" s="3"/>
      <c r="E510" s="341"/>
      <c r="F510" s="341"/>
      <c r="G510" s="4"/>
    </row>
    <row r="511" spans="1:7" ht="13.5" customHeight="1" x14ac:dyDescent="0.2">
      <c r="A511" s="1"/>
      <c r="B511" s="2"/>
      <c r="C511" s="3"/>
      <c r="D511" s="3"/>
      <c r="E511" s="341"/>
      <c r="F511" s="341"/>
      <c r="G511" s="4"/>
    </row>
    <row r="512" spans="1:7" ht="13.5" customHeight="1" x14ac:dyDescent="0.2">
      <c r="A512" s="1"/>
      <c r="B512" s="2"/>
      <c r="C512" s="3"/>
      <c r="D512" s="3"/>
      <c r="E512" s="341"/>
      <c r="F512" s="341"/>
      <c r="G512" s="4"/>
    </row>
    <row r="513" spans="1:7" ht="13.5" customHeight="1" x14ac:dyDescent="0.2">
      <c r="A513" s="1"/>
      <c r="B513" s="2"/>
      <c r="C513" s="3"/>
      <c r="D513" s="3"/>
      <c r="E513" s="341"/>
      <c r="F513" s="341"/>
      <c r="G513" s="4"/>
    </row>
    <row r="514" spans="1:7" ht="13.5" customHeight="1" x14ac:dyDescent="0.2">
      <c r="A514" s="1"/>
      <c r="B514" s="2"/>
      <c r="C514" s="3"/>
      <c r="D514" s="3"/>
      <c r="E514" s="341"/>
      <c r="F514" s="341"/>
      <c r="G514" s="4"/>
    </row>
    <row r="515" spans="1:7" ht="13.5" customHeight="1" x14ac:dyDescent="0.2">
      <c r="A515" s="1"/>
      <c r="B515" s="2"/>
      <c r="C515" s="3"/>
      <c r="D515" s="3"/>
      <c r="E515" s="341"/>
      <c r="F515" s="341"/>
      <c r="G515" s="4"/>
    </row>
    <row r="516" spans="1:7" ht="13.5" customHeight="1" x14ac:dyDescent="0.2">
      <c r="A516" s="1"/>
      <c r="B516" s="2"/>
      <c r="C516" s="3"/>
      <c r="D516" s="3"/>
      <c r="E516" s="341"/>
      <c r="F516" s="341"/>
      <c r="G516" s="4"/>
    </row>
    <row r="517" spans="1:7" ht="13.5" customHeight="1" x14ac:dyDescent="0.2">
      <c r="A517" s="1"/>
      <c r="B517" s="2"/>
      <c r="C517" s="3"/>
      <c r="D517" s="3"/>
      <c r="E517" s="341"/>
      <c r="F517" s="341"/>
      <c r="G517" s="4"/>
    </row>
    <row r="518" spans="1:7" ht="13.5" customHeight="1" x14ac:dyDescent="0.2">
      <c r="A518" s="1"/>
      <c r="B518" s="2"/>
      <c r="C518" s="3"/>
      <c r="D518" s="3"/>
      <c r="E518" s="341"/>
      <c r="F518" s="341"/>
      <c r="G518" s="4"/>
    </row>
    <row r="519" spans="1:7" ht="13.5" customHeight="1" x14ac:dyDescent="0.2">
      <c r="A519" s="1"/>
      <c r="B519" s="2"/>
      <c r="C519" s="3"/>
      <c r="D519" s="3"/>
      <c r="E519" s="341"/>
      <c r="F519" s="341"/>
      <c r="G519" s="4"/>
    </row>
    <row r="520" spans="1:7" ht="13.5" customHeight="1" x14ac:dyDescent="0.2">
      <c r="A520" s="1"/>
      <c r="B520" s="2"/>
      <c r="C520" s="3"/>
      <c r="D520" s="3"/>
      <c r="E520" s="341"/>
      <c r="F520" s="341"/>
      <c r="G520" s="4"/>
    </row>
    <row r="521" spans="1:7" ht="13.5" customHeight="1" x14ac:dyDescent="0.2">
      <c r="A521" s="1"/>
      <c r="B521" s="2"/>
      <c r="C521" s="3"/>
      <c r="D521" s="3"/>
      <c r="E521" s="341"/>
      <c r="F521" s="341"/>
      <c r="G521" s="4"/>
    </row>
    <row r="522" spans="1:7" ht="13.5" customHeight="1" x14ac:dyDescent="0.2">
      <c r="A522" s="1"/>
      <c r="B522" s="2"/>
      <c r="C522" s="3"/>
      <c r="D522" s="3"/>
      <c r="E522" s="341"/>
      <c r="F522" s="341"/>
      <c r="G522" s="4"/>
    </row>
    <row r="523" spans="1:7" ht="13.5" customHeight="1" x14ac:dyDescent="0.2">
      <c r="A523" s="1"/>
      <c r="B523" s="2"/>
      <c r="C523" s="3"/>
      <c r="D523" s="3"/>
      <c r="E523" s="341"/>
      <c r="F523" s="341"/>
      <c r="G523" s="4"/>
    </row>
    <row r="524" spans="1:7" ht="13.5" customHeight="1" x14ac:dyDescent="0.2">
      <c r="A524" s="1"/>
      <c r="B524" s="2"/>
      <c r="C524" s="3"/>
      <c r="D524" s="3"/>
      <c r="E524" s="341"/>
      <c r="F524" s="341"/>
      <c r="G524" s="4"/>
    </row>
    <row r="525" spans="1:7" ht="13.5" customHeight="1" x14ac:dyDescent="0.2">
      <c r="A525" s="1"/>
      <c r="B525" s="2"/>
      <c r="C525" s="3"/>
      <c r="D525" s="3"/>
      <c r="E525" s="341"/>
      <c r="F525" s="341"/>
      <c r="G525" s="4"/>
    </row>
    <row r="526" spans="1:7" ht="13.5" customHeight="1" x14ac:dyDescent="0.2">
      <c r="A526" s="1"/>
      <c r="B526" s="2"/>
      <c r="C526" s="3"/>
      <c r="D526" s="3"/>
      <c r="E526" s="341"/>
      <c r="F526" s="341"/>
      <c r="G526" s="4"/>
    </row>
    <row r="527" spans="1:7" ht="13.5" customHeight="1" x14ac:dyDescent="0.2">
      <c r="A527" s="1"/>
      <c r="B527" s="2"/>
      <c r="C527" s="3"/>
      <c r="D527" s="3"/>
      <c r="E527" s="341"/>
      <c r="F527" s="341"/>
      <c r="G527" s="4"/>
    </row>
    <row r="528" spans="1:7" ht="13.5" customHeight="1" x14ac:dyDescent="0.2">
      <c r="A528" s="1"/>
      <c r="B528" s="2"/>
      <c r="C528" s="3"/>
      <c r="D528" s="3"/>
      <c r="E528" s="341"/>
      <c r="F528" s="341"/>
      <c r="G528" s="4"/>
    </row>
    <row r="529" spans="1:7" ht="13.5" customHeight="1" x14ac:dyDescent="0.2">
      <c r="A529" s="1"/>
      <c r="B529" s="2"/>
      <c r="C529" s="3"/>
      <c r="D529" s="3"/>
      <c r="E529" s="341"/>
      <c r="F529" s="341"/>
      <c r="G529" s="4"/>
    </row>
    <row r="530" spans="1:7" ht="13.5" customHeight="1" x14ac:dyDescent="0.2">
      <c r="A530" s="1"/>
      <c r="B530" s="2"/>
      <c r="C530" s="3"/>
      <c r="D530" s="3"/>
      <c r="E530" s="341"/>
      <c r="F530" s="341"/>
      <c r="G530" s="4"/>
    </row>
    <row r="531" spans="1:7" ht="13.5" customHeight="1" x14ac:dyDescent="0.2">
      <c r="A531" s="1"/>
      <c r="B531" s="2"/>
      <c r="C531" s="3"/>
      <c r="D531" s="3"/>
      <c r="E531" s="341"/>
      <c r="F531" s="341"/>
      <c r="G531" s="4"/>
    </row>
    <row r="532" spans="1:7" ht="13.5" customHeight="1" x14ac:dyDescent="0.2">
      <c r="A532" s="1"/>
      <c r="B532" s="2"/>
      <c r="C532" s="3"/>
      <c r="D532" s="3"/>
      <c r="E532" s="341"/>
      <c r="F532" s="341"/>
      <c r="G532" s="4"/>
    </row>
    <row r="533" spans="1:7" ht="13.5" customHeight="1" x14ac:dyDescent="0.2">
      <c r="A533" s="1"/>
      <c r="B533" s="2"/>
      <c r="C533" s="3"/>
      <c r="D533" s="3"/>
      <c r="E533" s="341"/>
      <c r="F533" s="341"/>
      <c r="G533" s="4"/>
    </row>
    <row r="534" spans="1:7" ht="13.5" customHeight="1" x14ac:dyDescent="0.2">
      <c r="A534" s="1"/>
      <c r="B534" s="2"/>
      <c r="C534" s="3"/>
      <c r="D534" s="3"/>
      <c r="E534" s="341"/>
      <c r="F534" s="341"/>
      <c r="G534" s="4"/>
    </row>
    <row r="535" spans="1:7" ht="13.5" customHeight="1" x14ac:dyDescent="0.2">
      <c r="A535" s="1"/>
      <c r="B535" s="2"/>
      <c r="C535" s="3"/>
      <c r="D535" s="3"/>
      <c r="E535" s="341"/>
      <c r="F535" s="341"/>
      <c r="G535" s="4"/>
    </row>
    <row r="536" spans="1:7" ht="13.5" customHeight="1" x14ac:dyDescent="0.2">
      <c r="A536" s="1"/>
      <c r="B536" s="2"/>
      <c r="C536" s="3"/>
      <c r="D536" s="3"/>
      <c r="E536" s="341"/>
      <c r="F536" s="341"/>
      <c r="G536" s="4"/>
    </row>
    <row r="537" spans="1:7" ht="13.5" customHeight="1" x14ac:dyDescent="0.2">
      <c r="A537" s="1"/>
      <c r="B537" s="2"/>
      <c r="C537" s="3"/>
      <c r="D537" s="3"/>
      <c r="E537" s="341"/>
      <c r="F537" s="341"/>
      <c r="G537" s="4"/>
    </row>
    <row r="538" spans="1:7" ht="13.5" customHeight="1" x14ac:dyDescent="0.2">
      <c r="A538" s="1"/>
      <c r="B538" s="2"/>
      <c r="C538" s="3"/>
      <c r="D538" s="3"/>
      <c r="E538" s="341"/>
      <c r="F538" s="341"/>
      <c r="G538" s="4"/>
    </row>
    <row r="539" spans="1:7" ht="13.5" customHeight="1" x14ac:dyDescent="0.2">
      <c r="A539" s="1"/>
      <c r="B539" s="2"/>
      <c r="C539" s="3"/>
      <c r="D539" s="3"/>
      <c r="E539" s="341"/>
      <c r="F539" s="341"/>
      <c r="G539" s="4"/>
    </row>
    <row r="540" spans="1:7" ht="13.5" customHeight="1" x14ac:dyDescent="0.2">
      <c r="A540" s="1"/>
      <c r="B540" s="2"/>
      <c r="C540" s="3"/>
      <c r="D540" s="3"/>
      <c r="E540" s="341"/>
      <c r="F540" s="341"/>
      <c r="G540" s="4"/>
    </row>
    <row r="541" spans="1:7" ht="13.5" customHeight="1" x14ac:dyDescent="0.2">
      <c r="A541" s="1"/>
      <c r="B541" s="2"/>
      <c r="C541" s="3"/>
      <c r="D541" s="3"/>
      <c r="E541" s="341"/>
      <c r="F541" s="341"/>
      <c r="G541" s="4"/>
    </row>
    <row r="542" spans="1:7" ht="13.5" customHeight="1" x14ac:dyDescent="0.2">
      <c r="A542" s="1"/>
      <c r="B542" s="2"/>
      <c r="C542" s="3"/>
      <c r="D542" s="3"/>
      <c r="E542" s="341"/>
      <c r="F542" s="341"/>
      <c r="G542" s="4"/>
    </row>
    <row r="543" spans="1:7" ht="13.5" customHeight="1" x14ac:dyDescent="0.2">
      <c r="A543" s="1"/>
      <c r="B543" s="2"/>
      <c r="C543" s="3"/>
      <c r="D543" s="3"/>
      <c r="E543" s="341"/>
      <c r="F543" s="341"/>
      <c r="G543" s="4"/>
    </row>
    <row r="544" spans="1:7" ht="13.5" customHeight="1" x14ac:dyDescent="0.2">
      <c r="A544" s="1"/>
      <c r="B544" s="2"/>
      <c r="C544" s="3"/>
      <c r="D544" s="3"/>
      <c r="E544" s="341"/>
      <c r="F544" s="341"/>
      <c r="G544" s="4"/>
    </row>
    <row r="545" spans="1:7" ht="13.5" customHeight="1" x14ac:dyDescent="0.2">
      <c r="A545" s="1"/>
      <c r="B545" s="2"/>
      <c r="C545" s="3"/>
      <c r="D545" s="3"/>
      <c r="E545" s="341"/>
      <c r="F545" s="341"/>
      <c r="G545" s="4"/>
    </row>
    <row r="546" spans="1:7" ht="13.5" customHeight="1" x14ac:dyDescent="0.2">
      <c r="A546" s="1"/>
      <c r="B546" s="2"/>
      <c r="C546" s="3"/>
      <c r="D546" s="3"/>
      <c r="E546" s="341"/>
      <c r="F546" s="341"/>
      <c r="G546" s="4"/>
    </row>
    <row r="547" spans="1:7" ht="13.5" customHeight="1" x14ac:dyDescent="0.2">
      <c r="A547" s="1"/>
      <c r="B547" s="2"/>
      <c r="C547" s="3"/>
      <c r="D547" s="3"/>
      <c r="E547" s="341"/>
      <c r="F547" s="341"/>
      <c r="G547" s="4"/>
    </row>
    <row r="548" spans="1:7" ht="13.5" customHeight="1" x14ac:dyDescent="0.2">
      <c r="A548" s="1"/>
      <c r="B548" s="2"/>
      <c r="C548" s="3"/>
      <c r="D548" s="3"/>
      <c r="E548" s="341"/>
      <c r="F548" s="341"/>
      <c r="G548" s="4"/>
    </row>
    <row r="549" spans="1:7" ht="13.5" customHeight="1" x14ac:dyDescent="0.2">
      <c r="A549" s="1"/>
      <c r="B549" s="2"/>
      <c r="C549" s="3"/>
      <c r="D549" s="3"/>
      <c r="E549" s="341"/>
      <c r="F549" s="341"/>
      <c r="G549" s="4"/>
    </row>
    <row r="550" spans="1:7" ht="13.5" customHeight="1" x14ac:dyDescent="0.2">
      <c r="A550" s="1"/>
      <c r="B550" s="2"/>
      <c r="C550" s="3"/>
      <c r="D550" s="3"/>
      <c r="E550" s="341"/>
      <c r="F550" s="341"/>
      <c r="G550" s="4"/>
    </row>
    <row r="551" spans="1:7" ht="13.5" customHeight="1" x14ac:dyDescent="0.2">
      <c r="A551" s="1"/>
      <c r="B551" s="2"/>
      <c r="C551" s="3"/>
      <c r="D551" s="3"/>
      <c r="E551" s="341"/>
      <c r="F551" s="341"/>
      <c r="G551" s="4"/>
    </row>
    <row r="552" spans="1:7" ht="13.5" customHeight="1" x14ac:dyDescent="0.2">
      <c r="A552" s="1"/>
      <c r="B552" s="2"/>
      <c r="C552" s="3"/>
      <c r="D552" s="3"/>
      <c r="E552" s="341"/>
      <c r="F552" s="341"/>
      <c r="G552" s="4"/>
    </row>
    <row r="553" spans="1:7" ht="13.5" customHeight="1" x14ac:dyDescent="0.2">
      <c r="A553" s="1"/>
      <c r="B553" s="2"/>
      <c r="C553" s="3"/>
      <c r="D553" s="3"/>
      <c r="E553" s="341"/>
      <c r="F553" s="341"/>
      <c r="G553" s="4"/>
    </row>
    <row r="554" spans="1:7" ht="13.5" customHeight="1" x14ac:dyDescent="0.2">
      <c r="A554" s="1"/>
      <c r="B554" s="2"/>
      <c r="C554" s="3"/>
      <c r="D554" s="3"/>
      <c r="E554" s="341"/>
      <c r="F554" s="341"/>
      <c r="G554" s="4"/>
    </row>
    <row r="555" spans="1:7" ht="13.5" customHeight="1" x14ac:dyDescent="0.2">
      <c r="A555" s="1"/>
      <c r="B555" s="2"/>
      <c r="C555" s="3"/>
      <c r="D555" s="3"/>
      <c r="E555" s="341"/>
      <c r="F555" s="341"/>
      <c r="G555" s="4"/>
    </row>
    <row r="556" spans="1:7" ht="13.5" customHeight="1" x14ac:dyDescent="0.2">
      <c r="A556" s="1"/>
      <c r="B556" s="2"/>
      <c r="C556" s="3"/>
      <c r="D556" s="3"/>
      <c r="E556" s="341"/>
      <c r="F556" s="341"/>
      <c r="G556" s="4"/>
    </row>
    <row r="557" spans="1:7" ht="13.5" customHeight="1" x14ac:dyDescent="0.2">
      <c r="A557" s="1"/>
      <c r="B557" s="2"/>
      <c r="C557" s="3"/>
      <c r="D557" s="3"/>
      <c r="E557" s="341"/>
      <c r="F557" s="341"/>
      <c r="G557" s="4"/>
    </row>
    <row r="558" spans="1:7" ht="13.5" customHeight="1" x14ac:dyDescent="0.2">
      <c r="A558" s="1"/>
      <c r="B558" s="2"/>
      <c r="C558" s="3"/>
      <c r="D558" s="3"/>
      <c r="E558" s="341"/>
      <c r="F558" s="341"/>
      <c r="G558" s="4"/>
    </row>
    <row r="559" spans="1:7" ht="13.5" customHeight="1" x14ac:dyDescent="0.2">
      <c r="A559" s="1"/>
      <c r="B559" s="2"/>
      <c r="C559" s="3"/>
      <c r="D559" s="3"/>
      <c r="E559" s="341"/>
      <c r="F559" s="341"/>
      <c r="G559" s="4"/>
    </row>
    <row r="560" spans="1:7" ht="13.5" customHeight="1" x14ac:dyDescent="0.2">
      <c r="A560" s="1"/>
      <c r="B560" s="2"/>
      <c r="C560" s="3"/>
      <c r="D560" s="3"/>
      <c r="E560" s="341"/>
      <c r="F560" s="341"/>
      <c r="G560" s="4"/>
    </row>
    <row r="561" spans="1:7" ht="13.5" customHeight="1" x14ac:dyDescent="0.2">
      <c r="A561" s="1"/>
      <c r="B561" s="2"/>
      <c r="C561" s="3"/>
      <c r="D561" s="3"/>
      <c r="E561" s="341"/>
      <c r="F561" s="341"/>
      <c r="G561" s="4"/>
    </row>
    <row r="562" spans="1:7" ht="13.5" customHeight="1" x14ac:dyDescent="0.2">
      <c r="A562" s="1"/>
      <c r="B562" s="2"/>
      <c r="C562" s="3"/>
      <c r="D562" s="3"/>
      <c r="E562" s="341"/>
      <c r="F562" s="341"/>
      <c r="G562" s="4"/>
    </row>
    <row r="563" spans="1:7" ht="13.5" customHeight="1" x14ac:dyDescent="0.2">
      <c r="A563" s="1"/>
      <c r="B563" s="2"/>
      <c r="C563" s="3"/>
      <c r="D563" s="3"/>
      <c r="E563" s="341"/>
      <c r="F563" s="341"/>
      <c r="G563" s="4"/>
    </row>
    <row r="564" spans="1:7" ht="13.5" customHeight="1" x14ac:dyDescent="0.2">
      <c r="A564" s="1"/>
      <c r="B564" s="2"/>
      <c r="C564" s="3"/>
      <c r="D564" s="3"/>
      <c r="E564" s="341"/>
      <c r="F564" s="341"/>
      <c r="G564" s="4"/>
    </row>
    <row r="565" spans="1:7" ht="13.5" customHeight="1" x14ac:dyDescent="0.2">
      <c r="A565" s="1"/>
      <c r="B565" s="2"/>
      <c r="C565" s="3"/>
      <c r="D565" s="3"/>
      <c r="E565" s="341"/>
      <c r="F565" s="341"/>
      <c r="G565" s="4"/>
    </row>
    <row r="566" spans="1:7" ht="13.5" customHeight="1" x14ac:dyDescent="0.2">
      <c r="A566" s="1"/>
      <c r="B566" s="2"/>
      <c r="C566" s="3"/>
      <c r="D566" s="3"/>
      <c r="E566" s="341"/>
      <c r="F566" s="341"/>
      <c r="G566" s="4"/>
    </row>
    <row r="567" spans="1:7" ht="13.5" customHeight="1" x14ac:dyDescent="0.2">
      <c r="A567" s="1"/>
      <c r="B567" s="2"/>
      <c r="C567" s="3"/>
      <c r="D567" s="3"/>
      <c r="E567" s="341"/>
      <c r="F567" s="341"/>
      <c r="G567" s="4"/>
    </row>
    <row r="568" spans="1:7" ht="13.5" customHeight="1" x14ac:dyDescent="0.2">
      <c r="A568" s="1"/>
      <c r="B568" s="2"/>
      <c r="C568" s="3"/>
      <c r="D568" s="3"/>
      <c r="E568" s="341"/>
      <c r="F568" s="341"/>
      <c r="G568" s="4"/>
    </row>
    <row r="569" spans="1:7" ht="13.5" customHeight="1" x14ac:dyDescent="0.2">
      <c r="A569" s="1"/>
      <c r="B569" s="2"/>
      <c r="C569" s="3"/>
      <c r="D569" s="3"/>
      <c r="E569" s="341"/>
      <c r="F569" s="341"/>
      <c r="G569" s="4"/>
    </row>
    <row r="570" spans="1:7" ht="13.5" customHeight="1" x14ac:dyDescent="0.2">
      <c r="A570" s="1"/>
      <c r="B570" s="2"/>
      <c r="C570" s="3"/>
      <c r="D570" s="3"/>
      <c r="E570" s="341"/>
      <c r="F570" s="341"/>
      <c r="G570" s="4"/>
    </row>
    <row r="571" spans="1:7" ht="13.5" customHeight="1" x14ac:dyDescent="0.2">
      <c r="A571" s="1"/>
      <c r="B571" s="2"/>
      <c r="C571" s="3"/>
      <c r="D571" s="3"/>
      <c r="E571" s="341"/>
      <c r="F571" s="341"/>
      <c r="G571" s="4"/>
    </row>
    <row r="572" spans="1:7" ht="13.5" customHeight="1" x14ac:dyDescent="0.2">
      <c r="A572" s="1"/>
      <c r="B572" s="2"/>
      <c r="C572" s="3"/>
      <c r="D572" s="3"/>
      <c r="E572" s="341"/>
      <c r="F572" s="341"/>
      <c r="G572" s="4"/>
    </row>
    <row r="573" spans="1:7" ht="13.5" customHeight="1" x14ac:dyDescent="0.2">
      <c r="A573" s="1"/>
      <c r="B573" s="2"/>
      <c r="C573" s="3"/>
      <c r="D573" s="3"/>
      <c r="E573" s="341"/>
      <c r="F573" s="341"/>
      <c r="G573" s="4"/>
    </row>
    <row r="574" spans="1:7" ht="13.5" customHeight="1" x14ac:dyDescent="0.2">
      <c r="A574" s="1"/>
      <c r="B574" s="2"/>
      <c r="C574" s="3"/>
      <c r="D574" s="3"/>
      <c r="E574" s="341"/>
      <c r="F574" s="341"/>
      <c r="G574" s="4"/>
    </row>
    <row r="575" spans="1:7" ht="13.5" customHeight="1" x14ac:dyDescent="0.2">
      <c r="A575" s="1"/>
      <c r="B575" s="2"/>
      <c r="C575" s="3"/>
      <c r="D575" s="3"/>
      <c r="E575" s="341"/>
      <c r="F575" s="341"/>
      <c r="G575" s="4"/>
    </row>
    <row r="576" spans="1:7" ht="13.5" customHeight="1" x14ac:dyDescent="0.2">
      <c r="A576" s="1"/>
      <c r="B576" s="2"/>
      <c r="C576" s="3"/>
      <c r="D576" s="3"/>
      <c r="E576" s="341"/>
      <c r="F576" s="341"/>
      <c r="G576" s="4"/>
    </row>
    <row r="577" spans="1:7" ht="13.5" customHeight="1" x14ac:dyDescent="0.2">
      <c r="A577" s="1"/>
      <c r="B577" s="2"/>
      <c r="C577" s="3"/>
      <c r="D577" s="3"/>
      <c r="E577" s="341"/>
      <c r="F577" s="341"/>
      <c r="G577" s="4"/>
    </row>
    <row r="578" spans="1:7" ht="13.5" customHeight="1" x14ac:dyDescent="0.2">
      <c r="A578" s="1"/>
      <c r="B578" s="2"/>
      <c r="C578" s="3"/>
      <c r="D578" s="3"/>
      <c r="E578" s="341"/>
      <c r="F578" s="341"/>
      <c r="G578" s="4"/>
    </row>
    <row r="579" spans="1:7" ht="13.5" customHeight="1" x14ac:dyDescent="0.2">
      <c r="A579" s="1"/>
      <c r="B579" s="2"/>
      <c r="C579" s="3"/>
      <c r="D579" s="3"/>
      <c r="E579" s="341"/>
      <c r="F579" s="341"/>
      <c r="G579" s="4"/>
    </row>
    <row r="580" spans="1:7" ht="13.5" customHeight="1" x14ac:dyDescent="0.2">
      <c r="A580" s="1"/>
      <c r="B580" s="2"/>
      <c r="C580" s="3"/>
      <c r="D580" s="3"/>
      <c r="E580" s="341"/>
      <c r="F580" s="341"/>
      <c r="G580" s="4"/>
    </row>
    <row r="581" spans="1:7" ht="13.5" customHeight="1" x14ac:dyDescent="0.2">
      <c r="A581" s="1"/>
      <c r="B581" s="2"/>
      <c r="C581" s="3"/>
      <c r="D581" s="3"/>
      <c r="E581" s="341"/>
      <c r="F581" s="341"/>
      <c r="G581" s="4"/>
    </row>
    <row r="582" spans="1:7" ht="13.5" customHeight="1" x14ac:dyDescent="0.2">
      <c r="A582" s="1"/>
      <c r="B582" s="2"/>
      <c r="C582" s="3"/>
      <c r="D582" s="3"/>
      <c r="E582" s="341"/>
      <c r="F582" s="341"/>
      <c r="G582" s="4"/>
    </row>
    <row r="583" spans="1:7" ht="13.5" customHeight="1" x14ac:dyDescent="0.2">
      <c r="A583" s="1"/>
      <c r="B583" s="2"/>
      <c r="C583" s="3"/>
      <c r="D583" s="3"/>
      <c r="E583" s="341"/>
      <c r="F583" s="341"/>
      <c r="G583" s="4"/>
    </row>
    <row r="584" spans="1:7" ht="13.5" customHeight="1" x14ac:dyDescent="0.2">
      <c r="A584" s="1"/>
      <c r="B584" s="2"/>
      <c r="C584" s="3"/>
      <c r="D584" s="3"/>
      <c r="E584" s="341"/>
      <c r="F584" s="341"/>
      <c r="G584" s="4"/>
    </row>
    <row r="585" spans="1:7" ht="13.5" customHeight="1" x14ac:dyDescent="0.2">
      <c r="A585" s="1"/>
      <c r="B585" s="2"/>
      <c r="C585" s="3"/>
      <c r="D585" s="3"/>
      <c r="E585" s="341"/>
      <c r="F585" s="341"/>
      <c r="G585" s="4"/>
    </row>
    <row r="586" spans="1:7" ht="13.5" customHeight="1" x14ac:dyDescent="0.2">
      <c r="A586" s="1"/>
      <c r="B586" s="2"/>
      <c r="C586" s="3"/>
      <c r="D586" s="3"/>
      <c r="E586" s="341"/>
      <c r="F586" s="341"/>
      <c r="G586" s="4"/>
    </row>
    <row r="587" spans="1:7" ht="13.5" customHeight="1" x14ac:dyDescent="0.2">
      <c r="A587" s="1"/>
      <c r="B587" s="2"/>
      <c r="C587" s="3"/>
      <c r="D587" s="3"/>
      <c r="E587" s="341"/>
      <c r="F587" s="341"/>
      <c r="G587" s="4"/>
    </row>
    <row r="588" spans="1:7" ht="13.5" customHeight="1" x14ac:dyDescent="0.2">
      <c r="A588" s="1"/>
      <c r="B588" s="2"/>
      <c r="C588" s="3"/>
      <c r="D588" s="3"/>
      <c r="E588" s="341"/>
      <c r="F588" s="341"/>
      <c r="G588" s="4"/>
    </row>
    <row r="589" spans="1:7" ht="13.5" customHeight="1" x14ac:dyDescent="0.2">
      <c r="A589" s="1"/>
      <c r="B589" s="2"/>
      <c r="C589" s="3"/>
      <c r="D589" s="3"/>
      <c r="E589" s="341"/>
      <c r="F589" s="341"/>
      <c r="G589" s="4"/>
    </row>
    <row r="590" spans="1:7" ht="13.5" customHeight="1" x14ac:dyDescent="0.2">
      <c r="A590" s="1"/>
      <c r="B590" s="2"/>
      <c r="C590" s="3"/>
      <c r="D590" s="3"/>
      <c r="E590" s="341"/>
      <c r="F590" s="341"/>
      <c r="G590" s="4"/>
    </row>
    <row r="591" spans="1:7" ht="13.5" customHeight="1" x14ac:dyDescent="0.2">
      <c r="A591" s="1"/>
      <c r="B591" s="2"/>
      <c r="C591" s="3"/>
      <c r="D591" s="3"/>
      <c r="E591" s="341"/>
      <c r="F591" s="341"/>
      <c r="G591" s="4"/>
    </row>
    <row r="592" spans="1:7" ht="13.5" customHeight="1" x14ac:dyDescent="0.2">
      <c r="A592" s="1"/>
      <c r="B592" s="2"/>
      <c r="C592" s="3"/>
      <c r="D592" s="3"/>
      <c r="E592" s="341"/>
      <c r="F592" s="341"/>
      <c r="G592" s="4"/>
    </row>
    <row r="593" spans="1:7" ht="13.5" customHeight="1" x14ac:dyDescent="0.2">
      <c r="A593" s="1"/>
      <c r="B593" s="2"/>
      <c r="C593" s="3"/>
      <c r="D593" s="3"/>
      <c r="E593" s="341"/>
      <c r="F593" s="341"/>
      <c r="G593" s="4"/>
    </row>
    <row r="594" spans="1:7" ht="13.5" customHeight="1" x14ac:dyDescent="0.2">
      <c r="E594" s="109"/>
      <c r="F594" s="109"/>
      <c r="G594" s="89"/>
    </row>
    <row r="595" spans="1:7" ht="13.5" customHeight="1" x14ac:dyDescent="0.2">
      <c r="E595" s="109"/>
      <c r="F595" s="109"/>
      <c r="G595" s="89"/>
    </row>
    <row r="596" spans="1:7" ht="13.5" customHeight="1" x14ac:dyDescent="0.2">
      <c r="E596" s="109"/>
      <c r="F596" s="109"/>
      <c r="G596" s="89"/>
    </row>
    <row r="597" spans="1:7" ht="13.5" customHeight="1" x14ac:dyDescent="0.2">
      <c r="E597" s="109"/>
      <c r="F597" s="109"/>
      <c r="G597" s="89"/>
    </row>
    <row r="598" spans="1:7" ht="13.5" customHeight="1" x14ac:dyDescent="0.2">
      <c r="E598" s="109"/>
      <c r="F598" s="109"/>
      <c r="G598" s="89"/>
    </row>
    <row r="599" spans="1:7" ht="13.5" customHeight="1" x14ac:dyDescent="0.2">
      <c r="E599" s="109"/>
      <c r="F599" s="109"/>
      <c r="G599" s="89"/>
    </row>
    <row r="600" spans="1:7" ht="13.5" customHeight="1" x14ac:dyDescent="0.2">
      <c r="E600" s="109"/>
      <c r="F600" s="109"/>
      <c r="G600" s="89"/>
    </row>
    <row r="601" spans="1:7" ht="13.5" customHeight="1" x14ac:dyDescent="0.2">
      <c r="E601" s="109"/>
      <c r="F601" s="109"/>
      <c r="G601" s="89"/>
    </row>
    <row r="602" spans="1:7" ht="13.5" customHeight="1" x14ac:dyDescent="0.2">
      <c r="E602" s="109"/>
      <c r="F602" s="109"/>
      <c r="G602" s="89"/>
    </row>
    <row r="603" spans="1:7" ht="13.5" customHeight="1" x14ac:dyDescent="0.2">
      <c r="E603" s="109"/>
      <c r="F603" s="109"/>
      <c r="G603" s="89"/>
    </row>
    <row r="604" spans="1:7" ht="13.5" customHeight="1" x14ac:dyDescent="0.2">
      <c r="E604" s="109"/>
      <c r="F604" s="109"/>
      <c r="G604" s="89"/>
    </row>
    <row r="605" spans="1:7" ht="13.5" customHeight="1" x14ac:dyDescent="0.2">
      <c r="E605" s="109"/>
      <c r="F605" s="109"/>
      <c r="G605" s="89"/>
    </row>
    <row r="606" spans="1:7" ht="13.5" customHeight="1" x14ac:dyDescent="0.2">
      <c r="E606" s="109"/>
      <c r="F606" s="109"/>
      <c r="G606" s="89"/>
    </row>
    <row r="607" spans="1:7" ht="13.5" customHeight="1" x14ac:dyDescent="0.2">
      <c r="E607" s="109"/>
      <c r="F607" s="109"/>
      <c r="G607" s="89"/>
    </row>
    <row r="608" spans="1:7" ht="13.5" customHeight="1" x14ac:dyDescent="0.2">
      <c r="E608" s="109"/>
      <c r="F608" s="109"/>
      <c r="G608" s="89"/>
    </row>
    <row r="609" spans="5:7" ht="13.5" customHeight="1" x14ac:dyDescent="0.2">
      <c r="E609" s="109"/>
      <c r="F609" s="109"/>
      <c r="G609" s="89"/>
    </row>
    <row r="610" spans="5:7" ht="13.5" customHeight="1" x14ac:dyDescent="0.2">
      <c r="E610" s="109"/>
      <c r="F610" s="109"/>
      <c r="G610" s="89"/>
    </row>
    <row r="611" spans="5:7" ht="13.5" customHeight="1" x14ac:dyDescent="0.2">
      <c r="E611" s="109"/>
      <c r="F611" s="109"/>
      <c r="G611" s="89"/>
    </row>
    <row r="612" spans="5:7" ht="13.5" customHeight="1" x14ac:dyDescent="0.2">
      <c r="E612" s="109"/>
      <c r="F612" s="109"/>
      <c r="G612" s="89"/>
    </row>
    <row r="613" spans="5:7" ht="13.5" customHeight="1" x14ac:dyDescent="0.2">
      <c r="E613" s="109"/>
      <c r="F613" s="109"/>
      <c r="G613" s="89"/>
    </row>
    <row r="614" spans="5:7" ht="13.5" customHeight="1" x14ac:dyDescent="0.2">
      <c r="E614" s="109"/>
      <c r="F614" s="109"/>
      <c r="G614" s="89"/>
    </row>
    <row r="615" spans="5:7" ht="13.5" customHeight="1" x14ac:dyDescent="0.2">
      <c r="E615" s="109"/>
      <c r="F615" s="109"/>
      <c r="G615" s="89"/>
    </row>
    <row r="616" spans="5:7" ht="13.5" customHeight="1" x14ac:dyDescent="0.2">
      <c r="E616" s="109"/>
      <c r="F616" s="109"/>
      <c r="G616" s="89"/>
    </row>
    <row r="617" spans="5:7" ht="13.5" customHeight="1" x14ac:dyDescent="0.2">
      <c r="E617" s="109"/>
      <c r="F617" s="109"/>
      <c r="G617" s="89"/>
    </row>
    <row r="618" spans="5:7" ht="13.5" customHeight="1" x14ac:dyDescent="0.2">
      <c r="E618" s="109"/>
      <c r="F618" s="109"/>
      <c r="G618" s="89"/>
    </row>
    <row r="619" spans="5:7" ht="13.5" customHeight="1" x14ac:dyDescent="0.2">
      <c r="E619" s="109"/>
      <c r="F619" s="109"/>
      <c r="G619" s="89"/>
    </row>
    <row r="620" spans="5:7" ht="13.5" customHeight="1" x14ac:dyDescent="0.2">
      <c r="E620" s="109"/>
      <c r="F620" s="109"/>
      <c r="G620" s="89"/>
    </row>
    <row r="621" spans="5:7" ht="13.5" customHeight="1" x14ac:dyDescent="0.2">
      <c r="E621" s="109"/>
      <c r="F621" s="109"/>
      <c r="G621" s="89"/>
    </row>
    <row r="622" spans="5:7" ht="13.5" customHeight="1" x14ac:dyDescent="0.2">
      <c r="E622" s="109"/>
      <c r="F622" s="109"/>
      <c r="G622" s="89"/>
    </row>
    <row r="623" spans="5:7" ht="13.5" customHeight="1" x14ac:dyDescent="0.2">
      <c r="E623" s="109"/>
      <c r="F623" s="109"/>
      <c r="G623" s="89"/>
    </row>
    <row r="624" spans="5:7" ht="13.5" customHeight="1" x14ac:dyDescent="0.2">
      <c r="E624" s="109"/>
      <c r="F624" s="109"/>
      <c r="G624" s="89"/>
    </row>
    <row r="625" spans="5:7" ht="13.5" customHeight="1" x14ac:dyDescent="0.2">
      <c r="E625" s="109"/>
      <c r="F625" s="109"/>
      <c r="G625" s="89"/>
    </row>
    <row r="626" spans="5:7" ht="13.5" customHeight="1" x14ac:dyDescent="0.2">
      <c r="E626" s="109"/>
      <c r="F626" s="109"/>
      <c r="G626" s="89"/>
    </row>
    <row r="627" spans="5:7" ht="13.5" customHeight="1" x14ac:dyDescent="0.2">
      <c r="E627" s="109"/>
      <c r="F627" s="109"/>
      <c r="G627" s="89"/>
    </row>
    <row r="628" spans="5:7" ht="13.5" customHeight="1" x14ac:dyDescent="0.2">
      <c r="E628" s="109"/>
      <c r="F628" s="109"/>
      <c r="G628" s="89"/>
    </row>
    <row r="629" spans="5:7" ht="13.5" customHeight="1" x14ac:dyDescent="0.2">
      <c r="E629" s="109"/>
      <c r="F629" s="109"/>
      <c r="G629" s="89"/>
    </row>
    <row r="630" spans="5:7" ht="13.5" customHeight="1" x14ac:dyDescent="0.2">
      <c r="E630" s="109"/>
      <c r="F630" s="109"/>
      <c r="G630" s="89"/>
    </row>
    <row r="631" spans="5:7" ht="13.5" customHeight="1" x14ac:dyDescent="0.2">
      <c r="E631" s="109"/>
      <c r="F631" s="109"/>
      <c r="G631" s="89"/>
    </row>
    <row r="632" spans="5:7" ht="13.5" customHeight="1" x14ac:dyDescent="0.2">
      <c r="E632" s="109"/>
      <c r="F632" s="109"/>
      <c r="G632" s="89"/>
    </row>
    <row r="633" spans="5:7" ht="13.5" customHeight="1" x14ac:dyDescent="0.2">
      <c r="E633" s="109"/>
      <c r="F633" s="109"/>
      <c r="G633" s="89"/>
    </row>
    <row r="634" spans="5:7" ht="13.5" customHeight="1" x14ac:dyDescent="0.2">
      <c r="E634" s="109"/>
      <c r="F634" s="109"/>
      <c r="G634" s="89"/>
    </row>
    <row r="635" spans="5:7" ht="13.5" customHeight="1" x14ac:dyDescent="0.2">
      <c r="E635" s="109"/>
      <c r="F635" s="109"/>
      <c r="G635" s="89"/>
    </row>
    <row r="636" spans="5:7" ht="13.5" customHeight="1" x14ac:dyDescent="0.2">
      <c r="E636" s="109"/>
      <c r="F636" s="109"/>
      <c r="G636" s="89"/>
    </row>
    <row r="637" spans="5:7" ht="13.5" customHeight="1" x14ac:dyDescent="0.2">
      <c r="E637" s="109"/>
      <c r="F637" s="109"/>
      <c r="G637" s="89"/>
    </row>
    <row r="638" spans="5:7" ht="13.5" customHeight="1" x14ac:dyDescent="0.2">
      <c r="E638" s="109"/>
      <c r="F638" s="109"/>
      <c r="G638" s="89"/>
    </row>
    <row r="639" spans="5:7" ht="13.5" customHeight="1" x14ac:dyDescent="0.2">
      <c r="E639" s="109"/>
      <c r="F639" s="109"/>
      <c r="G639" s="89"/>
    </row>
    <row r="640" spans="5:7" ht="13.5" customHeight="1" x14ac:dyDescent="0.2">
      <c r="E640" s="109"/>
      <c r="F640" s="109"/>
      <c r="G640" s="89"/>
    </row>
    <row r="641" spans="5:7" ht="13.5" customHeight="1" x14ac:dyDescent="0.2">
      <c r="E641" s="109"/>
      <c r="F641" s="109"/>
      <c r="G641" s="89"/>
    </row>
    <row r="642" spans="5:7" ht="13.5" customHeight="1" x14ac:dyDescent="0.2">
      <c r="E642" s="109"/>
      <c r="F642" s="109"/>
      <c r="G642" s="89"/>
    </row>
    <row r="643" spans="5:7" ht="13.5" customHeight="1" x14ac:dyDescent="0.2">
      <c r="E643" s="109"/>
      <c r="F643" s="109"/>
      <c r="G643" s="89"/>
    </row>
    <row r="644" spans="5:7" ht="13.5" customHeight="1" x14ac:dyDescent="0.2">
      <c r="E644" s="109"/>
      <c r="F644" s="109"/>
      <c r="G644" s="89"/>
    </row>
    <row r="645" spans="5:7" ht="13.5" customHeight="1" x14ac:dyDescent="0.2">
      <c r="E645" s="109"/>
      <c r="F645" s="109"/>
      <c r="G645" s="89"/>
    </row>
    <row r="646" spans="5:7" ht="13.5" customHeight="1" x14ac:dyDescent="0.2">
      <c r="E646" s="109"/>
      <c r="F646" s="109"/>
      <c r="G646" s="89"/>
    </row>
    <row r="647" spans="5:7" ht="13.5" customHeight="1" x14ac:dyDescent="0.2">
      <c r="E647" s="109"/>
      <c r="F647" s="109"/>
      <c r="G647" s="89"/>
    </row>
    <row r="648" spans="5:7" ht="13.5" customHeight="1" x14ac:dyDescent="0.2">
      <c r="E648" s="109"/>
      <c r="F648" s="109"/>
      <c r="G648" s="89"/>
    </row>
    <row r="649" spans="5:7" ht="13.5" customHeight="1" x14ac:dyDescent="0.2">
      <c r="E649" s="109"/>
      <c r="F649" s="109"/>
      <c r="G649" s="89"/>
    </row>
    <row r="650" spans="5:7" ht="13.5" customHeight="1" x14ac:dyDescent="0.2">
      <c r="E650" s="109"/>
      <c r="F650" s="109"/>
      <c r="G650" s="89"/>
    </row>
    <row r="651" spans="5:7" ht="13.5" customHeight="1" x14ac:dyDescent="0.2">
      <c r="E651" s="109"/>
      <c r="F651" s="109"/>
      <c r="G651" s="89"/>
    </row>
    <row r="652" spans="5:7" ht="13.5" customHeight="1" x14ac:dyDescent="0.2">
      <c r="E652" s="109"/>
      <c r="F652" s="109"/>
      <c r="G652" s="89"/>
    </row>
    <row r="653" spans="5:7" ht="13.5" customHeight="1" x14ac:dyDescent="0.2">
      <c r="E653" s="109"/>
      <c r="F653" s="109"/>
      <c r="G653" s="89"/>
    </row>
    <row r="654" spans="5:7" ht="13.5" customHeight="1" x14ac:dyDescent="0.2">
      <c r="E654" s="109"/>
      <c r="F654" s="109"/>
      <c r="G654" s="89"/>
    </row>
    <row r="655" spans="5:7" ht="13.5" customHeight="1" x14ac:dyDescent="0.2">
      <c r="E655" s="109"/>
      <c r="F655" s="109"/>
      <c r="G655" s="89"/>
    </row>
    <row r="656" spans="5:7" ht="13.5" customHeight="1" x14ac:dyDescent="0.2">
      <c r="E656" s="109"/>
      <c r="F656" s="109"/>
      <c r="G656" s="89"/>
    </row>
    <row r="657" spans="5:7" ht="13.5" customHeight="1" x14ac:dyDescent="0.2">
      <c r="E657" s="109"/>
      <c r="F657" s="109"/>
      <c r="G657" s="89"/>
    </row>
    <row r="658" spans="5:7" ht="13.5" customHeight="1" x14ac:dyDescent="0.2">
      <c r="E658" s="109"/>
      <c r="F658" s="109"/>
      <c r="G658" s="89"/>
    </row>
    <row r="659" spans="5:7" ht="13.5" customHeight="1" x14ac:dyDescent="0.2">
      <c r="E659" s="109"/>
      <c r="F659" s="109"/>
      <c r="G659" s="89"/>
    </row>
    <row r="660" spans="5:7" ht="13.5" customHeight="1" x14ac:dyDescent="0.2">
      <c r="E660" s="109"/>
      <c r="F660" s="109"/>
      <c r="G660" s="89"/>
    </row>
    <row r="661" spans="5:7" ht="13.5" customHeight="1" x14ac:dyDescent="0.2">
      <c r="E661" s="109"/>
      <c r="F661" s="109"/>
      <c r="G661" s="89"/>
    </row>
    <row r="662" spans="5:7" ht="13.5" customHeight="1" x14ac:dyDescent="0.2">
      <c r="E662" s="109"/>
      <c r="F662" s="109"/>
      <c r="G662" s="89"/>
    </row>
    <row r="663" spans="5:7" ht="13.5" customHeight="1" x14ac:dyDescent="0.2">
      <c r="E663" s="109"/>
      <c r="F663" s="109"/>
      <c r="G663" s="89"/>
    </row>
    <row r="664" spans="5:7" ht="13.5" customHeight="1" x14ac:dyDescent="0.2">
      <c r="E664" s="109"/>
      <c r="F664" s="109"/>
      <c r="G664" s="89"/>
    </row>
    <row r="665" spans="5:7" ht="13.5" customHeight="1" x14ac:dyDescent="0.2">
      <c r="E665" s="109"/>
      <c r="F665" s="109"/>
      <c r="G665" s="89"/>
    </row>
    <row r="666" spans="5:7" ht="13.5" customHeight="1" x14ac:dyDescent="0.2">
      <c r="E666" s="109"/>
      <c r="F666" s="109"/>
      <c r="G666" s="89"/>
    </row>
    <row r="667" spans="5:7" ht="13.5" customHeight="1" x14ac:dyDescent="0.2">
      <c r="E667" s="109"/>
      <c r="F667" s="109"/>
      <c r="G667" s="89"/>
    </row>
    <row r="668" spans="5:7" ht="13.5" customHeight="1" x14ac:dyDescent="0.2">
      <c r="E668" s="109"/>
      <c r="F668" s="109"/>
      <c r="G668" s="89"/>
    </row>
    <row r="669" spans="5:7" ht="13.5" customHeight="1" x14ac:dyDescent="0.2">
      <c r="E669" s="109"/>
      <c r="F669" s="109"/>
      <c r="G669" s="89"/>
    </row>
    <row r="670" spans="5:7" ht="13.5" customHeight="1" x14ac:dyDescent="0.2">
      <c r="E670" s="109"/>
      <c r="F670" s="109"/>
      <c r="G670" s="89"/>
    </row>
    <row r="671" spans="5:7" ht="13.5" customHeight="1" x14ac:dyDescent="0.2">
      <c r="E671" s="109"/>
      <c r="F671" s="109"/>
      <c r="G671" s="89"/>
    </row>
    <row r="672" spans="5:7" ht="13.5" customHeight="1" x14ac:dyDescent="0.2">
      <c r="E672" s="109"/>
      <c r="F672" s="109"/>
      <c r="G672" s="89"/>
    </row>
    <row r="673" spans="5:7" ht="13.5" customHeight="1" x14ac:dyDescent="0.2">
      <c r="E673" s="109"/>
      <c r="F673" s="109"/>
      <c r="G673" s="89"/>
    </row>
    <row r="674" spans="5:7" ht="13.5" customHeight="1" x14ac:dyDescent="0.2">
      <c r="E674" s="109"/>
      <c r="F674" s="109"/>
      <c r="G674" s="89"/>
    </row>
    <row r="675" spans="5:7" ht="13.5" customHeight="1" x14ac:dyDescent="0.2">
      <c r="E675" s="109"/>
      <c r="F675" s="109"/>
      <c r="G675" s="89"/>
    </row>
    <row r="676" spans="5:7" ht="13.5" customHeight="1" x14ac:dyDescent="0.2">
      <c r="E676" s="109"/>
      <c r="F676" s="109"/>
      <c r="G676" s="89"/>
    </row>
    <row r="677" spans="5:7" ht="13.5" customHeight="1" x14ac:dyDescent="0.2">
      <c r="E677" s="109"/>
      <c r="F677" s="109"/>
      <c r="G677" s="89"/>
    </row>
    <row r="678" spans="5:7" ht="13.5" customHeight="1" x14ac:dyDescent="0.2">
      <c r="E678" s="109"/>
      <c r="F678" s="109"/>
      <c r="G678" s="89"/>
    </row>
    <row r="679" spans="5:7" ht="13.5" customHeight="1" x14ac:dyDescent="0.2">
      <c r="E679" s="109"/>
      <c r="F679" s="109"/>
      <c r="G679" s="89"/>
    </row>
    <row r="680" spans="5:7" ht="13.5" customHeight="1" x14ac:dyDescent="0.2">
      <c r="E680" s="109"/>
      <c r="F680" s="109"/>
      <c r="G680" s="89"/>
    </row>
    <row r="681" spans="5:7" ht="13.5" customHeight="1" x14ac:dyDescent="0.2">
      <c r="E681" s="109"/>
      <c r="F681" s="109"/>
      <c r="G681" s="89"/>
    </row>
    <row r="682" spans="5:7" ht="13.5" customHeight="1" x14ac:dyDescent="0.2">
      <c r="E682" s="109"/>
      <c r="F682" s="109"/>
      <c r="G682" s="89"/>
    </row>
    <row r="683" spans="5:7" ht="13.5" customHeight="1" x14ac:dyDescent="0.2">
      <c r="E683" s="109"/>
      <c r="F683" s="109"/>
      <c r="G683" s="89"/>
    </row>
    <row r="684" spans="5:7" ht="13.5" customHeight="1" x14ac:dyDescent="0.2">
      <c r="E684" s="109"/>
      <c r="F684" s="109"/>
      <c r="G684" s="89"/>
    </row>
    <row r="685" spans="5:7" ht="13.5" customHeight="1" x14ac:dyDescent="0.2">
      <c r="E685" s="109"/>
      <c r="F685" s="109"/>
      <c r="G685" s="89"/>
    </row>
    <row r="686" spans="5:7" ht="13.5" customHeight="1" x14ac:dyDescent="0.2">
      <c r="E686" s="109"/>
      <c r="F686" s="109"/>
      <c r="G686" s="89"/>
    </row>
    <row r="687" spans="5:7" ht="13.5" customHeight="1" x14ac:dyDescent="0.2">
      <c r="E687" s="109"/>
      <c r="F687" s="109"/>
      <c r="G687" s="89"/>
    </row>
    <row r="688" spans="5:7" ht="13.5" customHeight="1" x14ac:dyDescent="0.2">
      <c r="E688" s="109"/>
      <c r="F688" s="109"/>
      <c r="G688" s="89"/>
    </row>
    <row r="689" spans="5:7" ht="13.5" customHeight="1" x14ac:dyDescent="0.2">
      <c r="E689" s="109"/>
      <c r="F689" s="109"/>
      <c r="G689" s="89"/>
    </row>
    <row r="690" spans="5:7" ht="13.5" customHeight="1" x14ac:dyDescent="0.2">
      <c r="E690" s="109"/>
      <c r="F690" s="109"/>
      <c r="G690" s="89"/>
    </row>
    <row r="691" spans="5:7" ht="13.5" customHeight="1" x14ac:dyDescent="0.2">
      <c r="E691" s="109"/>
      <c r="F691" s="109"/>
      <c r="G691" s="89"/>
    </row>
    <row r="692" spans="5:7" ht="13.5" customHeight="1" x14ac:dyDescent="0.2">
      <c r="E692" s="109"/>
      <c r="F692" s="109"/>
      <c r="G692" s="89"/>
    </row>
    <row r="693" spans="5:7" ht="13.5" customHeight="1" x14ac:dyDescent="0.2">
      <c r="E693" s="109"/>
      <c r="F693" s="109"/>
      <c r="G693" s="89"/>
    </row>
    <row r="694" spans="5:7" ht="13.5" customHeight="1" x14ac:dyDescent="0.2">
      <c r="E694" s="109"/>
      <c r="F694" s="109"/>
      <c r="G694" s="89"/>
    </row>
    <row r="695" spans="5:7" ht="13.5" customHeight="1" x14ac:dyDescent="0.2">
      <c r="E695" s="109"/>
      <c r="F695" s="109"/>
      <c r="G695" s="89"/>
    </row>
    <row r="696" spans="5:7" ht="13.5" customHeight="1" x14ac:dyDescent="0.2">
      <c r="E696" s="109"/>
      <c r="F696" s="109"/>
      <c r="G696" s="89"/>
    </row>
    <row r="697" spans="5:7" ht="13.5" customHeight="1" x14ac:dyDescent="0.2">
      <c r="E697" s="109"/>
      <c r="F697" s="109"/>
      <c r="G697" s="89"/>
    </row>
    <row r="698" spans="5:7" ht="13.5" customHeight="1" x14ac:dyDescent="0.2">
      <c r="E698" s="109"/>
      <c r="F698" s="109"/>
      <c r="G698" s="89"/>
    </row>
    <row r="699" spans="5:7" ht="13.5" customHeight="1" x14ac:dyDescent="0.2">
      <c r="E699" s="109"/>
      <c r="F699" s="109"/>
      <c r="G699" s="89"/>
    </row>
    <row r="700" spans="5:7" ht="13.5" customHeight="1" x14ac:dyDescent="0.2">
      <c r="E700" s="109"/>
      <c r="F700" s="109"/>
      <c r="G700" s="89"/>
    </row>
    <row r="701" spans="5:7" ht="13.5" customHeight="1" x14ac:dyDescent="0.2">
      <c r="E701" s="109"/>
      <c r="F701" s="109"/>
      <c r="G701" s="89"/>
    </row>
    <row r="702" spans="5:7" ht="13.5" customHeight="1" x14ac:dyDescent="0.2">
      <c r="E702" s="109"/>
      <c r="F702" s="109"/>
      <c r="G702" s="89"/>
    </row>
    <row r="703" spans="5:7" ht="13.5" customHeight="1" x14ac:dyDescent="0.2">
      <c r="E703" s="109"/>
      <c r="F703" s="109"/>
      <c r="G703" s="89"/>
    </row>
    <row r="704" spans="5:7" ht="13.5" customHeight="1" x14ac:dyDescent="0.2">
      <c r="E704" s="109"/>
      <c r="F704" s="109"/>
      <c r="G704" s="89"/>
    </row>
    <row r="705" spans="5:7" ht="13.5" customHeight="1" x14ac:dyDescent="0.2">
      <c r="E705" s="109"/>
      <c r="F705" s="109"/>
      <c r="G705" s="89"/>
    </row>
    <row r="706" spans="5:7" ht="13.5" customHeight="1" x14ac:dyDescent="0.2">
      <c r="E706" s="109"/>
      <c r="F706" s="109"/>
      <c r="G706" s="89"/>
    </row>
    <row r="707" spans="5:7" ht="13.5" customHeight="1" x14ac:dyDescent="0.2">
      <c r="E707" s="109"/>
      <c r="F707" s="109"/>
      <c r="G707" s="89"/>
    </row>
    <row r="708" spans="5:7" ht="13.5" customHeight="1" x14ac:dyDescent="0.2">
      <c r="E708" s="109"/>
      <c r="F708" s="109"/>
      <c r="G708" s="89"/>
    </row>
    <row r="709" spans="5:7" ht="13.5" customHeight="1" x14ac:dyDescent="0.2">
      <c r="E709" s="109"/>
      <c r="F709" s="109"/>
      <c r="G709" s="89"/>
    </row>
    <row r="710" spans="5:7" ht="13.5" customHeight="1" x14ac:dyDescent="0.2">
      <c r="E710" s="109"/>
      <c r="F710" s="109"/>
      <c r="G710" s="89"/>
    </row>
    <row r="711" spans="5:7" ht="13.5" customHeight="1" x14ac:dyDescent="0.2">
      <c r="E711" s="109"/>
      <c r="F711" s="109"/>
      <c r="G711" s="89"/>
    </row>
    <row r="712" spans="5:7" ht="13.5" customHeight="1" x14ac:dyDescent="0.2">
      <c r="E712" s="109"/>
      <c r="F712" s="109"/>
      <c r="G712" s="89"/>
    </row>
    <row r="713" spans="5:7" ht="13.5" customHeight="1" x14ac:dyDescent="0.2">
      <c r="E713" s="109"/>
      <c r="F713" s="109"/>
      <c r="G713" s="89"/>
    </row>
    <row r="714" spans="5:7" ht="13.5" customHeight="1" x14ac:dyDescent="0.2">
      <c r="E714" s="109"/>
      <c r="F714" s="109"/>
      <c r="G714" s="89"/>
    </row>
    <row r="715" spans="5:7" ht="13.5" customHeight="1" x14ac:dyDescent="0.2">
      <c r="E715" s="109"/>
      <c r="F715" s="109"/>
      <c r="G715" s="89"/>
    </row>
    <row r="716" spans="5:7" ht="13.5" customHeight="1" x14ac:dyDescent="0.2">
      <c r="E716" s="109"/>
      <c r="F716" s="109"/>
      <c r="G716" s="89"/>
    </row>
    <row r="717" spans="5:7" ht="13.5" customHeight="1" x14ac:dyDescent="0.2">
      <c r="E717" s="109"/>
      <c r="F717" s="109"/>
      <c r="G717" s="89"/>
    </row>
    <row r="718" spans="5:7" ht="13.5" customHeight="1" x14ac:dyDescent="0.2">
      <c r="E718" s="109"/>
      <c r="F718" s="109"/>
      <c r="G718" s="89"/>
    </row>
    <row r="719" spans="5:7" ht="13.5" customHeight="1" x14ac:dyDescent="0.2">
      <c r="E719" s="109"/>
      <c r="F719" s="109"/>
      <c r="G719" s="89"/>
    </row>
    <row r="720" spans="5:7" ht="13.5" customHeight="1" x14ac:dyDescent="0.2">
      <c r="E720" s="109"/>
      <c r="F720" s="109"/>
      <c r="G720" s="89"/>
    </row>
    <row r="721" spans="5:7" ht="13.5" customHeight="1" x14ac:dyDescent="0.2">
      <c r="E721" s="109"/>
      <c r="F721" s="109"/>
      <c r="G721" s="89"/>
    </row>
    <row r="722" spans="5:7" ht="13.5" customHeight="1" x14ac:dyDescent="0.2">
      <c r="E722" s="109"/>
      <c r="F722" s="109"/>
      <c r="G722" s="89"/>
    </row>
    <row r="723" spans="5:7" ht="13.5" customHeight="1" x14ac:dyDescent="0.2">
      <c r="E723" s="109"/>
      <c r="F723" s="109"/>
      <c r="G723" s="89"/>
    </row>
    <row r="724" spans="5:7" ht="13.5" customHeight="1" x14ac:dyDescent="0.2">
      <c r="E724" s="109"/>
      <c r="F724" s="109"/>
      <c r="G724" s="89"/>
    </row>
    <row r="725" spans="5:7" ht="13.5" customHeight="1" x14ac:dyDescent="0.2">
      <c r="E725" s="109"/>
      <c r="F725" s="109"/>
      <c r="G725" s="89"/>
    </row>
    <row r="726" spans="5:7" ht="13.5" customHeight="1" x14ac:dyDescent="0.2">
      <c r="E726" s="109"/>
      <c r="F726" s="109"/>
      <c r="G726" s="89"/>
    </row>
    <row r="727" spans="5:7" ht="13.5" customHeight="1" x14ac:dyDescent="0.2">
      <c r="E727" s="109"/>
      <c r="F727" s="109"/>
      <c r="G727" s="89"/>
    </row>
    <row r="728" spans="5:7" ht="13.5" customHeight="1" x14ac:dyDescent="0.2">
      <c r="E728" s="109"/>
      <c r="F728" s="109"/>
      <c r="G728" s="89"/>
    </row>
    <row r="729" spans="5:7" ht="13.5" customHeight="1" x14ac:dyDescent="0.2">
      <c r="E729" s="109"/>
      <c r="F729" s="109"/>
      <c r="G729" s="89"/>
    </row>
    <row r="730" spans="5:7" ht="13.5" customHeight="1" x14ac:dyDescent="0.2">
      <c r="E730" s="109"/>
      <c r="F730" s="109"/>
      <c r="G730" s="89"/>
    </row>
    <row r="731" spans="5:7" ht="13.5" customHeight="1" x14ac:dyDescent="0.2">
      <c r="E731" s="109"/>
      <c r="F731" s="109"/>
      <c r="G731" s="89"/>
    </row>
    <row r="732" spans="5:7" ht="13.5" customHeight="1" x14ac:dyDescent="0.2">
      <c r="E732" s="109"/>
      <c r="F732" s="109"/>
      <c r="G732" s="89"/>
    </row>
    <row r="733" spans="5:7" ht="13.5" customHeight="1" x14ac:dyDescent="0.2">
      <c r="E733" s="109"/>
      <c r="F733" s="109"/>
      <c r="G733" s="89"/>
    </row>
    <row r="734" spans="5:7" ht="13.5" customHeight="1" x14ac:dyDescent="0.2">
      <c r="E734" s="109"/>
      <c r="F734" s="109"/>
      <c r="G734" s="89"/>
    </row>
    <row r="735" spans="5:7" ht="13.5" customHeight="1" x14ac:dyDescent="0.2">
      <c r="E735" s="109"/>
      <c r="F735" s="109"/>
      <c r="G735" s="89"/>
    </row>
    <row r="736" spans="5:7" ht="13.5" customHeight="1" x14ac:dyDescent="0.2">
      <c r="E736" s="109"/>
      <c r="F736" s="109"/>
      <c r="G736" s="89"/>
    </row>
    <row r="737" spans="5:7" ht="13.5" customHeight="1" x14ac:dyDescent="0.2">
      <c r="E737" s="109"/>
      <c r="F737" s="109"/>
      <c r="G737" s="89"/>
    </row>
    <row r="738" spans="5:7" ht="13.5" customHeight="1" x14ac:dyDescent="0.2">
      <c r="E738" s="109"/>
      <c r="F738" s="109"/>
      <c r="G738" s="89"/>
    </row>
    <row r="739" spans="5:7" x14ac:dyDescent="0.2">
      <c r="E739" s="109"/>
      <c r="F739" s="109"/>
      <c r="G739" s="89"/>
    </row>
    <row r="740" spans="5:7" x14ac:dyDescent="0.2">
      <c r="E740" s="109"/>
      <c r="F740" s="109"/>
      <c r="G740" s="89"/>
    </row>
    <row r="741" spans="5:7" x14ac:dyDescent="0.2">
      <c r="E741" s="109"/>
      <c r="F741" s="109"/>
      <c r="G741" s="89"/>
    </row>
    <row r="742" spans="5:7" x14ac:dyDescent="0.2">
      <c r="E742" s="109"/>
      <c r="F742" s="109"/>
      <c r="G742" s="89"/>
    </row>
    <row r="743" spans="5:7" x14ac:dyDescent="0.2">
      <c r="E743" s="109"/>
      <c r="F743" s="109"/>
      <c r="G743" s="89"/>
    </row>
    <row r="744" spans="5:7" x14ac:dyDescent="0.2">
      <c r="E744" s="109"/>
      <c r="F744" s="109"/>
      <c r="G744" s="89"/>
    </row>
    <row r="745" spans="5:7" x14ac:dyDescent="0.2">
      <c r="E745" s="109"/>
      <c r="F745" s="109"/>
      <c r="G745" s="89"/>
    </row>
    <row r="746" spans="5:7" x14ac:dyDescent="0.2">
      <c r="E746" s="109"/>
      <c r="F746" s="109"/>
      <c r="G746" s="89"/>
    </row>
    <row r="747" spans="5:7" x14ac:dyDescent="0.2">
      <c r="E747" s="109"/>
      <c r="F747" s="109"/>
      <c r="G747" s="89"/>
    </row>
    <row r="748" spans="5:7" x14ac:dyDescent="0.2">
      <c r="E748" s="109"/>
      <c r="F748" s="109"/>
      <c r="G748" s="89"/>
    </row>
    <row r="749" spans="5:7" x14ac:dyDescent="0.2">
      <c r="E749" s="109"/>
      <c r="F749" s="109"/>
      <c r="G749" s="89"/>
    </row>
    <row r="750" spans="5:7" x14ac:dyDescent="0.2">
      <c r="E750" s="109"/>
      <c r="F750" s="109"/>
      <c r="G750" s="89"/>
    </row>
    <row r="751" spans="5:7" x14ac:dyDescent="0.2">
      <c r="E751" s="109"/>
      <c r="F751" s="109"/>
      <c r="G751" s="89"/>
    </row>
    <row r="752" spans="5:7" x14ac:dyDescent="0.2">
      <c r="E752" s="109"/>
      <c r="F752" s="109"/>
      <c r="G752" s="89"/>
    </row>
    <row r="753" spans="5:7" x14ac:dyDescent="0.2">
      <c r="E753" s="109"/>
      <c r="F753" s="109"/>
      <c r="G753" s="89"/>
    </row>
    <row r="754" spans="5:7" x14ac:dyDescent="0.2">
      <c r="E754" s="109"/>
      <c r="F754" s="109"/>
      <c r="G754" s="89"/>
    </row>
    <row r="755" spans="5:7" x14ac:dyDescent="0.2">
      <c r="E755" s="109"/>
      <c r="F755" s="109"/>
      <c r="G755" s="89"/>
    </row>
    <row r="756" spans="5:7" x14ac:dyDescent="0.2">
      <c r="E756" s="109"/>
      <c r="F756" s="109"/>
      <c r="G756" s="89"/>
    </row>
    <row r="757" spans="5:7" x14ac:dyDescent="0.2">
      <c r="E757" s="109"/>
      <c r="F757" s="109"/>
      <c r="G757" s="89"/>
    </row>
    <row r="758" spans="5:7" x14ac:dyDescent="0.2">
      <c r="E758" s="109"/>
      <c r="F758" s="109"/>
      <c r="G758" s="89"/>
    </row>
    <row r="759" spans="5:7" x14ac:dyDescent="0.2">
      <c r="E759" s="109"/>
      <c r="F759" s="109"/>
      <c r="G759" s="89"/>
    </row>
    <row r="760" spans="5:7" x14ac:dyDescent="0.2">
      <c r="E760" s="109"/>
      <c r="F760" s="109"/>
      <c r="G760" s="89"/>
    </row>
    <row r="761" spans="5:7" x14ac:dyDescent="0.2">
      <c r="E761" s="109"/>
      <c r="F761" s="109"/>
      <c r="G761" s="89"/>
    </row>
    <row r="762" spans="5:7" x14ac:dyDescent="0.2">
      <c r="E762" s="109"/>
      <c r="F762" s="109"/>
      <c r="G762" s="89"/>
    </row>
    <row r="763" spans="5:7" x14ac:dyDescent="0.2">
      <c r="E763" s="109"/>
      <c r="F763" s="109"/>
      <c r="G763" s="89"/>
    </row>
    <row r="764" spans="5:7" x14ac:dyDescent="0.2">
      <c r="E764" s="109"/>
      <c r="F764" s="109"/>
      <c r="G764" s="89"/>
    </row>
    <row r="765" spans="5:7" x14ac:dyDescent="0.2">
      <c r="E765" s="109"/>
      <c r="F765" s="109"/>
      <c r="G765" s="89"/>
    </row>
    <row r="766" spans="5:7" x14ac:dyDescent="0.2">
      <c r="E766" s="109"/>
      <c r="F766" s="109"/>
      <c r="G766" s="89"/>
    </row>
    <row r="767" spans="5:7" x14ac:dyDescent="0.2">
      <c r="E767" s="109"/>
      <c r="F767" s="109"/>
      <c r="G767" s="89"/>
    </row>
    <row r="768" spans="5:7" x14ac:dyDescent="0.2">
      <c r="E768" s="109"/>
      <c r="F768" s="109"/>
      <c r="G768" s="89"/>
    </row>
    <row r="769" spans="5:7" x14ac:dyDescent="0.2">
      <c r="E769" s="109"/>
      <c r="F769" s="109"/>
      <c r="G769" s="89"/>
    </row>
    <row r="770" spans="5:7" x14ac:dyDescent="0.2">
      <c r="E770" s="109"/>
      <c r="F770" s="109"/>
      <c r="G770" s="89"/>
    </row>
    <row r="771" spans="5:7" x14ac:dyDescent="0.2">
      <c r="E771" s="109"/>
      <c r="F771" s="109"/>
      <c r="G771" s="89"/>
    </row>
    <row r="772" spans="5:7" x14ac:dyDescent="0.2">
      <c r="E772" s="109"/>
      <c r="F772" s="109"/>
      <c r="G772" s="89"/>
    </row>
    <row r="773" spans="5:7" x14ac:dyDescent="0.2">
      <c r="E773" s="109"/>
      <c r="F773" s="109"/>
      <c r="G773" s="89"/>
    </row>
    <row r="774" spans="5:7" x14ac:dyDescent="0.2">
      <c r="E774" s="109"/>
      <c r="F774" s="109"/>
      <c r="G774" s="89"/>
    </row>
    <row r="775" spans="5:7" x14ac:dyDescent="0.2">
      <c r="E775" s="109"/>
      <c r="F775" s="109"/>
      <c r="G775" s="89"/>
    </row>
    <row r="776" spans="5:7" x14ac:dyDescent="0.2">
      <c r="E776" s="109"/>
      <c r="F776" s="109"/>
      <c r="G776" s="89"/>
    </row>
    <row r="777" spans="5:7" x14ac:dyDescent="0.2">
      <c r="E777" s="109"/>
      <c r="F777" s="109"/>
      <c r="G777" s="89"/>
    </row>
    <row r="778" spans="5:7" x14ac:dyDescent="0.2">
      <c r="E778" s="109"/>
      <c r="F778" s="109"/>
      <c r="G778" s="89"/>
    </row>
    <row r="779" spans="5:7" x14ac:dyDescent="0.2">
      <c r="E779" s="109"/>
      <c r="F779" s="109"/>
      <c r="G779" s="89"/>
    </row>
    <row r="780" spans="5:7" x14ac:dyDescent="0.2">
      <c r="E780" s="109"/>
      <c r="F780" s="109"/>
      <c r="G780" s="89"/>
    </row>
    <row r="781" spans="5:7" x14ac:dyDescent="0.2">
      <c r="E781" s="109"/>
      <c r="F781" s="109"/>
      <c r="G781" s="89"/>
    </row>
    <row r="782" spans="5:7" x14ac:dyDescent="0.2">
      <c r="E782" s="109"/>
      <c r="F782" s="109"/>
      <c r="G782" s="89"/>
    </row>
    <row r="783" spans="5:7" x14ac:dyDescent="0.2">
      <c r="E783" s="109"/>
      <c r="F783" s="109"/>
      <c r="G783" s="89"/>
    </row>
    <row r="784" spans="5:7" x14ac:dyDescent="0.2">
      <c r="E784" s="109"/>
      <c r="F784" s="109"/>
      <c r="G784" s="89"/>
    </row>
    <row r="785" spans="5:7" x14ac:dyDescent="0.2">
      <c r="E785" s="109"/>
      <c r="F785" s="109"/>
      <c r="G785" s="89"/>
    </row>
    <row r="786" spans="5:7" x14ac:dyDescent="0.2">
      <c r="E786" s="109"/>
      <c r="F786" s="109"/>
      <c r="G786" s="89"/>
    </row>
    <row r="787" spans="5:7" x14ac:dyDescent="0.2">
      <c r="E787" s="109"/>
      <c r="F787" s="109"/>
      <c r="G787" s="89"/>
    </row>
    <row r="788" spans="5:7" x14ac:dyDescent="0.2">
      <c r="E788" s="109"/>
      <c r="F788" s="109"/>
      <c r="G788" s="89"/>
    </row>
    <row r="789" spans="5:7" x14ac:dyDescent="0.2">
      <c r="E789" s="109"/>
      <c r="F789" s="109"/>
      <c r="G789" s="89"/>
    </row>
    <row r="790" spans="5:7" x14ac:dyDescent="0.2">
      <c r="E790" s="109"/>
      <c r="F790" s="109"/>
      <c r="G790" s="89"/>
    </row>
    <row r="791" spans="5:7" x14ac:dyDescent="0.2">
      <c r="E791" s="109"/>
      <c r="F791" s="109"/>
      <c r="G791" s="89"/>
    </row>
    <row r="792" spans="5:7" x14ac:dyDescent="0.2">
      <c r="E792" s="109"/>
      <c r="F792" s="109"/>
      <c r="G792" s="89"/>
    </row>
    <row r="793" spans="5:7" x14ac:dyDescent="0.2">
      <c r="E793" s="109"/>
      <c r="F793" s="109"/>
      <c r="G793" s="89"/>
    </row>
    <row r="794" spans="5:7" x14ac:dyDescent="0.2">
      <c r="E794" s="109"/>
      <c r="F794" s="109"/>
      <c r="G794" s="89"/>
    </row>
    <row r="795" spans="5:7" x14ac:dyDescent="0.2">
      <c r="E795" s="109"/>
      <c r="F795" s="109"/>
      <c r="G795" s="89"/>
    </row>
    <row r="796" spans="5:7" x14ac:dyDescent="0.2">
      <c r="E796" s="109"/>
      <c r="F796" s="109"/>
      <c r="G796" s="89"/>
    </row>
    <row r="797" spans="5:7" x14ac:dyDescent="0.2">
      <c r="E797" s="109"/>
      <c r="F797" s="109"/>
      <c r="G797" s="89"/>
    </row>
    <row r="798" spans="5:7" x14ac:dyDescent="0.2">
      <c r="E798" s="109"/>
      <c r="F798" s="109"/>
      <c r="G798" s="89"/>
    </row>
    <row r="799" spans="5:7" x14ac:dyDescent="0.2">
      <c r="E799" s="109"/>
      <c r="F799" s="109"/>
      <c r="G799" s="89"/>
    </row>
    <row r="800" spans="5:7" x14ac:dyDescent="0.2">
      <c r="E800" s="109"/>
      <c r="F800" s="109"/>
      <c r="G800" s="89"/>
    </row>
    <row r="801" spans="5:7" x14ac:dyDescent="0.2">
      <c r="E801" s="109"/>
      <c r="F801" s="109"/>
      <c r="G801" s="89"/>
    </row>
    <row r="802" spans="5:7" x14ac:dyDescent="0.2">
      <c r="E802" s="109"/>
      <c r="F802" s="109"/>
      <c r="G802" s="89"/>
    </row>
    <row r="803" spans="5:7" x14ac:dyDescent="0.2">
      <c r="E803" s="109"/>
      <c r="F803" s="109"/>
      <c r="G803" s="89"/>
    </row>
    <row r="804" spans="5:7" x14ac:dyDescent="0.2">
      <c r="E804" s="109"/>
      <c r="F804" s="109"/>
      <c r="G804" s="89"/>
    </row>
    <row r="805" spans="5:7" x14ac:dyDescent="0.2">
      <c r="E805" s="109"/>
      <c r="F805" s="109"/>
      <c r="G805" s="89"/>
    </row>
    <row r="806" spans="5:7" x14ac:dyDescent="0.2">
      <c r="E806" s="109"/>
      <c r="F806" s="109"/>
      <c r="G806" s="89"/>
    </row>
    <row r="807" spans="5:7" x14ac:dyDescent="0.2">
      <c r="E807" s="109"/>
      <c r="F807" s="109"/>
      <c r="G807" s="89"/>
    </row>
    <row r="808" spans="5:7" x14ac:dyDescent="0.2">
      <c r="E808" s="109"/>
      <c r="F808" s="109"/>
      <c r="G808" s="89"/>
    </row>
    <row r="809" spans="5:7" x14ac:dyDescent="0.2">
      <c r="E809" s="109"/>
      <c r="F809" s="109"/>
      <c r="G809" s="89"/>
    </row>
    <row r="810" spans="5:7" x14ac:dyDescent="0.2">
      <c r="E810" s="109"/>
      <c r="F810" s="109"/>
      <c r="G810" s="89"/>
    </row>
    <row r="811" spans="5:7" x14ac:dyDescent="0.2">
      <c r="E811" s="109"/>
      <c r="F811" s="109"/>
      <c r="G811" s="89"/>
    </row>
    <row r="812" spans="5:7" x14ac:dyDescent="0.2">
      <c r="E812" s="109"/>
      <c r="F812" s="109"/>
      <c r="G812" s="89"/>
    </row>
    <row r="813" spans="5:7" x14ac:dyDescent="0.2">
      <c r="E813" s="109"/>
      <c r="F813" s="109"/>
      <c r="G813" s="89"/>
    </row>
    <row r="814" spans="5:7" x14ac:dyDescent="0.2">
      <c r="E814" s="109"/>
      <c r="F814" s="109"/>
      <c r="G814" s="89"/>
    </row>
    <row r="815" spans="5:7" x14ac:dyDescent="0.2">
      <c r="E815" s="109"/>
      <c r="F815" s="109"/>
      <c r="G815" s="89"/>
    </row>
    <row r="816" spans="5:7" x14ac:dyDescent="0.2">
      <c r="E816" s="109"/>
      <c r="F816" s="109"/>
      <c r="G816" s="89"/>
    </row>
    <row r="817" spans="5:7" x14ac:dyDescent="0.2">
      <c r="E817" s="109"/>
      <c r="F817" s="109"/>
      <c r="G817" s="89"/>
    </row>
    <row r="818" spans="5:7" x14ac:dyDescent="0.2">
      <c r="E818" s="109"/>
      <c r="F818" s="109"/>
      <c r="G818" s="89"/>
    </row>
    <row r="819" spans="5:7" x14ac:dyDescent="0.2">
      <c r="E819" s="109"/>
      <c r="F819" s="109"/>
      <c r="G819" s="89"/>
    </row>
    <row r="820" spans="5:7" x14ac:dyDescent="0.2">
      <c r="E820" s="109"/>
      <c r="F820" s="109"/>
      <c r="G820" s="89"/>
    </row>
    <row r="821" spans="5:7" x14ac:dyDescent="0.2">
      <c r="E821" s="109"/>
      <c r="F821" s="109"/>
      <c r="G821" s="89"/>
    </row>
    <row r="822" spans="5:7" x14ac:dyDescent="0.2">
      <c r="E822" s="109"/>
      <c r="F822" s="109"/>
      <c r="G822" s="89"/>
    </row>
    <row r="823" spans="5:7" x14ac:dyDescent="0.2">
      <c r="E823" s="109"/>
      <c r="F823" s="109"/>
      <c r="G823" s="89"/>
    </row>
    <row r="824" spans="5:7" x14ac:dyDescent="0.2">
      <c r="E824" s="109"/>
      <c r="F824" s="109"/>
      <c r="G824" s="89"/>
    </row>
    <row r="825" spans="5:7" x14ac:dyDescent="0.2">
      <c r="E825" s="109"/>
      <c r="F825" s="109"/>
      <c r="G825" s="89"/>
    </row>
    <row r="826" spans="5:7" x14ac:dyDescent="0.2">
      <c r="E826" s="109"/>
      <c r="F826" s="109"/>
      <c r="G826" s="89"/>
    </row>
    <row r="827" spans="5:7" x14ac:dyDescent="0.2">
      <c r="E827" s="109"/>
      <c r="F827" s="109"/>
      <c r="G827" s="89"/>
    </row>
    <row r="828" spans="5:7" x14ac:dyDescent="0.2">
      <c r="E828" s="109"/>
      <c r="F828" s="109"/>
      <c r="G828" s="89"/>
    </row>
    <row r="829" spans="5:7" x14ac:dyDescent="0.2">
      <c r="E829" s="109"/>
      <c r="F829" s="109"/>
      <c r="G829" s="89"/>
    </row>
    <row r="830" spans="5:7" x14ac:dyDescent="0.2">
      <c r="E830" s="109"/>
      <c r="F830" s="109"/>
      <c r="G830" s="89"/>
    </row>
    <row r="831" spans="5:7" x14ac:dyDescent="0.2">
      <c r="E831" s="109"/>
      <c r="F831" s="109"/>
      <c r="G831" s="89"/>
    </row>
    <row r="832" spans="5:7" x14ac:dyDescent="0.2">
      <c r="E832" s="109"/>
      <c r="F832" s="109"/>
      <c r="G832" s="89"/>
    </row>
    <row r="833" spans="5:7" x14ac:dyDescent="0.2">
      <c r="E833" s="109"/>
      <c r="F833" s="109"/>
      <c r="G833" s="89"/>
    </row>
    <row r="834" spans="5:7" x14ac:dyDescent="0.2">
      <c r="E834" s="109"/>
      <c r="F834" s="109"/>
      <c r="G834" s="89"/>
    </row>
    <row r="835" spans="5:7" x14ac:dyDescent="0.2">
      <c r="E835" s="109"/>
      <c r="F835" s="109"/>
      <c r="G835" s="89"/>
    </row>
    <row r="836" spans="5:7" x14ac:dyDescent="0.2">
      <c r="E836" s="109"/>
      <c r="F836" s="109"/>
      <c r="G836" s="89"/>
    </row>
    <row r="837" spans="5:7" x14ac:dyDescent="0.2">
      <c r="E837" s="109"/>
      <c r="F837" s="109"/>
      <c r="G837" s="89"/>
    </row>
    <row r="838" spans="5:7" x14ac:dyDescent="0.2">
      <c r="E838" s="109"/>
      <c r="F838" s="109"/>
      <c r="G838" s="89"/>
    </row>
    <row r="839" spans="5:7" x14ac:dyDescent="0.2">
      <c r="E839" s="109"/>
      <c r="F839" s="109"/>
      <c r="G839" s="89"/>
    </row>
    <row r="840" spans="5:7" x14ac:dyDescent="0.2">
      <c r="E840" s="109"/>
      <c r="F840" s="109"/>
      <c r="G840" s="89"/>
    </row>
    <row r="841" spans="5:7" x14ac:dyDescent="0.2">
      <c r="E841" s="109"/>
      <c r="F841" s="109"/>
      <c r="G841" s="89"/>
    </row>
    <row r="842" spans="5:7" x14ac:dyDescent="0.2">
      <c r="E842" s="109"/>
      <c r="F842" s="109"/>
      <c r="G842" s="89"/>
    </row>
    <row r="843" spans="5:7" x14ac:dyDescent="0.2">
      <c r="E843" s="109"/>
      <c r="F843" s="109"/>
      <c r="G843" s="89"/>
    </row>
    <row r="844" spans="5:7" x14ac:dyDescent="0.2">
      <c r="E844" s="109"/>
      <c r="F844" s="109"/>
      <c r="G844" s="89"/>
    </row>
    <row r="845" spans="5:7" x14ac:dyDescent="0.2">
      <c r="E845" s="109"/>
      <c r="F845" s="109"/>
      <c r="G845" s="89"/>
    </row>
    <row r="846" spans="5:7" x14ac:dyDescent="0.2">
      <c r="E846" s="109"/>
      <c r="F846" s="109"/>
      <c r="G846" s="89"/>
    </row>
    <row r="847" spans="5:7" x14ac:dyDescent="0.2">
      <c r="E847" s="109"/>
      <c r="F847" s="109"/>
      <c r="G847" s="89"/>
    </row>
    <row r="848" spans="5:7" x14ac:dyDescent="0.2">
      <c r="E848" s="109"/>
      <c r="F848" s="109"/>
      <c r="G848" s="89"/>
    </row>
    <row r="849" spans="5:7" x14ac:dyDescent="0.2">
      <c r="E849" s="109"/>
      <c r="F849" s="109"/>
      <c r="G849" s="89"/>
    </row>
    <row r="850" spans="5:7" x14ac:dyDescent="0.2">
      <c r="E850" s="109"/>
      <c r="F850" s="109"/>
      <c r="G850" s="89"/>
    </row>
    <row r="851" spans="5:7" x14ac:dyDescent="0.2">
      <c r="E851" s="109"/>
      <c r="F851" s="109"/>
      <c r="G851" s="89"/>
    </row>
    <row r="852" spans="5:7" x14ac:dyDescent="0.2">
      <c r="E852" s="109"/>
      <c r="F852" s="109"/>
      <c r="G852" s="89"/>
    </row>
    <row r="853" spans="5:7" x14ac:dyDescent="0.2">
      <c r="E853" s="109"/>
      <c r="F853" s="109"/>
      <c r="G853" s="89"/>
    </row>
    <row r="854" spans="5:7" x14ac:dyDescent="0.2">
      <c r="E854" s="109"/>
      <c r="F854" s="109"/>
      <c r="G854" s="89"/>
    </row>
    <row r="855" spans="5:7" x14ac:dyDescent="0.2">
      <c r="E855" s="109"/>
      <c r="F855" s="109"/>
      <c r="G855" s="89"/>
    </row>
    <row r="856" spans="5:7" x14ac:dyDescent="0.2">
      <c r="E856" s="109"/>
      <c r="F856" s="109"/>
      <c r="G856" s="89"/>
    </row>
    <row r="857" spans="5:7" x14ac:dyDescent="0.2">
      <c r="E857" s="109"/>
      <c r="F857" s="109"/>
      <c r="G857" s="89"/>
    </row>
    <row r="858" spans="5:7" x14ac:dyDescent="0.2">
      <c r="E858" s="109"/>
      <c r="F858" s="109"/>
      <c r="G858" s="89"/>
    </row>
    <row r="859" spans="5:7" x14ac:dyDescent="0.2">
      <c r="E859" s="109"/>
      <c r="F859" s="109"/>
      <c r="G859" s="89"/>
    </row>
    <row r="860" spans="5:7" x14ac:dyDescent="0.2">
      <c r="E860" s="109"/>
      <c r="F860" s="109"/>
      <c r="G860" s="89"/>
    </row>
    <row r="861" spans="5:7" x14ac:dyDescent="0.2">
      <c r="E861" s="109"/>
      <c r="F861" s="109"/>
      <c r="G861" s="89"/>
    </row>
    <row r="862" spans="5:7" x14ac:dyDescent="0.2">
      <c r="E862" s="109"/>
      <c r="F862" s="109"/>
      <c r="G862" s="89"/>
    </row>
    <row r="863" spans="5:7" x14ac:dyDescent="0.2">
      <c r="E863" s="109"/>
      <c r="F863" s="109"/>
      <c r="G863" s="89"/>
    </row>
    <row r="864" spans="5:7" x14ac:dyDescent="0.2">
      <c r="E864" s="109"/>
      <c r="F864" s="109"/>
      <c r="G864" s="89"/>
    </row>
    <row r="865" spans="5:7" x14ac:dyDescent="0.2">
      <c r="E865" s="109"/>
      <c r="F865" s="109"/>
      <c r="G865" s="89"/>
    </row>
    <row r="866" spans="5:7" x14ac:dyDescent="0.2">
      <c r="E866" s="109"/>
      <c r="F866" s="109"/>
      <c r="G866" s="89"/>
    </row>
    <row r="867" spans="5:7" x14ac:dyDescent="0.2">
      <c r="E867" s="109"/>
      <c r="F867" s="109"/>
      <c r="G867" s="89"/>
    </row>
    <row r="868" spans="5:7" x14ac:dyDescent="0.2">
      <c r="E868" s="109"/>
      <c r="F868" s="109"/>
      <c r="G868" s="89"/>
    </row>
    <row r="869" spans="5:7" x14ac:dyDescent="0.2">
      <c r="E869" s="109"/>
      <c r="F869" s="109"/>
      <c r="G869" s="89"/>
    </row>
    <row r="870" spans="5:7" x14ac:dyDescent="0.2">
      <c r="E870" s="109"/>
      <c r="F870" s="109"/>
      <c r="G870" s="89"/>
    </row>
    <row r="871" spans="5:7" x14ac:dyDescent="0.2">
      <c r="E871" s="109"/>
      <c r="F871" s="109"/>
      <c r="G871" s="89"/>
    </row>
    <row r="872" spans="5:7" x14ac:dyDescent="0.2">
      <c r="E872" s="109"/>
      <c r="F872" s="109"/>
      <c r="G872" s="89"/>
    </row>
    <row r="873" spans="5:7" x14ac:dyDescent="0.2">
      <c r="E873" s="109"/>
      <c r="F873" s="109"/>
      <c r="G873" s="89"/>
    </row>
    <row r="874" spans="5:7" x14ac:dyDescent="0.2">
      <c r="E874" s="109"/>
      <c r="F874" s="109"/>
      <c r="G874" s="89"/>
    </row>
    <row r="875" spans="5:7" x14ac:dyDescent="0.2">
      <c r="E875" s="109"/>
      <c r="F875" s="109"/>
      <c r="G875" s="89"/>
    </row>
    <row r="876" spans="5:7" x14ac:dyDescent="0.2">
      <c r="E876" s="109"/>
      <c r="F876" s="109"/>
      <c r="G876" s="89"/>
    </row>
    <row r="877" spans="5:7" x14ac:dyDescent="0.2">
      <c r="E877" s="109"/>
      <c r="F877" s="109"/>
      <c r="G877" s="89"/>
    </row>
    <row r="878" spans="5:7" x14ac:dyDescent="0.2">
      <c r="E878" s="109"/>
      <c r="F878" s="109"/>
      <c r="G878" s="89"/>
    </row>
    <row r="879" spans="5:7" x14ac:dyDescent="0.2">
      <c r="E879" s="109"/>
      <c r="F879" s="109"/>
      <c r="G879" s="89"/>
    </row>
    <row r="880" spans="5:7" x14ac:dyDescent="0.2">
      <c r="E880" s="109"/>
      <c r="F880" s="109"/>
      <c r="G880" s="89"/>
    </row>
    <row r="881" spans="5:7" x14ac:dyDescent="0.2">
      <c r="E881" s="109"/>
      <c r="F881" s="109"/>
      <c r="G881" s="89"/>
    </row>
    <row r="882" spans="5:7" x14ac:dyDescent="0.2">
      <c r="E882" s="109"/>
      <c r="F882" s="109"/>
      <c r="G882" s="89"/>
    </row>
    <row r="883" spans="5:7" x14ac:dyDescent="0.2">
      <c r="E883" s="109"/>
      <c r="F883" s="109"/>
      <c r="G883" s="89"/>
    </row>
    <row r="884" spans="5:7" x14ac:dyDescent="0.2">
      <c r="E884" s="109"/>
      <c r="F884" s="109"/>
      <c r="G884" s="89"/>
    </row>
    <row r="885" spans="5:7" x14ac:dyDescent="0.2">
      <c r="E885" s="109"/>
      <c r="F885" s="109"/>
      <c r="G885" s="89"/>
    </row>
    <row r="886" spans="5:7" x14ac:dyDescent="0.2">
      <c r="E886" s="109"/>
      <c r="F886" s="109"/>
      <c r="G886" s="89"/>
    </row>
    <row r="887" spans="5:7" x14ac:dyDescent="0.2">
      <c r="E887" s="109"/>
      <c r="F887" s="109"/>
      <c r="G887" s="89"/>
    </row>
    <row r="888" spans="5:7" x14ac:dyDescent="0.2">
      <c r="E888" s="109"/>
      <c r="F888" s="109"/>
      <c r="G888" s="89"/>
    </row>
    <row r="889" spans="5:7" x14ac:dyDescent="0.2">
      <c r="E889" s="109"/>
      <c r="F889" s="109"/>
      <c r="G889" s="89"/>
    </row>
    <row r="890" spans="5:7" x14ac:dyDescent="0.2">
      <c r="E890" s="109"/>
      <c r="F890" s="109"/>
      <c r="G890" s="89"/>
    </row>
    <row r="891" spans="5:7" x14ac:dyDescent="0.2">
      <c r="E891" s="109"/>
      <c r="F891" s="109"/>
      <c r="G891" s="89"/>
    </row>
    <row r="892" spans="5:7" x14ac:dyDescent="0.2">
      <c r="E892" s="109"/>
      <c r="F892" s="109"/>
      <c r="G892" s="89"/>
    </row>
    <row r="893" spans="5:7" x14ac:dyDescent="0.2">
      <c r="E893" s="109"/>
      <c r="F893" s="109"/>
      <c r="G893" s="89"/>
    </row>
    <row r="894" spans="5:7" x14ac:dyDescent="0.2">
      <c r="E894" s="109"/>
      <c r="F894" s="109"/>
      <c r="G894" s="89"/>
    </row>
    <row r="895" spans="5:7" x14ac:dyDescent="0.2">
      <c r="E895" s="109"/>
      <c r="F895" s="109"/>
      <c r="G895" s="89"/>
    </row>
    <row r="896" spans="5:7" x14ac:dyDescent="0.2">
      <c r="E896" s="109"/>
      <c r="F896" s="109"/>
      <c r="G896" s="89"/>
    </row>
    <row r="897" spans="5:7" x14ac:dyDescent="0.2">
      <c r="E897" s="109"/>
      <c r="F897" s="109"/>
      <c r="G897" s="89"/>
    </row>
    <row r="898" spans="5:7" x14ac:dyDescent="0.2">
      <c r="E898" s="109"/>
      <c r="F898" s="109"/>
      <c r="G898" s="89"/>
    </row>
    <row r="899" spans="5:7" x14ac:dyDescent="0.2">
      <c r="E899" s="109"/>
      <c r="F899" s="109"/>
      <c r="G899" s="89"/>
    </row>
    <row r="900" spans="5:7" x14ac:dyDescent="0.2">
      <c r="E900" s="109"/>
      <c r="F900" s="109"/>
      <c r="G900" s="89"/>
    </row>
    <row r="901" spans="5:7" x14ac:dyDescent="0.2">
      <c r="E901" s="109"/>
      <c r="F901" s="109"/>
      <c r="G901" s="89"/>
    </row>
    <row r="902" spans="5:7" x14ac:dyDescent="0.2">
      <c r="E902" s="109"/>
      <c r="F902" s="109"/>
      <c r="G902" s="89"/>
    </row>
    <row r="903" spans="5:7" x14ac:dyDescent="0.2">
      <c r="E903" s="109"/>
      <c r="F903" s="109"/>
      <c r="G903" s="89"/>
    </row>
    <row r="904" spans="5:7" x14ac:dyDescent="0.2">
      <c r="E904" s="109"/>
      <c r="F904" s="109"/>
      <c r="G904" s="89"/>
    </row>
    <row r="905" spans="5:7" x14ac:dyDescent="0.2">
      <c r="E905" s="109"/>
      <c r="F905" s="109"/>
      <c r="G905" s="89"/>
    </row>
    <row r="906" spans="5:7" x14ac:dyDescent="0.2">
      <c r="E906" s="109"/>
      <c r="F906" s="109"/>
      <c r="G906" s="89"/>
    </row>
    <row r="907" spans="5:7" x14ac:dyDescent="0.2">
      <c r="E907" s="109"/>
      <c r="F907" s="109"/>
      <c r="G907" s="89"/>
    </row>
    <row r="908" spans="5:7" x14ac:dyDescent="0.2">
      <c r="E908" s="109"/>
      <c r="F908" s="109"/>
      <c r="G908" s="89"/>
    </row>
    <row r="909" spans="5:7" x14ac:dyDescent="0.2">
      <c r="E909" s="109"/>
      <c r="F909" s="109"/>
      <c r="G909" s="89"/>
    </row>
    <row r="910" spans="5:7" x14ac:dyDescent="0.2">
      <c r="E910" s="109"/>
      <c r="F910" s="109"/>
      <c r="G910" s="89"/>
    </row>
    <row r="911" spans="5:7" x14ac:dyDescent="0.2">
      <c r="E911" s="109"/>
      <c r="F911" s="109"/>
      <c r="G911" s="89"/>
    </row>
    <row r="912" spans="5:7" x14ac:dyDescent="0.2">
      <c r="E912" s="109"/>
      <c r="F912" s="109"/>
      <c r="G912" s="89"/>
    </row>
    <row r="913" spans="5:7" x14ac:dyDescent="0.2">
      <c r="E913" s="109"/>
      <c r="F913" s="109"/>
      <c r="G913" s="89"/>
    </row>
    <row r="914" spans="5:7" x14ac:dyDescent="0.2">
      <c r="E914" s="109"/>
      <c r="F914" s="109"/>
      <c r="G914" s="89"/>
    </row>
    <row r="915" spans="5:7" x14ac:dyDescent="0.2">
      <c r="E915" s="109"/>
      <c r="F915" s="109"/>
      <c r="G915" s="89"/>
    </row>
    <row r="916" spans="5:7" x14ac:dyDescent="0.2">
      <c r="E916" s="109"/>
      <c r="F916" s="109"/>
      <c r="G916" s="89"/>
    </row>
    <row r="917" spans="5:7" x14ac:dyDescent="0.2">
      <c r="E917" s="109"/>
      <c r="F917" s="109"/>
      <c r="G917" s="89"/>
    </row>
    <row r="918" spans="5:7" x14ac:dyDescent="0.2">
      <c r="E918" s="109"/>
      <c r="F918" s="109"/>
      <c r="G918" s="89"/>
    </row>
    <row r="919" spans="5:7" x14ac:dyDescent="0.2">
      <c r="E919" s="109"/>
      <c r="F919" s="109"/>
      <c r="G919" s="89"/>
    </row>
    <row r="920" spans="5:7" x14ac:dyDescent="0.2">
      <c r="E920" s="109"/>
      <c r="F920" s="109"/>
      <c r="G920" s="89"/>
    </row>
    <row r="921" spans="5:7" x14ac:dyDescent="0.2">
      <c r="E921" s="109"/>
      <c r="F921" s="109"/>
      <c r="G921" s="89"/>
    </row>
    <row r="922" spans="5:7" x14ac:dyDescent="0.2">
      <c r="E922" s="109"/>
      <c r="F922" s="109"/>
      <c r="G922" s="89"/>
    </row>
    <row r="923" spans="5:7" x14ac:dyDescent="0.2">
      <c r="E923" s="109"/>
      <c r="F923" s="109"/>
      <c r="G923" s="89"/>
    </row>
    <row r="924" spans="5:7" x14ac:dyDescent="0.2">
      <c r="E924" s="109"/>
      <c r="F924" s="109"/>
      <c r="G924" s="89"/>
    </row>
    <row r="925" spans="5:7" x14ac:dyDescent="0.2">
      <c r="E925" s="109"/>
      <c r="F925" s="109"/>
      <c r="G925" s="89"/>
    </row>
    <row r="926" spans="5:7" x14ac:dyDescent="0.2">
      <c r="E926" s="109"/>
      <c r="F926" s="109"/>
      <c r="G926" s="89"/>
    </row>
    <row r="927" spans="5:7" x14ac:dyDescent="0.2">
      <c r="E927" s="109"/>
      <c r="F927" s="109"/>
      <c r="G927" s="89"/>
    </row>
    <row r="928" spans="5:7" x14ac:dyDescent="0.2">
      <c r="E928" s="109"/>
      <c r="F928" s="109"/>
      <c r="G928" s="89"/>
    </row>
    <row r="929" spans="5:7" x14ac:dyDescent="0.2">
      <c r="E929" s="109"/>
      <c r="F929" s="109"/>
      <c r="G929" s="89"/>
    </row>
    <row r="930" spans="5:7" x14ac:dyDescent="0.2">
      <c r="E930" s="109"/>
      <c r="F930" s="109"/>
      <c r="G930" s="89"/>
    </row>
    <row r="931" spans="5:7" x14ac:dyDescent="0.2">
      <c r="E931" s="109"/>
      <c r="F931" s="109"/>
      <c r="G931" s="89"/>
    </row>
    <row r="932" spans="5:7" x14ac:dyDescent="0.2">
      <c r="E932" s="109"/>
      <c r="F932" s="109"/>
      <c r="G932" s="89"/>
    </row>
    <row r="933" spans="5:7" x14ac:dyDescent="0.2">
      <c r="E933" s="109"/>
      <c r="F933" s="109"/>
      <c r="G933" s="89"/>
    </row>
    <row r="934" spans="5:7" x14ac:dyDescent="0.2">
      <c r="E934" s="109"/>
      <c r="F934" s="109"/>
      <c r="G934" s="89"/>
    </row>
    <row r="935" spans="5:7" x14ac:dyDescent="0.2">
      <c r="E935" s="109"/>
      <c r="F935" s="109"/>
      <c r="G935" s="89"/>
    </row>
    <row r="936" spans="5:7" x14ac:dyDescent="0.2">
      <c r="E936" s="109"/>
      <c r="F936" s="109"/>
      <c r="G936" s="89"/>
    </row>
    <row r="937" spans="5:7" x14ac:dyDescent="0.2">
      <c r="E937" s="109"/>
      <c r="F937" s="109"/>
      <c r="G937" s="89"/>
    </row>
    <row r="938" spans="5:7" x14ac:dyDescent="0.2">
      <c r="E938" s="109"/>
      <c r="F938" s="109"/>
      <c r="G938" s="89"/>
    </row>
    <row r="939" spans="5:7" x14ac:dyDescent="0.2">
      <c r="E939" s="109"/>
      <c r="F939" s="109"/>
      <c r="G939" s="89"/>
    </row>
    <row r="940" spans="5:7" x14ac:dyDescent="0.2">
      <c r="E940" s="109"/>
      <c r="F940" s="109"/>
      <c r="G940" s="89"/>
    </row>
    <row r="941" spans="5:7" x14ac:dyDescent="0.2">
      <c r="E941" s="109"/>
      <c r="F941" s="109"/>
      <c r="G941" s="89"/>
    </row>
    <row r="942" spans="5:7" x14ac:dyDescent="0.2">
      <c r="E942" s="109"/>
      <c r="F942" s="109"/>
      <c r="G942" s="89"/>
    </row>
    <row r="943" spans="5:7" x14ac:dyDescent="0.2">
      <c r="E943" s="109"/>
      <c r="F943" s="109"/>
      <c r="G943" s="89"/>
    </row>
    <row r="944" spans="5:7" x14ac:dyDescent="0.2">
      <c r="E944" s="109"/>
      <c r="F944" s="109"/>
      <c r="G944" s="89"/>
    </row>
    <row r="945" spans="5:7" x14ac:dyDescent="0.2">
      <c r="E945" s="109"/>
      <c r="F945" s="109"/>
      <c r="G945" s="89"/>
    </row>
    <row r="946" spans="5:7" x14ac:dyDescent="0.2">
      <c r="E946" s="109"/>
      <c r="F946" s="109"/>
      <c r="G946" s="89"/>
    </row>
    <row r="947" spans="5:7" x14ac:dyDescent="0.2">
      <c r="E947" s="109"/>
      <c r="F947" s="109"/>
      <c r="G947" s="89"/>
    </row>
    <row r="948" spans="5:7" x14ac:dyDescent="0.2">
      <c r="E948" s="109"/>
      <c r="F948" s="109"/>
      <c r="G948" s="89"/>
    </row>
    <row r="949" spans="5:7" x14ac:dyDescent="0.2">
      <c r="E949" s="109"/>
      <c r="F949" s="109"/>
      <c r="G949" s="89"/>
    </row>
    <row r="950" spans="5:7" x14ac:dyDescent="0.2">
      <c r="E950" s="109"/>
      <c r="F950" s="109"/>
      <c r="G950" s="89"/>
    </row>
    <row r="951" spans="5:7" x14ac:dyDescent="0.2">
      <c r="E951" s="109"/>
      <c r="F951" s="109"/>
      <c r="G951" s="89"/>
    </row>
    <row r="952" spans="5:7" x14ac:dyDescent="0.2">
      <c r="E952" s="109"/>
      <c r="F952" s="109"/>
      <c r="G952" s="89"/>
    </row>
    <row r="953" spans="5:7" x14ac:dyDescent="0.2">
      <c r="E953" s="109"/>
      <c r="F953" s="109"/>
      <c r="G953" s="89"/>
    </row>
    <row r="954" spans="5:7" x14ac:dyDescent="0.2">
      <c r="E954" s="109"/>
      <c r="F954" s="109"/>
      <c r="G954" s="89"/>
    </row>
    <row r="955" spans="5:7" x14ac:dyDescent="0.2">
      <c r="E955" s="109"/>
      <c r="F955" s="109"/>
      <c r="G955" s="89"/>
    </row>
    <row r="956" spans="5:7" x14ac:dyDescent="0.2">
      <c r="E956" s="109"/>
      <c r="F956" s="109"/>
      <c r="G956" s="89"/>
    </row>
    <row r="957" spans="5:7" x14ac:dyDescent="0.2">
      <c r="E957" s="109"/>
      <c r="F957" s="109"/>
      <c r="G957" s="89"/>
    </row>
    <row r="958" spans="5:7" x14ac:dyDescent="0.2">
      <c r="E958" s="109"/>
      <c r="F958" s="109"/>
      <c r="G958" s="89"/>
    </row>
    <row r="959" spans="5:7" x14ac:dyDescent="0.2">
      <c r="E959" s="109"/>
      <c r="F959" s="109"/>
      <c r="G959" s="89"/>
    </row>
    <row r="960" spans="5:7" x14ac:dyDescent="0.2">
      <c r="E960" s="109"/>
      <c r="F960" s="109"/>
      <c r="G960" s="89"/>
    </row>
    <row r="961" spans="5:7" x14ac:dyDescent="0.2">
      <c r="E961" s="109"/>
      <c r="F961" s="109"/>
      <c r="G961" s="89"/>
    </row>
    <row r="962" spans="5:7" x14ac:dyDescent="0.2">
      <c r="E962" s="109"/>
      <c r="F962" s="109"/>
      <c r="G962" s="89"/>
    </row>
    <row r="963" spans="5:7" x14ac:dyDescent="0.2">
      <c r="E963" s="109"/>
      <c r="F963" s="109"/>
      <c r="G963" s="89"/>
    </row>
    <row r="964" spans="5:7" x14ac:dyDescent="0.2">
      <c r="E964" s="109"/>
      <c r="F964" s="109"/>
      <c r="G964" s="89"/>
    </row>
    <row r="965" spans="5:7" x14ac:dyDescent="0.2">
      <c r="E965" s="109"/>
      <c r="F965" s="109"/>
      <c r="G965" s="89"/>
    </row>
    <row r="966" spans="5:7" x14ac:dyDescent="0.2">
      <c r="E966" s="109"/>
      <c r="F966" s="109"/>
      <c r="G966" s="89"/>
    </row>
    <row r="967" spans="5:7" x14ac:dyDescent="0.2">
      <c r="E967" s="109"/>
      <c r="F967" s="109"/>
      <c r="G967" s="89"/>
    </row>
    <row r="968" spans="5:7" x14ac:dyDescent="0.2">
      <c r="E968" s="109"/>
      <c r="F968" s="109"/>
      <c r="G968" s="89"/>
    </row>
    <row r="969" spans="5:7" x14ac:dyDescent="0.2">
      <c r="E969" s="109"/>
      <c r="F969" s="109"/>
      <c r="G969" s="89"/>
    </row>
    <row r="970" spans="5:7" x14ac:dyDescent="0.2">
      <c r="E970" s="109"/>
      <c r="F970" s="109"/>
      <c r="G970" s="89"/>
    </row>
    <row r="971" spans="5:7" x14ac:dyDescent="0.2">
      <c r="E971" s="109"/>
      <c r="F971" s="109"/>
      <c r="G971" s="89"/>
    </row>
    <row r="972" spans="5:7" x14ac:dyDescent="0.2">
      <c r="E972" s="109"/>
      <c r="F972" s="109"/>
      <c r="G972" s="89"/>
    </row>
    <row r="973" spans="5:7" x14ac:dyDescent="0.2">
      <c r="E973" s="109"/>
      <c r="F973" s="109"/>
      <c r="G973" s="89"/>
    </row>
    <row r="974" spans="5:7" x14ac:dyDescent="0.2">
      <c r="E974" s="109"/>
      <c r="F974" s="109"/>
      <c r="G974" s="89"/>
    </row>
    <row r="975" spans="5:7" x14ac:dyDescent="0.2">
      <c r="E975" s="109"/>
      <c r="F975" s="109"/>
      <c r="G975" s="89"/>
    </row>
    <row r="976" spans="5:7" x14ac:dyDescent="0.2">
      <c r="E976" s="109"/>
      <c r="F976" s="109"/>
      <c r="G976" s="89"/>
    </row>
    <row r="977" spans="5:7" x14ac:dyDescent="0.2">
      <c r="E977" s="109"/>
      <c r="F977" s="109"/>
      <c r="G977" s="89"/>
    </row>
    <row r="978" spans="5:7" x14ac:dyDescent="0.2">
      <c r="E978" s="109"/>
      <c r="F978" s="109"/>
      <c r="G978" s="89"/>
    </row>
    <row r="979" spans="5:7" x14ac:dyDescent="0.2">
      <c r="E979" s="109"/>
      <c r="F979" s="109"/>
      <c r="G979" s="89"/>
    </row>
    <row r="980" spans="5:7" x14ac:dyDescent="0.2">
      <c r="E980" s="109"/>
      <c r="F980" s="109"/>
      <c r="G980" s="89"/>
    </row>
    <row r="981" spans="5:7" x14ac:dyDescent="0.2">
      <c r="E981" s="109"/>
      <c r="F981" s="109"/>
      <c r="G981" s="89"/>
    </row>
    <row r="982" spans="5:7" x14ac:dyDescent="0.2">
      <c r="E982" s="109"/>
      <c r="F982" s="109"/>
      <c r="G982" s="89"/>
    </row>
    <row r="983" spans="5:7" x14ac:dyDescent="0.2">
      <c r="E983" s="109"/>
      <c r="F983" s="109"/>
      <c r="G983" s="89"/>
    </row>
    <row r="984" spans="5:7" x14ac:dyDescent="0.2">
      <c r="E984" s="109"/>
      <c r="F984" s="109"/>
      <c r="G984" s="89"/>
    </row>
    <row r="985" spans="5:7" x14ac:dyDescent="0.2">
      <c r="E985" s="109"/>
      <c r="F985" s="109"/>
      <c r="G985" s="89"/>
    </row>
    <row r="986" spans="5:7" x14ac:dyDescent="0.2">
      <c r="E986" s="109"/>
      <c r="F986" s="109"/>
      <c r="G986" s="89"/>
    </row>
    <row r="987" spans="5:7" x14ac:dyDescent="0.2">
      <c r="E987" s="109"/>
      <c r="F987" s="109"/>
      <c r="G987" s="89"/>
    </row>
    <row r="988" spans="5:7" x14ac:dyDescent="0.2">
      <c r="E988" s="109"/>
      <c r="F988" s="109"/>
      <c r="G988" s="89"/>
    </row>
    <row r="989" spans="5:7" x14ac:dyDescent="0.2">
      <c r="E989" s="109"/>
      <c r="F989" s="109"/>
      <c r="G989" s="89"/>
    </row>
    <row r="990" spans="5:7" x14ac:dyDescent="0.2">
      <c r="E990" s="109"/>
      <c r="F990" s="109"/>
      <c r="G990" s="89"/>
    </row>
    <row r="991" spans="5:7" x14ac:dyDescent="0.2">
      <c r="E991" s="109"/>
      <c r="F991" s="109"/>
      <c r="G991" s="89"/>
    </row>
    <row r="992" spans="5:7" x14ac:dyDescent="0.2">
      <c r="E992" s="109"/>
      <c r="F992" s="109"/>
      <c r="G992" s="89"/>
    </row>
    <row r="993" spans="5:7" x14ac:dyDescent="0.2">
      <c r="E993" s="109"/>
      <c r="F993" s="109"/>
      <c r="G993" s="89"/>
    </row>
    <row r="994" spans="5:7" x14ac:dyDescent="0.2">
      <c r="E994" s="109"/>
      <c r="F994" s="109"/>
      <c r="G994" s="89"/>
    </row>
    <row r="995" spans="5:7" x14ac:dyDescent="0.2">
      <c r="E995" s="109"/>
      <c r="F995" s="109"/>
      <c r="G995" s="89"/>
    </row>
    <row r="996" spans="5:7" x14ac:dyDescent="0.2">
      <c r="E996" s="109"/>
      <c r="F996" s="109"/>
      <c r="G996" s="89"/>
    </row>
    <row r="997" spans="5:7" x14ac:dyDescent="0.2">
      <c r="E997" s="109"/>
      <c r="F997" s="109"/>
      <c r="G997" s="89"/>
    </row>
    <row r="998" spans="5:7" x14ac:dyDescent="0.2">
      <c r="E998" s="109"/>
      <c r="F998" s="109"/>
      <c r="G998" s="89"/>
    </row>
    <row r="999" spans="5:7" x14ac:dyDescent="0.2">
      <c r="E999" s="109"/>
      <c r="F999" s="109"/>
      <c r="G999" s="89"/>
    </row>
    <row r="1000" spans="5:7" x14ac:dyDescent="0.2">
      <c r="E1000" s="109"/>
      <c r="F1000" s="109"/>
      <c r="G1000" s="89"/>
    </row>
    <row r="1001" spans="5:7" x14ac:dyDescent="0.2">
      <c r="E1001" s="109"/>
      <c r="F1001" s="109"/>
      <c r="G1001" s="89"/>
    </row>
    <row r="1002" spans="5:7" x14ac:dyDescent="0.2">
      <c r="E1002" s="109"/>
      <c r="F1002" s="109"/>
      <c r="G1002" s="89"/>
    </row>
    <row r="1003" spans="5:7" x14ac:dyDescent="0.2">
      <c r="E1003" s="109"/>
      <c r="F1003" s="109"/>
      <c r="G1003" s="89"/>
    </row>
    <row r="1004" spans="5:7" x14ac:dyDescent="0.2">
      <c r="E1004" s="109"/>
      <c r="F1004" s="109"/>
      <c r="G1004" s="89"/>
    </row>
    <row r="1005" spans="5:7" x14ac:dyDescent="0.2">
      <c r="E1005" s="109"/>
      <c r="F1005" s="109"/>
      <c r="G1005" s="89"/>
    </row>
    <row r="1006" spans="5:7" x14ac:dyDescent="0.2">
      <c r="E1006" s="109"/>
      <c r="F1006" s="109"/>
      <c r="G1006" s="89"/>
    </row>
    <row r="1007" spans="5:7" x14ac:dyDescent="0.2">
      <c r="E1007" s="109"/>
      <c r="F1007" s="109"/>
      <c r="G1007" s="89"/>
    </row>
    <row r="1008" spans="5:7" x14ac:dyDescent="0.2">
      <c r="E1008" s="109"/>
      <c r="F1008" s="109"/>
      <c r="G1008" s="89"/>
    </row>
    <row r="1009" spans="5:7" x14ac:dyDescent="0.2">
      <c r="E1009" s="109"/>
      <c r="F1009" s="109"/>
      <c r="G1009" s="89"/>
    </row>
    <row r="1010" spans="5:7" x14ac:dyDescent="0.2">
      <c r="E1010" s="109"/>
      <c r="F1010" s="109"/>
      <c r="G1010" s="89"/>
    </row>
    <row r="1011" spans="5:7" x14ac:dyDescent="0.2">
      <c r="E1011" s="109"/>
      <c r="F1011" s="109"/>
      <c r="G1011" s="89"/>
    </row>
    <row r="1012" spans="5:7" x14ac:dyDescent="0.2">
      <c r="E1012" s="109"/>
      <c r="F1012" s="109"/>
      <c r="G1012" s="89"/>
    </row>
    <row r="1013" spans="5:7" x14ac:dyDescent="0.2">
      <c r="E1013" s="109"/>
      <c r="F1013" s="109"/>
      <c r="G1013" s="89"/>
    </row>
    <row r="1014" spans="5:7" x14ac:dyDescent="0.2">
      <c r="E1014" s="109"/>
      <c r="F1014" s="109"/>
      <c r="G1014" s="89"/>
    </row>
    <row r="1015" spans="5:7" x14ac:dyDescent="0.2">
      <c r="E1015" s="109"/>
      <c r="F1015" s="109"/>
      <c r="G1015" s="89"/>
    </row>
    <row r="1016" spans="5:7" x14ac:dyDescent="0.2">
      <c r="E1016" s="109"/>
      <c r="F1016" s="109"/>
      <c r="G1016" s="89"/>
    </row>
    <row r="1017" spans="5:7" x14ac:dyDescent="0.2">
      <c r="E1017" s="109"/>
      <c r="F1017" s="109"/>
      <c r="G1017" s="89"/>
    </row>
    <row r="1018" spans="5:7" x14ac:dyDescent="0.2">
      <c r="E1018" s="109"/>
      <c r="F1018" s="109"/>
      <c r="G1018" s="89"/>
    </row>
    <row r="1019" spans="5:7" x14ac:dyDescent="0.2">
      <c r="E1019" s="109"/>
      <c r="F1019" s="109"/>
      <c r="G1019" s="89"/>
    </row>
    <row r="1020" spans="5:7" x14ac:dyDescent="0.2">
      <c r="E1020" s="109"/>
      <c r="F1020" s="109"/>
      <c r="G1020" s="89"/>
    </row>
    <row r="1021" spans="5:7" x14ac:dyDescent="0.2">
      <c r="E1021" s="109"/>
      <c r="F1021" s="109"/>
      <c r="G1021" s="89"/>
    </row>
    <row r="1022" spans="5:7" x14ac:dyDescent="0.2">
      <c r="E1022" s="109"/>
      <c r="F1022" s="109"/>
      <c r="G1022" s="89"/>
    </row>
    <row r="1023" spans="5:7" x14ac:dyDescent="0.2">
      <c r="E1023" s="109"/>
      <c r="F1023" s="109"/>
      <c r="G1023" s="89"/>
    </row>
    <row r="1024" spans="5:7" x14ac:dyDescent="0.2">
      <c r="E1024" s="109"/>
      <c r="F1024" s="109"/>
      <c r="G1024" s="89"/>
    </row>
    <row r="1025" spans="5:7" x14ac:dyDescent="0.2">
      <c r="E1025" s="109"/>
      <c r="F1025" s="109"/>
      <c r="G1025" s="89"/>
    </row>
    <row r="1026" spans="5:7" x14ac:dyDescent="0.2">
      <c r="E1026" s="109"/>
      <c r="F1026" s="109"/>
      <c r="G1026" s="89"/>
    </row>
    <row r="1027" spans="5:7" x14ac:dyDescent="0.2">
      <c r="E1027" s="109"/>
      <c r="F1027" s="109"/>
      <c r="G1027" s="89"/>
    </row>
    <row r="1028" spans="5:7" x14ac:dyDescent="0.2">
      <c r="E1028" s="109"/>
      <c r="F1028" s="109"/>
      <c r="G1028" s="89"/>
    </row>
    <row r="1029" spans="5:7" x14ac:dyDescent="0.2">
      <c r="E1029" s="109"/>
      <c r="F1029" s="109"/>
      <c r="G1029" s="89"/>
    </row>
    <row r="1030" spans="5:7" x14ac:dyDescent="0.2">
      <c r="E1030" s="109"/>
      <c r="F1030" s="109"/>
      <c r="G1030" s="89"/>
    </row>
    <row r="1031" spans="5:7" x14ac:dyDescent="0.2">
      <c r="E1031" s="109"/>
      <c r="F1031" s="109"/>
      <c r="G1031" s="89"/>
    </row>
    <row r="1032" spans="5:7" x14ac:dyDescent="0.2">
      <c r="E1032" s="109"/>
      <c r="F1032" s="109"/>
      <c r="G1032" s="89"/>
    </row>
    <row r="1033" spans="5:7" x14ac:dyDescent="0.2">
      <c r="E1033" s="109"/>
      <c r="F1033" s="109"/>
      <c r="G1033" s="89"/>
    </row>
    <row r="1034" spans="5:7" x14ac:dyDescent="0.2">
      <c r="E1034" s="109"/>
      <c r="F1034" s="109"/>
      <c r="G1034" s="89"/>
    </row>
    <row r="1035" spans="5:7" x14ac:dyDescent="0.2">
      <c r="E1035" s="109"/>
      <c r="F1035" s="109"/>
      <c r="G1035" s="89"/>
    </row>
    <row r="1036" spans="5:7" x14ac:dyDescent="0.2">
      <c r="E1036" s="109"/>
      <c r="F1036" s="109"/>
      <c r="G1036" s="89"/>
    </row>
    <row r="1037" spans="5:7" x14ac:dyDescent="0.2">
      <c r="E1037" s="109"/>
      <c r="F1037" s="109"/>
      <c r="G1037" s="89"/>
    </row>
    <row r="1038" spans="5:7" x14ac:dyDescent="0.2">
      <c r="E1038" s="109"/>
      <c r="F1038" s="109"/>
      <c r="G1038" s="89"/>
    </row>
    <row r="1039" spans="5:7" x14ac:dyDescent="0.2">
      <c r="E1039" s="109"/>
      <c r="F1039" s="109"/>
      <c r="G1039" s="89"/>
    </row>
    <row r="1040" spans="5:7" x14ac:dyDescent="0.2">
      <c r="E1040" s="109"/>
      <c r="F1040" s="109"/>
      <c r="G1040" s="89"/>
    </row>
    <row r="1041" spans="5:7" x14ac:dyDescent="0.2">
      <c r="E1041" s="109"/>
      <c r="F1041" s="109"/>
      <c r="G1041" s="89"/>
    </row>
    <row r="1042" spans="5:7" x14ac:dyDescent="0.2">
      <c r="E1042" s="109"/>
      <c r="F1042" s="109"/>
      <c r="G1042" s="89"/>
    </row>
    <row r="1043" spans="5:7" x14ac:dyDescent="0.2">
      <c r="E1043" s="109"/>
      <c r="F1043" s="109"/>
      <c r="G1043" s="89"/>
    </row>
    <row r="1044" spans="5:7" x14ac:dyDescent="0.2">
      <c r="E1044" s="109"/>
      <c r="F1044" s="109"/>
      <c r="G1044" s="89"/>
    </row>
    <row r="1045" spans="5:7" x14ac:dyDescent="0.2">
      <c r="E1045" s="109"/>
      <c r="F1045" s="109"/>
      <c r="G1045" s="89"/>
    </row>
    <row r="1046" spans="5:7" x14ac:dyDescent="0.2">
      <c r="E1046" s="109"/>
      <c r="F1046" s="109"/>
      <c r="G1046" s="89"/>
    </row>
    <row r="1047" spans="5:7" x14ac:dyDescent="0.2">
      <c r="E1047" s="109"/>
      <c r="F1047" s="109"/>
      <c r="G1047" s="89"/>
    </row>
    <row r="1048" spans="5:7" x14ac:dyDescent="0.2">
      <c r="E1048" s="109"/>
      <c r="F1048" s="109"/>
      <c r="G1048" s="89"/>
    </row>
    <row r="1049" spans="5:7" x14ac:dyDescent="0.2">
      <c r="E1049" s="109"/>
      <c r="F1049" s="109"/>
      <c r="G1049" s="89"/>
    </row>
    <row r="1050" spans="5:7" x14ac:dyDescent="0.2">
      <c r="E1050" s="109"/>
      <c r="F1050" s="109"/>
      <c r="G1050" s="89"/>
    </row>
    <row r="1051" spans="5:7" x14ac:dyDescent="0.2">
      <c r="E1051" s="109"/>
      <c r="F1051" s="109"/>
      <c r="G1051" s="89"/>
    </row>
    <row r="1052" spans="5:7" x14ac:dyDescent="0.2">
      <c r="E1052" s="109"/>
      <c r="F1052" s="109"/>
      <c r="G1052" s="89"/>
    </row>
    <row r="1053" spans="5:7" x14ac:dyDescent="0.2">
      <c r="E1053" s="109"/>
      <c r="F1053" s="109"/>
      <c r="G1053" s="89"/>
    </row>
    <row r="1054" spans="5:7" x14ac:dyDescent="0.2">
      <c r="E1054" s="109"/>
      <c r="F1054" s="109"/>
      <c r="G1054" s="89"/>
    </row>
    <row r="1055" spans="5:7" x14ac:dyDescent="0.2">
      <c r="E1055" s="109"/>
      <c r="F1055" s="109"/>
      <c r="G1055" s="89"/>
    </row>
    <row r="1056" spans="5:7" x14ac:dyDescent="0.2">
      <c r="E1056" s="109"/>
      <c r="F1056" s="109"/>
      <c r="G1056" s="89"/>
    </row>
    <row r="1057" spans="5:7" x14ac:dyDescent="0.2">
      <c r="E1057" s="109"/>
      <c r="F1057" s="109"/>
      <c r="G1057" s="89"/>
    </row>
    <row r="1058" spans="5:7" x14ac:dyDescent="0.2">
      <c r="E1058" s="109"/>
      <c r="F1058" s="109"/>
      <c r="G1058" s="89"/>
    </row>
    <row r="1059" spans="5:7" x14ac:dyDescent="0.2">
      <c r="E1059" s="109"/>
      <c r="F1059" s="109"/>
      <c r="G1059" s="89"/>
    </row>
    <row r="1060" spans="5:7" x14ac:dyDescent="0.2">
      <c r="E1060" s="109"/>
      <c r="F1060" s="109"/>
      <c r="G1060" s="89"/>
    </row>
    <row r="1061" spans="5:7" x14ac:dyDescent="0.2">
      <c r="E1061" s="109"/>
      <c r="F1061" s="109"/>
      <c r="G1061" s="89"/>
    </row>
    <row r="1062" spans="5:7" x14ac:dyDescent="0.2">
      <c r="E1062" s="109"/>
      <c r="F1062" s="109"/>
      <c r="G1062" s="89"/>
    </row>
    <row r="1063" spans="5:7" x14ac:dyDescent="0.2">
      <c r="E1063" s="109"/>
      <c r="F1063" s="109"/>
      <c r="G1063" s="89"/>
    </row>
    <row r="1064" spans="5:7" x14ac:dyDescent="0.2">
      <c r="E1064" s="109"/>
    </row>
  </sheetData>
  <sheetProtection algorithmName="SHA-512" hashValue="wa0/7l8qTJ2KguuDy7HFA6PXoRNWCYEakjilD/fgJymjyHhKahjlaewaADsLWrp3CnAIt/TPI03pkET/agpHJg==" saltValue="fFvSSkHiAHdmEpciEDHNWw==" spinCount="100000" sheet="1" objects="1" scenarios="1"/>
  <mergeCells count="6">
    <mergeCell ref="B5:G5"/>
    <mergeCell ref="C16:D16"/>
    <mergeCell ref="A11:G11"/>
    <mergeCell ref="C14:D14"/>
    <mergeCell ref="E13:F13"/>
    <mergeCell ref="C15:D15"/>
  </mergeCells>
  <phoneticPr fontId="4" type="noConversion"/>
  <conditionalFormatting sqref="G20:G593">
    <cfRule type="cellIs" dxfId="2" priority="2" operator="greaterThan">
      <formula>2349</formula>
    </cfRule>
    <cfRule type="cellIs" dxfId="1" priority="1" operator="lessThan">
      <formula>0</formula>
    </cfRule>
    <cfRule type="cellIs" dxfId="0" priority="3" operator="greaterThan">
      <formula>2192.4</formula>
    </cfRule>
  </conditionalFormatting>
  <dataValidations count="2">
    <dataValidation type="list" allowBlank="1" showInputMessage="1" showErrorMessage="1" sqref="C594:D1063">
      <formula1>$A$7:$A$9</formula1>
    </dataValidation>
    <dataValidation type="list" allowBlank="1" showInputMessage="1" showErrorMessage="1" sqref="C20:C593">
      <formula1>$A$7:$A$8</formula1>
    </dataValidation>
  </dataValidations>
  <pageMargins left="0.47244094488188981" right="0.47244094488188981" top="0.98425196850393704" bottom="0.98425196850393704"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36"/>
  <sheetViews>
    <sheetView showGridLines="0" zoomScale="80" zoomScaleNormal="80" workbookViewId="0">
      <selection activeCell="E28" sqref="E28"/>
    </sheetView>
  </sheetViews>
  <sheetFormatPr baseColWidth="10" defaultColWidth="11.42578125" defaultRowHeight="12.75" x14ac:dyDescent="0.2"/>
  <cols>
    <col min="1" max="3" width="11.42578125" style="134"/>
    <col min="4" max="4" width="32.42578125" style="134" customWidth="1"/>
    <col min="5" max="5" width="20.85546875" style="134" customWidth="1"/>
    <col min="6" max="16384" width="11.42578125" style="134"/>
  </cols>
  <sheetData>
    <row r="1" spans="1:8" ht="15" customHeight="1" x14ac:dyDescent="0.2">
      <c r="A1" s="145" t="str">
        <f>Basisdaten!A1</f>
        <v>GESUNDHEITS-, SOZIAL- UND INTEGRATIONSDIREKTION DES KANTONS BERN</v>
      </c>
      <c r="C1" s="146"/>
    </row>
    <row r="2" spans="1:8" ht="15" customHeight="1" x14ac:dyDescent="0.2">
      <c r="A2" s="145" t="s">
        <v>139</v>
      </c>
      <c r="C2" s="146"/>
    </row>
    <row r="3" spans="1:8" x14ac:dyDescent="0.2">
      <c r="A3" s="145"/>
      <c r="C3" s="146"/>
    </row>
    <row r="4" spans="1:8" ht="20.25" x14ac:dyDescent="0.2">
      <c r="A4" s="229" t="s">
        <v>65</v>
      </c>
      <c r="B4" s="230"/>
      <c r="C4" s="230"/>
      <c r="D4" s="229"/>
      <c r="E4" s="229">
        <f>Basisdaten!B7</f>
        <v>2022</v>
      </c>
      <c r="F4" s="230"/>
    </row>
    <row r="5" spans="1:8" ht="20.25" x14ac:dyDescent="0.2">
      <c r="A5" s="229"/>
      <c r="B5" s="230"/>
      <c r="C5" s="230"/>
      <c r="D5" s="229"/>
      <c r="E5" s="230"/>
      <c r="F5" s="230"/>
    </row>
    <row r="6" spans="1:8" ht="15" x14ac:dyDescent="0.2">
      <c r="A6" s="508">
        <f>Basisdaten!B17</f>
        <v>0</v>
      </c>
      <c r="B6" s="509"/>
      <c r="C6" s="509"/>
      <c r="D6" s="509"/>
      <c r="E6" s="509"/>
      <c r="F6" s="509"/>
      <c r="G6" s="509"/>
    </row>
    <row r="7" spans="1:8" ht="20.25" x14ac:dyDescent="0.2">
      <c r="A7" s="229"/>
      <c r="B7" s="230"/>
      <c r="C7" s="230"/>
      <c r="D7" s="229"/>
      <c r="E7" s="230"/>
      <c r="F7" s="230"/>
    </row>
    <row r="8" spans="1:8" s="230" customFormat="1" ht="20.100000000000001" customHeight="1" x14ac:dyDescent="0.2">
      <c r="A8" s="231" t="s">
        <v>32</v>
      </c>
      <c r="B8" s="232"/>
      <c r="C8" s="238" t="s">
        <v>33</v>
      </c>
      <c r="D8" s="234"/>
    </row>
    <row r="9" spans="1:8" s="232" customFormat="1" ht="13.5" customHeight="1" thickBot="1" x14ac:dyDescent="0.25"/>
    <row r="10" spans="1:8" s="232" customFormat="1" ht="23.25" customHeight="1" x14ac:dyDescent="0.2">
      <c r="A10" s="512" t="str">
        <f>'Leistungsnachweis BE'!A8</f>
        <v>Behindert gemäss ATSG, mit Rente (BE)</v>
      </c>
      <c r="B10" s="513"/>
      <c r="C10" s="513"/>
      <c r="D10" s="514"/>
      <c r="E10" s="235">
        <f>'Leistungsnachweis BE'!E17</f>
        <v>0</v>
      </c>
    </row>
    <row r="11" spans="1:8" s="311" customFormat="1" ht="23.25" customHeight="1" x14ac:dyDescent="0.2">
      <c r="A11" s="312" t="str">
        <f>'Leistungsnachweis BE'!A9</f>
        <v>Behindert gem. ATSG, ohne Rente (BE) (in Abklärung IV-Rente)</v>
      </c>
      <c r="B11" s="313"/>
      <c r="C11" s="313"/>
      <c r="D11" s="314"/>
      <c r="E11" s="316">
        <f>'Leistungsnachweis BE'!E18</f>
        <v>0</v>
      </c>
    </row>
    <row r="12" spans="1:8" s="232" customFormat="1" ht="23.25" customHeight="1" x14ac:dyDescent="0.2">
      <c r="A12" s="515" t="str">
        <f>'Leistungsnachweis BE'!A10</f>
        <v>Behindert gem. ATSG, ohne Rente (BE) (neg. Rentenentscheid)</v>
      </c>
      <c r="B12" s="516"/>
      <c r="C12" s="516"/>
      <c r="D12" s="517"/>
      <c r="E12" s="236">
        <f>'Leistungsnachweis BE'!E19</f>
        <v>0</v>
      </c>
      <c r="H12" s="237"/>
    </row>
    <row r="13" spans="1:8" s="232" customFormat="1" ht="23.25" customHeight="1" x14ac:dyDescent="0.2">
      <c r="A13" s="505" t="s">
        <v>34</v>
      </c>
      <c r="B13" s="506"/>
      <c r="C13" s="506"/>
      <c r="D13" s="506"/>
      <c r="E13" s="242">
        <f>SUM(E10:E12)</f>
        <v>0</v>
      </c>
    </row>
    <row r="14" spans="1:8" s="232" customFormat="1" ht="23.25" customHeight="1" x14ac:dyDescent="0.2">
      <c r="A14" s="502" t="s">
        <v>35</v>
      </c>
      <c r="B14" s="503"/>
      <c r="C14" s="503"/>
      <c r="D14" s="503"/>
      <c r="E14" s="243">
        <f>Basisdaten!F34</f>
        <v>0</v>
      </c>
    </row>
    <row r="15" spans="1:8" s="232" customFormat="1" ht="23.25" customHeight="1" x14ac:dyDescent="0.2">
      <c r="A15" s="499" t="s">
        <v>36</v>
      </c>
      <c r="B15" s="500"/>
      <c r="C15" s="500"/>
      <c r="D15" s="500"/>
      <c r="E15" s="294">
        <f>E13*E14</f>
        <v>0</v>
      </c>
    </row>
    <row r="16" spans="1:8" s="291" customFormat="1" ht="23.25" customHeight="1" x14ac:dyDescent="0.2">
      <c r="A16" s="487" t="s">
        <v>131</v>
      </c>
      <c r="B16" s="488"/>
      <c r="C16" s="488"/>
      <c r="D16" s="489"/>
      <c r="E16" s="295"/>
    </row>
    <row r="17" spans="1:5" s="291" customFormat="1" ht="23.25" customHeight="1" thickBot="1" x14ac:dyDescent="0.25">
      <c r="A17" s="292" t="s">
        <v>104</v>
      </c>
      <c r="B17" s="293"/>
      <c r="C17" s="293"/>
      <c r="D17" s="293"/>
      <c r="E17" s="296">
        <f>E15-E16</f>
        <v>0</v>
      </c>
    </row>
    <row r="18" spans="1:5" s="232" customFormat="1" ht="20.100000000000001" customHeight="1" x14ac:dyDescent="0.2"/>
    <row r="19" spans="1:5" s="232" customFormat="1" ht="20.100000000000001" customHeight="1" x14ac:dyDescent="0.2"/>
    <row r="20" spans="1:5" s="230" customFormat="1" ht="20.100000000000001" customHeight="1" x14ac:dyDescent="0.2">
      <c r="A20" s="231" t="s">
        <v>32</v>
      </c>
      <c r="B20" s="232"/>
      <c r="C20" s="238" t="s">
        <v>37</v>
      </c>
      <c r="D20" s="231"/>
    </row>
    <row r="21" spans="1:5" s="232" customFormat="1" ht="13.5" customHeight="1" thickBot="1" x14ac:dyDescent="0.25"/>
    <row r="22" spans="1:5" s="232" customFormat="1" ht="23.25" customHeight="1" x14ac:dyDescent="0.2">
      <c r="A22" s="518" t="str">
        <f>'Leistungsnachweis BE'!A8</f>
        <v>Behindert gemäss ATSG, mit Rente (BE)</v>
      </c>
      <c r="B22" s="519"/>
      <c r="C22" s="519"/>
      <c r="D22" s="519"/>
      <c r="E22" s="235">
        <f>'Leistungsnachweis BE'!F17</f>
        <v>0</v>
      </c>
    </row>
    <row r="23" spans="1:5" s="311" customFormat="1" ht="23.25" customHeight="1" x14ac:dyDescent="0.2">
      <c r="A23" s="312" t="str">
        <f>'Leistungsnachweis BE'!A9</f>
        <v>Behindert gem. ATSG, ohne Rente (BE) (in Abklärung IV-Rente)</v>
      </c>
      <c r="B23" s="317"/>
      <c r="C23" s="317"/>
      <c r="D23" s="317"/>
      <c r="E23" s="316">
        <f>'Leistungsnachweis BE'!F18</f>
        <v>0</v>
      </c>
    </row>
    <row r="24" spans="1:5" s="232" customFormat="1" ht="23.25" customHeight="1" x14ac:dyDescent="0.2">
      <c r="A24" s="510" t="str">
        <f>'Leistungsnachweis BE'!A10</f>
        <v>Behindert gem. ATSG, ohne Rente (BE) (neg. Rentenentscheid)</v>
      </c>
      <c r="B24" s="511"/>
      <c r="C24" s="511"/>
      <c r="D24" s="486"/>
      <c r="E24" s="236">
        <f>'Leistungsnachweis BE'!F19</f>
        <v>0</v>
      </c>
    </row>
    <row r="25" spans="1:5" s="232" customFormat="1" ht="23.25" customHeight="1" x14ac:dyDescent="0.2">
      <c r="A25" s="505" t="s">
        <v>34</v>
      </c>
      <c r="B25" s="506"/>
      <c r="C25" s="506"/>
      <c r="D25" s="507"/>
      <c r="E25" s="242">
        <f>SUM(E22:E24)</f>
        <v>0</v>
      </c>
    </row>
    <row r="26" spans="1:5" s="232" customFormat="1" ht="23.25" customHeight="1" x14ac:dyDescent="0.2">
      <c r="A26" s="502" t="s">
        <v>35</v>
      </c>
      <c r="B26" s="503"/>
      <c r="C26" s="503"/>
      <c r="D26" s="504"/>
      <c r="E26" s="243">
        <f>Basisdaten!F34</f>
        <v>0</v>
      </c>
    </row>
    <row r="27" spans="1:5" s="232" customFormat="1" ht="23.25" customHeight="1" x14ac:dyDescent="0.2">
      <c r="A27" s="499" t="s">
        <v>36</v>
      </c>
      <c r="B27" s="500"/>
      <c r="C27" s="500"/>
      <c r="D27" s="501"/>
      <c r="E27" s="294">
        <f>E25*E26</f>
        <v>0</v>
      </c>
    </row>
    <row r="28" spans="1:5" s="291" customFormat="1" ht="23.25" customHeight="1" x14ac:dyDescent="0.2">
      <c r="A28" s="487" t="s">
        <v>131</v>
      </c>
      <c r="B28" s="488"/>
      <c r="C28" s="488"/>
      <c r="D28" s="489"/>
      <c r="E28" s="295"/>
    </row>
    <row r="29" spans="1:5" s="232" customFormat="1" ht="23.25" customHeight="1" x14ac:dyDescent="0.2">
      <c r="A29" s="523" t="s">
        <v>61</v>
      </c>
      <c r="B29" s="524"/>
      <c r="C29" s="524"/>
      <c r="D29" s="525"/>
      <c r="E29" s="239">
        <f>Basisdaten!B58</f>
        <v>0</v>
      </c>
    </row>
    <row r="30" spans="1:5" s="232" customFormat="1" ht="23.25" customHeight="1" thickBot="1" x14ac:dyDescent="0.25">
      <c r="A30" s="520" t="s">
        <v>104</v>
      </c>
      <c r="B30" s="521"/>
      <c r="C30" s="521"/>
      <c r="D30" s="522"/>
      <c r="E30" s="240">
        <f>E27--E28-E29</f>
        <v>0</v>
      </c>
    </row>
    <row r="31" spans="1:5" s="232" customFormat="1" ht="20.100000000000001" customHeight="1" x14ac:dyDescent="0.2"/>
    <row r="32" spans="1:5" s="232" customFormat="1" ht="20.100000000000001" customHeight="1" x14ac:dyDescent="0.2"/>
    <row r="33" spans="1:5" s="232" customFormat="1" ht="20.100000000000001" customHeight="1" x14ac:dyDescent="0.2">
      <c r="A33" s="231" t="s">
        <v>32</v>
      </c>
      <c r="C33" s="238" t="s">
        <v>38</v>
      </c>
      <c r="D33" s="231"/>
    </row>
    <row r="34" spans="1:5" s="232" customFormat="1" ht="13.5" customHeight="1" thickBot="1" x14ac:dyDescent="0.25"/>
    <row r="35" spans="1:5" s="232" customFormat="1" ht="23.25" customHeight="1" x14ac:dyDescent="0.2">
      <c r="A35" s="518" t="str">
        <f>'Leistungsnachweis BE'!A8</f>
        <v>Behindert gemäss ATSG, mit Rente (BE)</v>
      </c>
      <c r="B35" s="519"/>
      <c r="C35" s="519"/>
      <c r="D35" s="519"/>
      <c r="E35" s="235">
        <f>'Leistungsnachweis BE'!G17</f>
        <v>0</v>
      </c>
    </row>
    <row r="36" spans="1:5" s="311" customFormat="1" ht="23.25" customHeight="1" x14ac:dyDescent="0.2">
      <c r="A36" s="312" t="str">
        <f>'Leistungsnachweis BE'!A9</f>
        <v>Behindert gem. ATSG, ohne Rente (BE) (in Abklärung IV-Rente)</v>
      </c>
      <c r="B36" s="317"/>
      <c r="C36" s="317"/>
      <c r="D36" s="317"/>
      <c r="E36" s="315">
        <f>'Leistungsnachweis BE'!G18</f>
        <v>0</v>
      </c>
    </row>
    <row r="37" spans="1:5" s="232" customFormat="1" ht="23.25" customHeight="1" x14ac:dyDescent="0.2">
      <c r="A37" s="510" t="str">
        <f>'Leistungsnachweis BE'!A10</f>
        <v>Behindert gem. ATSG, ohne Rente (BE) (neg. Rentenentscheid)</v>
      </c>
      <c r="B37" s="511"/>
      <c r="C37" s="511"/>
      <c r="D37" s="486"/>
      <c r="E37" s="241">
        <f>'Leistungsnachweis BE'!G19</f>
        <v>0</v>
      </c>
    </row>
    <row r="38" spans="1:5" s="232" customFormat="1" ht="23.25" customHeight="1" x14ac:dyDescent="0.2">
      <c r="A38" s="505" t="s">
        <v>34</v>
      </c>
      <c r="B38" s="506"/>
      <c r="C38" s="506"/>
      <c r="D38" s="507"/>
      <c r="E38" s="242">
        <f>SUM(E35:E37)</f>
        <v>0</v>
      </c>
    </row>
    <row r="39" spans="1:5" s="232" customFormat="1" ht="23.25" customHeight="1" x14ac:dyDescent="0.2">
      <c r="A39" s="502" t="s">
        <v>35</v>
      </c>
      <c r="B39" s="503"/>
      <c r="C39" s="503"/>
      <c r="D39" s="504"/>
      <c r="E39" s="243">
        <f>Basisdaten!F34</f>
        <v>0</v>
      </c>
    </row>
    <row r="40" spans="1:5" s="232" customFormat="1" ht="23.25" customHeight="1" x14ac:dyDescent="0.2">
      <c r="A40" s="499" t="s">
        <v>36</v>
      </c>
      <c r="B40" s="500"/>
      <c r="C40" s="500"/>
      <c r="D40" s="501"/>
      <c r="E40" s="294">
        <f>E38*E39</f>
        <v>0</v>
      </c>
    </row>
    <row r="41" spans="1:5" s="232" customFormat="1" ht="20.100000000000001" customHeight="1" thickBot="1" x14ac:dyDescent="0.25">
      <c r="A41" s="493" t="s">
        <v>131</v>
      </c>
      <c r="B41" s="494"/>
      <c r="C41" s="494"/>
      <c r="D41" s="495"/>
      <c r="E41" s="323"/>
    </row>
    <row r="42" spans="1:5" s="291" customFormat="1" ht="20.100000000000001" customHeight="1" x14ac:dyDescent="0.2">
      <c r="A42" s="490" t="s">
        <v>132</v>
      </c>
      <c r="B42" s="491"/>
      <c r="C42" s="491"/>
      <c r="D42" s="492"/>
      <c r="E42" s="297"/>
    </row>
    <row r="43" spans="1:5" s="232" customFormat="1" ht="20.100000000000001" customHeight="1" thickBot="1" x14ac:dyDescent="0.25">
      <c r="A43" s="496" t="s">
        <v>104</v>
      </c>
      <c r="B43" s="497"/>
      <c r="C43" s="497"/>
      <c r="D43" s="498"/>
      <c r="E43" s="240">
        <f>E40-E41-E42</f>
        <v>0</v>
      </c>
    </row>
    <row r="44" spans="1:5" s="232" customFormat="1" ht="20.100000000000001" customHeight="1" x14ac:dyDescent="0.2"/>
    <row r="45" spans="1:5" s="232" customFormat="1" ht="20.100000000000001" customHeight="1" x14ac:dyDescent="0.2"/>
    <row r="46" spans="1:5" s="232" customFormat="1" ht="20.100000000000001" customHeight="1" x14ac:dyDescent="0.2"/>
    <row r="47" spans="1:5" s="232" customFormat="1" ht="20.100000000000001" customHeight="1" x14ac:dyDescent="0.2"/>
    <row r="48" spans="1:5" s="232" customFormat="1" ht="20.100000000000001" customHeight="1" x14ac:dyDescent="0.2"/>
    <row r="49" s="232" customFormat="1" ht="20.100000000000001" customHeight="1" x14ac:dyDescent="0.2"/>
    <row r="50" s="232" customFormat="1" ht="20.100000000000001" customHeight="1" x14ac:dyDescent="0.2"/>
    <row r="51" s="232" customFormat="1" ht="20.100000000000001" customHeight="1" x14ac:dyDescent="0.2"/>
    <row r="52" s="232" customFormat="1" ht="20.100000000000001" customHeight="1" x14ac:dyDescent="0.2"/>
    <row r="53" s="232" customFormat="1" ht="20.100000000000001" customHeight="1" x14ac:dyDescent="0.2"/>
    <row r="54" s="232" customFormat="1" ht="20.100000000000001" customHeight="1" x14ac:dyDescent="0.2"/>
    <row r="55" s="232" customFormat="1" ht="20.100000000000001" customHeight="1" x14ac:dyDescent="0.2"/>
    <row r="56" s="232" customFormat="1" ht="20.100000000000001" customHeight="1" x14ac:dyDescent="0.2"/>
    <row r="57" s="232" customFormat="1" ht="20.100000000000001" customHeight="1" x14ac:dyDescent="0.2"/>
    <row r="58" s="232" customFormat="1" ht="20.100000000000001" customHeight="1" x14ac:dyDescent="0.2"/>
    <row r="59" s="232" customFormat="1" ht="20.100000000000001" customHeight="1" x14ac:dyDescent="0.2"/>
    <row r="60" s="232" customFormat="1" ht="20.100000000000001" customHeight="1" x14ac:dyDescent="0.2"/>
    <row r="61" s="232" customFormat="1" ht="20.100000000000001" customHeight="1" x14ac:dyDescent="0.2"/>
    <row r="62" s="232" customFormat="1" ht="20.100000000000001" customHeight="1" x14ac:dyDescent="0.2"/>
    <row r="63" s="232" customFormat="1" ht="20.100000000000001" customHeight="1" x14ac:dyDescent="0.2"/>
    <row r="64" s="232" customFormat="1" ht="20.100000000000001" customHeight="1" x14ac:dyDescent="0.2"/>
    <row r="65" s="232" customFormat="1" ht="20.100000000000001" customHeight="1" x14ac:dyDescent="0.2"/>
    <row r="66" s="232" customFormat="1" ht="20.100000000000001" customHeight="1" x14ac:dyDescent="0.2"/>
    <row r="67" s="232" customFormat="1" ht="20.100000000000001" customHeight="1" x14ac:dyDescent="0.2"/>
    <row r="68" s="232" customFormat="1" ht="20.100000000000001" customHeight="1" x14ac:dyDescent="0.2"/>
    <row r="69" s="232" customFormat="1" ht="20.100000000000001" customHeight="1" x14ac:dyDescent="0.2"/>
    <row r="70" s="232" customFormat="1" ht="20.100000000000001" customHeight="1" x14ac:dyDescent="0.2"/>
    <row r="71" s="232" customFormat="1" ht="20.100000000000001" customHeight="1" x14ac:dyDescent="0.2"/>
    <row r="72" s="232" customFormat="1" ht="20.100000000000001" customHeight="1" x14ac:dyDescent="0.2"/>
    <row r="73" s="232" customFormat="1" ht="20.100000000000001" customHeight="1" x14ac:dyDescent="0.2"/>
    <row r="74" s="232" customFormat="1" ht="20.100000000000001" customHeight="1" x14ac:dyDescent="0.2"/>
    <row r="75" s="232" customFormat="1" ht="20.100000000000001" customHeight="1" x14ac:dyDescent="0.2"/>
    <row r="76" s="232" customFormat="1" ht="20.100000000000001" customHeight="1" x14ac:dyDescent="0.2"/>
    <row r="77" s="232" customFormat="1" ht="20.100000000000001" customHeight="1" x14ac:dyDescent="0.2"/>
    <row r="78" s="232" customFormat="1" ht="20.100000000000001" customHeight="1" x14ac:dyDescent="0.2"/>
    <row r="79" s="232" customFormat="1" ht="20.100000000000001" customHeight="1" x14ac:dyDescent="0.2"/>
    <row r="80" s="232" customFormat="1" ht="20.100000000000001" customHeight="1" x14ac:dyDescent="0.2"/>
    <row r="81" s="232" customFormat="1" ht="20.100000000000001" customHeight="1" x14ac:dyDescent="0.2"/>
    <row r="82" s="232" customFormat="1" ht="20.100000000000001" customHeight="1" x14ac:dyDescent="0.2"/>
    <row r="83" s="232" customFormat="1" ht="20.100000000000001" customHeight="1" x14ac:dyDescent="0.2"/>
    <row r="84" s="232" customFormat="1" ht="20.100000000000001" customHeight="1" x14ac:dyDescent="0.2"/>
    <row r="85" s="232" customFormat="1" ht="20.100000000000001" customHeight="1" x14ac:dyDescent="0.2"/>
    <row r="86" s="232" customFormat="1" ht="20.100000000000001" customHeight="1" x14ac:dyDescent="0.2"/>
    <row r="87" s="232" customFormat="1" ht="20.100000000000001" customHeight="1" x14ac:dyDescent="0.2"/>
    <row r="88" s="232" customFormat="1" ht="20.100000000000001" customHeight="1" x14ac:dyDescent="0.2"/>
    <row r="89" s="232" customFormat="1" ht="20.100000000000001" customHeight="1" x14ac:dyDescent="0.2"/>
    <row r="90" s="232" customFormat="1" ht="20.100000000000001" customHeight="1" x14ac:dyDescent="0.2"/>
    <row r="91" s="232" customFormat="1" ht="20.100000000000001" customHeight="1" x14ac:dyDescent="0.2"/>
    <row r="92" s="232" customFormat="1" ht="20.100000000000001" customHeight="1" x14ac:dyDescent="0.2"/>
    <row r="93" s="232" customFormat="1" ht="20.100000000000001" customHeight="1" x14ac:dyDescent="0.2"/>
    <row r="94" s="232" customFormat="1" ht="20.100000000000001" customHeight="1" x14ac:dyDescent="0.2"/>
    <row r="95" s="232" customFormat="1" ht="20.100000000000001" customHeight="1" x14ac:dyDescent="0.2"/>
    <row r="96" s="232" customFormat="1" ht="20.100000000000001" customHeight="1" x14ac:dyDescent="0.2"/>
    <row r="97" s="232" customFormat="1" ht="20.100000000000001" customHeight="1" x14ac:dyDescent="0.2"/>
    <row r="98" s="232" customFormat="1" ht="20.100000000000001" customHeight="1" x14ac:dyDescent="0.2"/>
    <row r="99" s="232" customFormat="1" ht="20.100000000000001" customHeight="1" x14ac:dyDescent="0.2"/>
    <row r="100" s="232" customFormat="1" ht="20.100000000000001" customHeight="1" x14ac:dyDescent="0.2"/>
    <row r="101" s="232" customFormat="1" ht="20.100000000000001" customHeight="1" x14ac:dyDescent="0.2"/>
    <row r="102" s="232" customFormat="1" ht="20.100000000000001" customHeight="1" x14ac:dyDescent="0.2"/>
    <row r="103" s="232" customFormat="1" ht="20.100000000000001" customHeight="1" x14ac:dyDescent="0.2"/>
    <row r="104" s="232" customFormat="1" ht="20.100000000000001" customHeight="1" x14ac:dyDescent="0.2"/>
    <row r="105" s="232" customFormat="1" ht="20.100000000000001" customHeight="1" x14ac:dyDescent="0.2"/>
    <row r="106" s="232" customFormat="1" ht="20.100000000000001" customHeight="1" x14ac:dyDescent="0.2"/>
    <row r="107" s="232" customFormat="1" ht="20.100000000000001" customHeight="1" x14ac:dyDescent="0.2"/>
    <row r="108" s="232" customFormat="1" ht="20.100000000000001" customHeight="1" x14ac:dyDescent="0.2"/>
    <row r="109" s="232" customFormat="1" ht="20.100000000000001" customHeight="1" x14ac:dyDescent="0.2"/>
    <row r="110" s="232" customFormat="1" ht="20.100000000000001" customHeight="1" x14ac:dyDescent="0.2"/>
    <row r="111" s="232" customFormat="1" ht="20.100000000000001" customHeight="1" x14ac:dyDescent="0.2"/>
    <row r="112" s="232" customFormat="1" ht="20.100000000000001" customHeight="1" x14ac:dyDescent="0.2"/>
    <row r="113" s="232" customFormat="1" ht="20.100000000000001" customHeight="1" x14ac:dyDescent="0.2"/>
    <row r="114" s="232" customFormat="1" ht="20.100000000000001" customHeight="1" x14ac:dyDescent="0.2"/>
    <row r="115" s="232" customFormat="1" ht="20.100000000000001" customHeight="1" x14ac:dyDescent="0.2"/>
    <row r="116" s="232" customFormat="1" ht="20.100000000000001" customHeight="1" x14ac:dyDescent="0.2"/>
    <row r="117" s="232" customFormat="1" ht="20.100000000000001" customHeight="1" x14ac:dyDescent="0.2"/>
    <row r="118" s="232" customFormat="1" ht="20.100000000000001" customHeight="1" x14ac:dyDescent="0.2"/>
    <row r="119" s="232" customFormat="1" ht="20.100000000000001" customHeight="1" x14ac:dyDescent="0.2"/>
    <row r="120" s="232" customFormat="1" ht="20.100000000000001" customHeight="1" x14ac:dyDescent="0.2"/>
    <row r="121" s="232" customFormat="1" ht="20.100000000000001" customHeight="1" x14ac:dyDescent="0.2"/>
    <row r="122" s="232" customFormat="1" ht="20.100000000000001" customHeight="1" x14ac:dyDescent="0.2"/>
    <row r="123" s="232" customFormat="1" ht="20.100000000000001" customHeight="1" x14ac:dyDescent="0.2"/>
    <row r="124" s="232" customFormat="1" ht="20.100000000000001" customHeight="1" x14ac:dyDescent="0.2"/>
    <row r="125" s="232" customFormat="1" ht="20.100000000000001" customHeight="1" x14ac:dyDescent="0.2"/>
    <row r="126" s="232" customFormat="1" ht="20.100000000000001" customHeight="1" x14ac:dyDescent="0.2"/>
    <row r="127" s="232" customFormat="1" ht="20.100000000000001" customHeight="1" x14ac:dyDescent="0.2"/>
    <row r="128" s="232" customFormat="1" ht="20.100000000000001" customHeight="1" x14ac:dyDescent="0.2"/>
    <row r="129" s="232" customFormat="1" ht="20.100000000000001" customHeight="1" x14ac:dyDescent="0.2"/>
    <row r="130" s="232" customFormat="1" ht="20.100000000000001" customHeight="1" x14ac:dyDescent="0.2"/>
    <row r="131" s="232" customFormat="1" ht="20.100000000000001" customHeight="1" x14ac:dyDescent="0.2"/>
    <row r="132" s="232" customFormat="1" ht="20.100000000000001" customHeight="1" x14ac:dyDescent="0.2"/>
    <row r="133" s="232" customFormat="1" ht="20.100000000000001" customHeight="1" x14ac:dyDescent="0.2"/>
    <row r="134" s="232" customFormat="1" ht="20.100000000000001" customHeight="1" x14ac:dyDescent="0.2"/>
    <row r="135" s="232" customFormat="1" ht="20.100000000000001" customHeight="1" x14ac:dyDescent="0.2"/>
    <row r="136" s="232" customFormat="1" ht="20.100000000000001" customHeight="1" x14ac:dyDescent="0.2"/>
    <row r="137" s="232" customFormat="1" ht="20.100000000000001" customHeight="1" x14ac:dyDescent="0.2"/>
    <row r="138" s="232" customFormat="1" ht="20.100000000000001" customHeight="1" x14ac:dyDescent="0.2"/>
    <row r="139" s="232" customFormat="1" ht="20.100000000000001" customHeight="1" x14ac:dyDescent="0.2"/>
    <row r="140" s="232" customFormat="1" ht="20.100000000000001" customHeight="1" x14ac:dyDescent="0.2"/>
    <row r="141" s="232" customFormat="1" ht="20.100000000000001" customHeight="1" x14ac:dyDescent="0.2"/>
    <row r="142" s="232" customFormat="1" ht="20.100000000000001" customHeight="1" x14ac:dyDescent="0.2"/>
    <row r="143" s="232" customFormat="1" ht="20.100000000000001" customHeight="1" x14ac:dyDescent="0.2"/>
    <row r="144" s="232" customFormat="1" ht="20.100000000000001" customHeight="1" x14ac:dyDescent="0.2"/>
    <row r="145" s="232" customFormat="1" ht="20.100000000000001" customHeight="1" x14ac:dyDescent="0.2"/>
    <row r="146" s="232" customFormat="1" ht="20.100000000000001" customHeight="1" x14ac:dyDescent="0.2"/>
    <row r="147" s="232" customFormat="1" ht="20.100000000000001" customHeight="1" x14ac:dyDescent="0.2"/>
    <row r="148" s="232" customFormat="1" ht="20.100000000000001" customHeight="1" x14ac:dyDescent="0.2"/>
    <row r="149" s="232" customFormat="1" ht="20.100000000000001" customHeight="1" x14ac:dyDescent="0.2"/>
    <row r="150" s="232" customFormat="1" ht="20.100000000000001" customHeight="1" x14ac:dyDescent="0.2"/>
    <row r="151" s="232" customFormat="1" ht="20.100000000000001" customHeight="1" x14ac:dyDescent="0.2"/>
    <row r="152" s="232" customFormat="1" ht="20.100000000000001" customHeight="1" x14ac:dyDescent="0.2"/>
    <row r="153" s="232" customFormat="1" ht="20.100000000000001" customHeight="1" x14ac:dyDescent="0.2"/>
    <row r="154" s="232" customFormat="1" ht="20.100000000000001" customHeight="1" x14ac:dyDescent="0.2"/>
    <row r="155" s="232" customFormat="1" ht="20.100000000000001" customHeight="1" x14ac:dyDescent="0.2"/>
    <row r="156" s="232" customFormat="1" ht="20.100000000000001" customHeight="1" x14ac:dyDescent="0.2"/>
    <row r="157" s="232" customFormat="1" ht="20.100000000000001" customHeight="1" x14ac:dyDescent="0.2"/>
    <row r="158" s="232" customFormat="1" ht="20.100000000000001" customHeight="1" x14ac:dyDescent="0.2"/>
    <row r="159" s="232" customFormat="1" ht="20.100000000000001" customHeight="1" x14ac:dyDescent="0.2"/>
    <row r="160" s="232" customFormat="1" ht="20.100000000000001" customHeight="1" x14ac:dyDescent="0.2"/>
    <row r="161" s="232" customFormat="1" ht="20.100000000000001" customHeight="1" x14ac:dyDescent="0.2"/>
    <row r="162" s="232" customFormat="1" ht="20.100000000000001" customHeight="1" x14ac:dyDescent="0.2"/>
    <row r="163" s="232" customFormat="1" ht="20.100000000000001" customHeight="1" x14ac:dyDescent="0.2"/>
    <row r="164" s="232" customFormat="1" ht="20.100000000000001" customHeight="1" x14ac:dyDescent="0.2"/>
    <row r="165" s="232" customFormat="1" ht="20.100000000000001" customHeight="1" x14ac:dyDescent="0.2"/>
    <row r="166" s="232" customFormat="1" ht="20.100000000000001" customHeight="1" x14ac:dyDescent="0.2"/>
    <row r="167" s="232" customFormat="1" ht="20.100000000000001" customHeight="1" x14ac:dyDescent="0.2"/>
    <row r="168" s="232" customFormat="1" ht="20.100000000000001" customHeight="1" x14ac:dyDescent="0.2"/>
    <row r="169" s="232" customFormat="1" ht="20.100000000000001" customHeight="1" x14ac:dyDescent="0.2"/>
    <row r="170" s="232" customFormat="1" ht="20.100000000000001" customHeight="1" x14ac:dyDescent="0.2"/>
    <row r="171" s="232" customFormat="1" ht="20.100000000000001" customHeight="1" x14ac:dyDescent="0.2"/>
    <row r="172" s="232" customFormat="1" ht="20.100000000000001" customHeight="1" x14ac:dyDescent="0.2"/>
    <row r="173" s="232" customFormat="1" ht="20.100000000000001" customHeight="1" x14ac:dyDescent="0.2"/>
    <row r="174" s="232" customFormat="1" ht="20.100000000000001" customHeight="1" x14ac:dyDescent="0.2"/>
    <row r="175" s="232" customFormat="1" ht="20.100000000000001" customHeight="1" x14ac:dyDescent="0.2"/>
    <row r="176" s="232" customFormat="1" ht="20.100000000000001" customHeight="1" x14ac:dyDescent="0.2"/>
    <row r="177" s="232" customFormat="1" ht="20.100000000000001" customHeight="1" x14ac:dyDescent="0.2"/>
    <row r="178" s="232" customFormat="1" ht="20.100000000000001" customHeight="1" x14ac:dyDescent="0.2"/>
    <row r="179" s="232" customFormat="1" ht="20.100000000000001" customHeight="1" x14ac:dyDescent="0.2"/>
    <row r="180" s="232" customFormat="1" ht="20.100000000000001" customHeight="1" x14ac:dyDescent="0.2"/>
    <row r="181" s="232" customFormat="1" ht="20.100000000000001" customHeight="1" x14ac:dyDescent="0.2"/>
    <row r="182" s="232" customFormat="1" ht="20.100000000000001" customHeight="1" x14ac:dyDescent="0.2"/>
    <row r="183" s="232" customFormat="1" ht="20.100000000000001" customHeight="1" x14ac:dyDescent="0.2"/>
    <row r="184" s="232" customFormat="1" ht="20.100000000000001" customHeight="1" x14ac:dyDescent="0.2"/>
    <row r="185" s="232" customFormat="1" ht="20.100000000000001" customHeight="1" x14ac:dyDescent="0.2"/>
    <row r="186" s="232" customFormat="1" ht="20.100000000000001" customHeight="1" x14ac:dyDescent="0.2"/>
    <row r="187" s="232" customFormat="1" ht="20.100000000000001" customHeight="1" x14ac:dyDescent="0.2"/>
    <row r="188" s="232" customFormat="1" ht="20.100000000000001" customHeight="1" x14ac:dyDescent="0.2"/>
    <row r="189" s="232" customFormat="1" ht="20.100000000000001" customHeight="1" x14ac:dyDescent="0.2"/>
    <row r="190" s="232" customFormat="1" ht="20.100000000000001" customHeight="1" x14ac:dyDescent="0.2"/>
    <row r="191" s="232" customFormat="1" ht="20.100000000000001" customHeight="1" x14ac:dyDescent="0.2"/>
    <row r="192" s="232" customFormat="1" ht="20.100000000000001" customHeight="1" x14ac:dyDescent="0.2"/>
    <row r="193" s="232" customFormat="1" ht="20.100000000000001" customHeight="1" x14ac:dyDescent="0.2"/>
    <row r="194" s="232" customFormat="1" ht="20.100000000000001" customHeight="1" x14ac:dyDescent="0.2"/>
    <row r="195" s="232" customFormat="1" ht="20.100000000000001" customHeight="1" x14ac:dyDescent="0.2"/>
    <row r="196" s="232" customFormat="1" ht="20.100000000000001" customHeight="1" x14ac:dyDescent="0.2"/>
    <row r="197" s="232" customFormat="1" ht="20.100000000000001" customHeight="1" x14ac:dyDescent="0.2"/>
    <row r="198" s="232" customFormat="1" ht="20.100000000000001" customHeight="1" x14ac:dyDescent="0.2"/>
    <row r="199" s="232" customFormat="1" ht="20.100000000000001" customHeight="1" x14ac:dyDescent="0.2"/>
    <row r="200" s="232" customFormat="1" ht="20.100000000000001" customHeight="1" x14ac:dyDescent="0.2"/>
    <row r="201" s="232" customFormat="1" ht="20.100000000000001" customHeight="1" x14ac:dyDescent="0.2"/>
    <row r="202" s="232" customFormat="1" ht="20.100000000000001" customHeight="1" x14ac:dyDescent="0.2"/>
    <row r="203" s="232" customFormat="1" ht="20.100000000000001" customHeight="1" x14ac:dyDescent="0.2"/>
    <row r="204" s="232" customFormat="1" ht="20.100000000000001" customHeight="1" x14ac:dyDescent="0.2"/>
    <row r="205" s="232" customFormat="1" ht="20.100000000000001" customHeight="1" x14ac:dyDescent="0.2"/>
    <row r="206" s="232" customFormat="1" ht="20.100000000000001" customHeight="1" x14ac:dyDescent="0.2"/>
    <row r="207" s="232" customFormat="1" ht="20.100000000000001" customHeight="1" x14ac:dyDescent="0.2"/>
    <row r="208" s="232" customFormat="1" ht="20.100000000000001" customHeight="1" x14ac:dyDescent="0.2"/>
    <row r="209" s="232" customFormat="1" ht="20.100000000000001" customHeight="1" x14ac:dyDescent="0.2"/>
    <row r="210" s="232" customFormat="1" ht="20.100000000000001" customHeight="1" x14ac:dyDescent="0.2"/>
    <row r="211" s="232" customFormat="1" ht="20.100000000000001" customHeight="1" x14ac:dyDescent="0.2"/>
    <row r="212" s="232" customFormat="1" ht="20.100000000000001" customHeight="1" x14ac:dyDescent="0.2"/>
    <row r="213" s="232" customFormat="1" ht="20.100000000000001" customHeight="1" x14ac:dyDescent="0.2"/>
    <row r="214" s="232" customFormat="1" ht="20.100000000000001" customHeight="1" x14ac:dyDescent="0.2"/>
    <row r="215" s="232" customFormat="1" ht="20.100000000000001" customHeight="1" x14ac:dyDescent="0.2"/>
    <row r="216" s="232" customFormat="1" ht="20.100000000000001" customHeight="1" x14ac:dyDescent="0.2"/>
    <row r="217" s="232" customFormat="1" ht="20.100000000000001" customHeight="1" x14ac:dyDescent="0.2"/>
    <row r="218" s="232" customFormat="1" ht="20.100000000000001" customHeight="1" x14ac:dyDescent="0.2"/>
    <row r="219" s="232" customFormat="1" ht="20.100000000000001" customHeight="1" x14ac:dyDescent="0.2"/>
    <row r="220" s="232" customFormat="1" ht="20.100000000000001" customHeight="1" x14ac:dyDescent="0.2"/>
    <row r="221" s="232" customFormat="1" ht="20.100000000000001" customHeight="1" x14ac:dyDescent="0.2"/>
    <row r="222" s="232" customFormat="1" ht="20.100000000000001" customHeight="1" x14ac:dyDescent="0.2"/>
    <row r="223" s="232" customFormat="1" ht="20.100000000000001" customHeight="1" x14ac:dyDescent="0.2"/>
    <row r="224" s="232" customFormat="1" ht="20.100000000000001" customHeight="1" x14ac:dyDescent="0.2"/>
    <row r="225" s="232" customFormat="1" ht="20.100000000000001" customHeight="1" x14ac:dyDescent="0.2"/>
    <row r="226" s="232" customFormat="1" ht="20.100000000000001" customHeight="1" x14ac:dyDescent="0.2"/>
    <row r="227" s="232" customFormat="1" ht="20.100000000000001" customHeight="1" x14ac:dyDescent="0.2"/>
    <row r="228" s="232" customFormat="1" ht="20.100000000000001" customHeight="1" x14ac:dyDescent="0.2"/>
    <row r="229" s="232" customFormat="1" ht="20.100000000000001" customHeight="1" x14ac:dyDescent="0.2"/>
    <row r="230" s="232" customFormat="1" ht="20.100000000000001" customHeight="1" x14ac:dyDescent="0.2"/>
    <row r="231" s="232" customFormat="1" ht="20.100000000000001" customHeight="1" x14ac:dyDescent="0.2"/>
    <row r="232" s="232" customFormat="1" ht="20.100000000000001" customHeight="1" x14ac:dyDescent="0.2"/>
    <row r="233" s="232" customFormat="1" ht="20.100000000000001" customHeight="1" x14ac:dyDescent="0.2"/>
    <row r="234" s="232" customFormat="1" ht="20.100000000000001" customHeight="1" x14ac:dyDescent="0.2"/>
    <row r="235" s="232" customFormat="1" ht="20.100000000000001" customHeight="1" x14ac:dyDescent="0.2"/>
    <row r="236" s="232" customFormat="1" ht="20.100000000000001" customHeight="1" x14ac:dyDescent="0.2"/>
    <row r="237" s="232" customFormat="1" ht="20.100000000000001" customHeight="1" x14ac:dyDescent="0.2"/>
    <row r="238" s="232" customFormat="1" ht="20.100000000000001" customHeight="1" x14ac:dyDescent="0.2"/>
    <row r="239" s="232" customFormat="1" ht="20.100000000000001" customHeight="1" x14ac:dyDescent="0.2"/>
    <row r="240" s="232" customFormat="1" ht="20.100000000000001" customHeight="1" x14ac:dyDescent="0.2"/>
    <row r="241" s="232" customFormat="1" ht="20.100000000000001" customHeight="1" x14ac:dyDescent="0.2"/>
    <row r="242" s="232" customFormat="1" ht="20.100000000000001" customHeight="1" x14ac:dyDescent="0.2"/>
    <row r="243" s="232" customFormat="1" ht="20.100000000000001" customHeight="1" x14ac:dyDescent="0.2"/>
    <row r="244" s="232" customFormat="1" ht="20.100000000000001" customHeight="1" x14ac:dyDescent="0.2"/>
    <row r="245" s="232" customFormat="1" ht="20.100000000000001" customHeight="1" x14ac:dyDescent="0.2"/>
    <row r="246" s="232" customFormat="1" ht="20.100000000000001" customHeight="1" x14ac:dyDescent="0.2"/>
    <row r="247" s="232" customFormat="1" ht="20.100000000000001" customHeight="1" x14ac:dyDescent="0.2"/>
    <row r="248" s="232" customFormat="1" ht="20.100000000000001" customHeight="1" x14ac:dyDescent="0.2"/>
    <row r="249" s="232" customFormat="1" ht="20.100000000000001" customHeight="1" x14ac:dyDescent="0.2"/>
    <row r="250" s="232" customFormat="1" ht="20.100000000000001" customHeight="1" x14ac:dyDescent="0.2"/>
    <row r="251" s="232" customFormat="1" ht="20.100000000000001" customHeight="1" x14ac:dyDescent="0.2"/>
    <row r="252" s="232" customFormat="1" ht="20.100000000000001" customHeight="1" x14ac:dyDescent="0.2"/>
    <row r="253" s="232" customFormat="1" ht="20.100000000000001" customHeight="1" x14ac:dyDescent="0.2"/>
    <row r="254" s="232" customFormat="1" ht="20.100000000000001" customHeight="1" x14ac:dyDescent="0.2"/>
    <row r="255" s="232" customFormat="1" ht="20.100000000000001" customHeight="1" x14ac:dyDescent="0.2"/>
    <row r="256" s="232" customFormat="1" ht="20.100000000000001" customHeight="1" x14ac:dyDescent="0.2"/>
    <row r="257" s="232" customFormat="1" ht="20.100000000000001" customHeight="1" x14ac:dyDescent="0.2"/>
    <row r="258" s="232" customFormat="1" ht="20.100000000000001" customHeight="1" x14ac:dyDescent="0.2"/>
    <row r="259" s="232" customFormat="1" ht="20.100000000000001" customHeight="1" x14ac:dyDescent="0.2"/>
    <row r="260" s="232" customFormat="1" ht="20.100000000000001" customHeight="1" x14ac:dyDescent="0.2"/>
    <row r="261" s="232" customFormat="1" ht="20.100000000000001" customHeight="1" x14ac:dyDescent="0.2"/>
    <row r="262" s="232" customFormat="1" ht="20.100000000000001" customHeight="1" x14ac:dyDescent="0.2"/>
    <row r="263" s="232" customFormat="1" ht="20.100000000000001" customHeight="1" x14ac:dyDescent="0.2"/>
    <row r="264" s="232" customFormat="1" ht="20.100000000000001" customHeight="1" x14ac:dyDescent="0.2"/>
    <row r="265" s="232" customFormat="1" ht="20.100000000000001" customHeight="1" x14ac:dyDescent="0.2"/>
    <row r="266" s="232" customFormat="1" ht="20.100000000000001" customHeight="1" x14ac:dyDescent="0.2"/>
    <row r="267" s="232" customFormat="1" ht="20.100000000000001" customHeight="1" x14ac:dyDescent="0.2"/>
    <row r="268" s="232" customFormat="1" ht="20.100000000000001" customHeight="1" x14ac:dyDescent="0.2"/>
    <row r="269" s="232" customFormat="1" ht="20.100000000000001" customHeight="1" x14ac:dyDescent="0.2"/>
    <row r="270" s="232" customFormat="1" ht="20.100000000000001" customHeight="1" x14ac:dyDescent="0.2"/>
    <row r="271" s="232" customFormat="1" ht="20.100000000000001" customHeight="1" x14ac:dyDescent="0.2"/>
    <row r="272" s="232" customFormat="1" ht="20.100000000000001" customHeight="1" x14ac:dyDescent="0.2"/>
    <row r="273" s="232" customFormat="1" ht="20.100000000000001" customHeight="1" x14ac:dyDescent="0.2"/>
    <row r="274" s="232" customFormat="1" ht="20.100000000000001" customHeight="1" x14ac:dyDescent="0.2"/>
    <row r="275" s="232" customFormat="1" ht="20.100000000000001" customHeight="1" x14ac:dyDescent="0.2"/>
    <row r="276" s="232" customFormat="1" ht="20.100000000000001" customHeight="1" x14ac:dyDescent="0.2"/>
    <row r="277" s="232" customFormat="1" ht="20.100000000000001" customHeight="1" x14ac:dyDescent="0.2"/>
    <row r="278" s="232" customFormat="1" ht="20.100000000000001" customHeight="1" x14ac:dyDescent="0.2"/>
    <row r="279" s="232" customFormat="1" ht="20.100000000000001" customHeight="1" x14ac:dyDescent="0.2"/>
    <row r="280" s="232" customFormat="1" ht="20.100000000000001" customHeight="1" x14ac:dyDescent="0.2"/>
    <row r="281" s="232" customFormat="1" ht="20.100000000000001" customHeight="1" x14ac:dyDescent="0.2"/>
    <row r="282" s="232" customFormat="1" ht="20.100000000000001" customHeight="1" x14ac:dyDescent="0.2"/>
    <row r="283" s="232" customFormat="1" ht="20.100000000000001" customHeight="1" x14ac:dyDescent="0.2"/>
    <row r="284" s="232" customFormat="1" ht="20.100000000000001" customHeight="1" x14ac:dyDescent="0.2"/>
    <row r="285" s="232" customFormat="1" ht="20.100000000000001" customHeight="1" x14ac:dyDescent="0.2"/>
    <row r="286" s="232" customFormat="1" ht="20.100000000000001" customHeight="1" x14ac:dyDescent="0.2"/>
    <row r="287" s="232" customFormat="1"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row r="399" ht="20.100000000000001" customHeight="1" x14ac:dyDescent="0.2"/>
    <row r="400" ht="20.100000000000001" customHeight="1" x14ac:dyDescent="0.2"/>
    <row r="401" ht="20.100000000000001" customHeight="1" x14ac:dyDescent="0.2"/>
    <row r="402" ht="20.100000000000001" customHeight="1" x14ac:dyDescent="0.2"/>
    <row r="403" ht="20.100000000000001" customHeight="1" x14ac:dyDescent="0.2"/>
    <row r="404" ht="20.100000000000001" customHeight="1" x14ac:dyDescent="0.2"/>
    <row r="405" ht="20.100000000000001" customHeight="1" x14ac:dyDescent="0.2"/>
    <row r="406" ht="20.100000000000001" customHeight="1" x14ac:dyDescent="0.2"/>
    <row r="407" ht="20.100000000000001" customHeight="1" x14ac:dyDescent="0.2"/>
    <row r="408" ht="20.100000000000001" customHeight="1" x14ac:dyDescent="0.2"/>
    <row r="409" ht="20.100000000000001" customHeight="1" x14ac:dyDescent="0.2"/>
    <row r="410" ht="20.100000000000001" customHeight="1" x14ac:dyDescent="0.2"/>
    <row r="411" ht="20.100000000000001" customHeight="1" x14ac:dyDescent="0.2"/>
    <row r="412" ht="20.100000000000001" customHeight="1" x14ac:dyDescent="0.2"/>
    <row r="413" ht="20.100000000000001" customHeight="1" x14ac:dyDescent="0.2"/>
    <row r="414" ht="20.100000000000001" customHeight="1" x14ac:dyDescent="0.2"/>
    <row r="415" ht="20.100000000000001" customHeight="1" x14ac:dyDescent="0.2"/>
    <row r="416" ht="20.100000000000001" customHeight="1" x14ac:dyDescent="0.2"/>
    <row r="417" ht="20.100000000000001" customHeight="1" x14ac:dyDescent="0.2"/>
    <row r="418" ht="20.100000000000001" customHeight="1" x14ac:dyDescent="0.2"/>
    <row r="419" ht="20.100000000000001" customHeight="1" x14ac:dyDescent="0.2"/>
    <row r="420" ht="20.100000000000001" customHeight="1" x14ac:dyDescent="0.2"/>
    <row r="421" ht="20.100000000000001" customHeight="1" x14ac:dyDescent="0.2"/>
    <row r="422" ht="20.100000000000001" customHeight="1" x14ac:dyDescent="0.2"/>
    <row r="423" ht="20.100000000000001" customHeight="1" x14ac:dyDescent="0.2"/>
    <row r="424" ht="20.100000000000001" customHeight="1" x14ac:dyDescent="0.2"/>
    <row r="425" ht="20.100000000000001" customHeight="1" x14ac:dyDescent="0.2"/>
    <row r="426" ht="20.100000000000001" customHeight="1" x14ac:dyDescent="0.2"/>
    <row r="427" ht="20.100000000000001" customHeight="1" x14ac:dyDescent="0.2"/>
    <row r="428" ht="20.100000000000001" customHeight="1" x14ac:dyDescent="0.2"/>
    <row r="429" ht="20.100000000000001" customHeight="1" x14ac:dyDescent="0.2"/>
    <row r="430" ht="20.100000000000001" customHeight="1" x14ac:dyDescent="0.2"/>
    <row r="431" ht="20.100000000000001" customHeight="1" x14ac:dyDescent="0.2"/>
    <row r="432" ht="20.100000000000001" customHeight="1" x14ac:dyDescent="0.2"/>
    <row r="433" ht="20.100000000000001" customHeight="1" x14ac:dyDescent="0.2"/>
    <row r="434" ht="20.100000000000001" customHeight="1" x14ac:dyDescent="0.2"/>
    <row r="435" ht="20.100000000000001" customHeight="1" x14ac:dyDescent="0.2"/>
    <row r="436" ht="20.100000000000001" customHeight="1" x14ac:dyDescent="0.2"/>
    <row r="437" ht="20.100000000000001" customHeight="1" x14ac:dyDescent="0.2"/>
    <row r="438" ht="20.100000000000001" customHeight="1" x14ac:dyDescent="0.2"/>
    <row r="439" ht="20.100000000000001" customHeight="1" x14ac:dyDescent="0.2"/>
    <row r="440" ht="20.100000000000001" customHeight="1" x14ac:dyDescent="0.2"/>
    <row r="441" ht="20.100000000000001" customHeight="1" x14ac:dyDescent="0.2"/>
    <row r="442" ht="20.100000000000001" customHeight="1" x14ac:dyDescent="0.2"/>
    <row r="443" ht="20.100000000000001" customHeight="1" x14ac:dyDescent="0.2"/>
    <row r="444" ht="20.100000000000001" customHeight="1" x14ac:dyDescent="0.2"/>
    <row r="445" ht="20.100000000000001" customHeight="1" x14ac:dyDescent="0.2"/>
    <row r="446" ht="20.100000000000001" customHeight="1" x14ac:dyDescent="0.2"/>
    <row r="447" ht="20.100000000000001" customHeight="1" x14ac:dyDescent="0.2"/>
    <row r="448" ht="20.100000000000001" customHeight="1" x14ac:dyDescent="0.2"/>
    <row r="449" ht="20.100000000000001" customHeight="1" x14ac:dyDescent="0.2"/>
    <row r="450" ht="20.100000000000001" customHeight="1" x14ac:dyDescent="0.2"/>
    <row r="451" ht="20.100000000000001" customHeight="1" x14ac:dyDescent="0.2"/>
    <row r="452" ht="20.100000000000001" customHeight="1" x14ac:dyDescent="0.2"/>
    <row r="453" ht="20.100000000000001" customHeight="1" x14ac:dyDescent="0.2"/>
    <row r="454" ht="20.100000000000001" customHeight="1" x14ac:dyDescent="0.2"/>
    <row r="455" ht="20.100000000000001" customHeight="1" x14ac:dyDescent="0.2"/>
    <row r="456" ht="20.100000000000001" customHeight="1" x14ac:dyDescent="0.2"/>
    <row r="457" ht="20.100000000000001" customHeight="1" x14ac:dyDescent="0.2"/>
    <row r="458" ht="20.100000000000001" customHeight="1" x14ac:dyDescent="0.2"/>
    <row r="459" ht="20.100000000000001" customHeight="1" x14ac:dyDescent="0.2"/>
    <row r="460" ht="20.100000000000001" customHeight="1" x14ac:dyDescent="0.2"/>
    <row r="461" ht="20.100000000000001" customHeight="1" x14ac:dyDescent="0.2"/>
    <row r="462" ht="20.100000000000001" customHeight="1" x14ac:dyDescent="0.2"/>
    <row r="463" ht="20.100000000000001" customHeight="1" x14ac:dyDescent="0.2"/>
    <row r="464" ht="20.100000000000001" customHeight="1" x14ac:dyDescent="0.2"/>
    <row r="465" ht="20.100000000000001" customHeight="1" x14ac:dyDescent="0.2"/>
    <row r="466" ht="20.100000000000001" customHeight="1" x14ac:dyDescent="0.2"/>
    <row r="467" ht="20.100000000000001" customHeight="1" x14ac:dyDescent="0.2"/>
    <row r="468" ht="20.100000000000001" customHeight="1" x14ac:dyDescent="0.2"/>
    <row r="469" ht="20.100000000000001" customHeight="1" x14ac:dyDescent="0.2"/>
    <row r="470" ht="20.100000000000001" customHeight="1" x14ac:dyDescent="0.2"/>
    <row r="471" ht="20.100000000000001" customHeight="1" x14ac:dyDescent="0.2"/>
    <row r="472" ht="20.100000000000001" customHeight="1" x14ac:dyDescent="0.2"/>
    <row r="473" ht="20.100000000000001" customHeight="1" x14ac:dyDescent="0.2"/>
    <row r="474" ht="20.100000000000001" customHeight="1" x14ac:dyDescent="0.2"/>
    <row r="475" ht="20.100000000000001" customHeight="1" x14ac:dyDescent="0.2"/>
    <row r="476" ht="20.100000000000001" customHeight="1" x14ac:dyDescent="0.2"/>
    <row r="477" ht="20.100000000000001" customHeight="1" x14ac:dyDescent="0.2"/>
    <row r="478" ht="20.100000000000001" customHeight="1" x14ac:dyDescent="0.2"/>
    <row r="479" ht="20.100000000000001" customHeight="1" x14ac:dyDescent="0.2"/>
    <row r="480" ht="20.100000000000001" customHeight="1" x14ac:dyDescent="0.2"/>
    <row r="481" ht="20.100000000000001" customHeight="1" x14ac:dyDescent="0.2"/>
    <row r="482" ht="20.100000000000001" customHeight="1" x14ac:dyDescent="0.2"/>
    <row r="483" ht="20.100000000000001" customHeight="1" x14ac:dyDescent="0.2"/>
    <row r="484" ht="20.100000000000001" customHeight="1" x14ac:dyDescent="0.2"/>
    <row r="485" ht="20.100000000000001" customHeight="1" x14ac:dyDescent="0.2"/>
    <row r="486" ht="20.100000000000001" customHeight="1" x14ac:dyDescent="0.2"/>
    <row r="487" ht="20.100000000000001" customHeight="1" x14ac:dyDescent="0.2"/>
    <row r="488" ht="20.100000000000001" customHeight="1" x14ac:dyDescent="0.2"/>
    <row r="489" ht="20.100000000000001" customHeight="1" x14ac:dyDescent="0.2"/>
    <row r="490" ht="20.100000000000001" customHeight="1" x14ac:dyDescent="0.2"/>
    <row r="491" ht="20.100000000000001" customHeight="1" x14ac:dyDescent="0.2"/>
    <row r="492" ht="20.100000000000001" customHeight="1" x14ac:dyDescent="0.2"/>
    <row r="493" ht="20.100000000000001" customHeight="1" x14ac:dyDescent="0.2"/>
    <row r="494" ht="20.100000000000001" customHeight="1" x14ac:dyDescent="0.2"/>
    <row r="495" ht="20.100000000000001" customHeight="1" x14ac:dyDescent="0.2"/>
    <row r="496" ht="20.100000000000001" customHeight="1" x14ac:dyDescent="0.2"/>
    <row r="497" ht="20.100000000000001" customHeight="1" x14ac:dyDescent="0.2"/>
    <row r="498" ht="20.100000000000001" customHeight="1" x14ac:dyDescent="0.2"/>
    <row r="499" ht="20.100000000000001" customHeight="1" x14ac:dyDescent="0.2"/>
    <row r="500" ht="20.100000000000001" customHeight="1" x14ac:dyDescent="0.2"/>
    <row r="501" ht="20.100000000000001" customHeight="1" x14ac:dyDescent="0.2"/>
    <row r="502" ht="20.100000000000001" customHeight="1" x14ac:dyDescent="0.2"/>
    <row r="503" ht="20.100000000000001" customHeight="1" x14ac:dyDescent="0.2"/>
    <row r="504" ht="20.100000000000001" customHeight="1" x14ac:dyDescent="0.2"/>
    <row r="505" ht="20.100000000000001" customHeight="1" x14ac:dyDescent="0.2"/>
    <row r="506" ht="20.100000000000001" customHeight="1" x14ac:dyDescent="0.2"/>
    <row r="507" ht="20.100000000000001" customHeight="1" x14ac:dyDescent="0.2"/>
    <row r="508" ht="20.100000000000001" customHeight="1" x14ac:dyDescent="0.2"/>
    <row r="509" ht="20.100000000000001" customHeight="1" x14ac:dyDescent="0.2"/>
    <row r="510" ht="20.100000000000001" customHeight="1" x14ac:dyDescent="0.2"/>
    <row r="511" ht="20.100000000000001" customHeight="1" x14ac:dyDescent="0.2"/>
    <row r="512" ht="20.100000000000001" customHeight="1" x14ac:dyDescent="0.2"/>
    <row r="513" ht="20.100000000000001" customHeight="1" x14ac:dyDescent="0.2"/>
    <row r="514" ht="20.100000000000001" customHeight="1" x14ac:dyDescent="0.2"/>
    <row r="515" ht="20.100000000000001" customHeight="1" x14ac:dyDescent="0.2"/>
    <row r="516" ht="20.100000000000001" customHeight="1" x14ac:dyDescent="0.2"/>
    <row r="517" ht="20.100000000000001" customHeight="1" x14ac:dyDescent="0.2"/>
    <row r="518" ht="20.100000000000001" customHeight="1" x14ac:dyDescent="0.2"/>
    <row r="519" ht="20.100000000000001" customHeight="1" x14ac:dyDescent="0.2"/>
    <row r="520" ht="20.100000000000001" customHeight="1" x14ac:dyDescent="0.2"/>
    <row r="521" ht="20.100000000000001" customHeight="1" x14ac:dyDescent="0.2"/>
    <row r="522" ht="20.100000000000001" customHeight="1" x14ac:dyDescent="0.2"/>
    <row r="523" ht="20.100000000000001" customHeight="1" x14ac:dyDescent="0.2"/>
    <row r="524" ht="20.100000000000001" customHeight="1" x14ac:dyDescent="0.2"/>
    <row r="525" ht="20.100000000000001" customHeight="1" x14ac:dyDescent="0.2"/>
    <row r="526" ht="20.100000000000001" customHeight="1" x14ac:dyDescent="0.2"/>
    <row r="527" ht="20.100000000000001" customHeight="1" x14ac:dyDescent="0.2"/>
    <row r="528" ht="20.100000000000001" customHeight="1" x14ac:dyDescent="0.2"/>
    <row r="529" ht="20.100000000000001" customHeight="1" x14ac:dyDescent="0.2"/>
    <row r="530" ht="20.100000000000001" customHeight="1" x14ac:dyDescent="0.2"/>
    <row r="531" ht="20.100000000000001" customHeight="1" x14ac:dyDescent="0.2"/>
    <row r="532" ht="20.100000000000001" customHeight="1" x14ac:dyDescent="0.2"/>
    <row r="533" ht="20.100000000000001" customHeight="1" x14ac:dyDescent="0.2"/>
    <row r="534" ht="20.100000000000001" customHeight="1" x14ac:dyDescent="0.2"/>
    <row r="535" ht="20.100000000000001" customHeight="1" x14ac:dyDescent="0.2"/>
    <row r="536" ht="20.100000000000001" customHeight="1" x14ac:dyDescent="0.2"/>
    <row r="537" ht="20.100000000000001" customHeight="1" x14ac:dyDescent="0.2"/>
    <row r="538" ht="20.100000000000001" customHeight="1" x14ac:dyDescent="0.2"/>
    <row r="539" ht="20.100000000000001" customHeight="1" x14ac:dyDescent="0.2"/>
    <row r="540" ht="20.100000000000001" customHeight="1" x14ac:dyDescent="0.2"/>
    <row r="541" ht="20.100000000000001" customHeight="1" x14ac:dyDescent="0.2"/>
    <row r="542" ht="20.100000000000001" customHeight="1" x14ac:dyDescent="0.2"/>
    <row r="543" ht="20.100000000000001" customHeight="1" x14ac:dyDescent="0.2"/>
    <row r="544" ht="20.100000000000001" customHeight="1" x14ac:dyDescent="0.2"/>
    <row r="545" ht="20.100000000000001" customHeight="1" x14ac:dyDescent="0.2"/>
    <row r="546" ht="20.100000000000001" customHeight="1" x14ac:dyDescent="0.2"/>
    <row r="547" ht="20.100000000000001" customHeight="1" x14ac:dyDescent="0.2"/>
    <row r="548" ht="20.100000000000001" customHeight="1" x14ac:dyDescent="0.2"/>
    <row r="549" ht="20.100000000000001" customHeight="1" x14ac:dyDescent="0.2"/>
    <row r="550" ht="20.100000000000001" customHeight="1" x14ac:dyDescent="0.2"/>
    <row r="551" ht="20.100000000000001" customHeight="1" x14ac:dyDescent="0.2"/>
    <row r="552" ht="20.100000000000001" customHeight="1" x14ac:dyDescent="0.2"/>
    <row r="553" ht="20.100000000000001" customHeight="1" x14ac:dyDescent="0.2"/>
    <row r="554" ht="20.100000000000001" customHeight="1" x14ac:dyDescent="0.2"/>
    <row r="555" ht="20.100000000000001" customHeight="1" x14ac:dyDescent="0.2"/>
    <row r="556" ht="20.100000000000001" customHeight="1" x14ac:dyDescent="0.2"/>
    <row r="557" ht="20.100000000000001" customHeight="1" x14ac:dyDescent="0.2"/>
    <row r="558" ht="20.100000000000001" customHeight="1" x14ac:dyDescent="0.2"/>
    <row r="559" ht="20.100000000000001" customHeight="1" x14ac:dyDescent="0.2"/>
    <row r="560" ht="20.100000000000001" customHeight="1" x14ac:dyDescent="0.2"/>
    <row r="561" ht="20.100000000000001" customHeight="1" x14ac:dyDescent="0.2"/>
    <row r="562" ht="20.100000000000001" customHeight="1" x14ac:dyDescent="0.2"/>
    <row r="563" ht="20.100000000000001" customHeight="1" x14ac:dyDescent="0.2"/>
    <row r="564" ht="20.100000000000001" customHeight="1" x14ac:dyDescent="0.2"/>
    <row r="565" ht="20.100000000000001" customHeight="1" x14ac:dyDescent="0.2"/>
    <row r="566" ht="20.100000000000001" customHeight="1" x14ac:dyDescent="0.2"/>
    <row r="567" ht="20.100000000000001" customHeight="1" x14ac:dyDescent="0.2"/>
    <row r="568" ht="20.100000000000001" customHeight="1" x14ac:dyDescent="0.2"/>
    <row r="569" ht="20.100000000000001" customHeight="1" x14ac:dyDescent="0.2"/>
    <row r="570" ht="20.100000000000001" customHeight="1" x14ac:dyDescent="0.2"/>
    <row r="571" ht="20.100000000000001" customHeight="1" x14ac:dyDescent="0.2"/>
    <row r="572" ht="20.100000000000001" customHeight="1" x14ac:dyDescent="0.2"/>
    <row r="573" ht="20.100000000000001" customHeight="1" x14ac:dyDescent="0.2"/>
    <row r="574" ht="20.100000000000001" customHeight="1" x14ac:dyDescent="0.2"/>
    <row r="575" ht="20.100000000000001" customHeight="1" x14ac:dyDescent="0.2"/>
    <row r="576" ht="20.100000000000001" customHeight="1" x14ac:dyDescent="0.2"/>
    <row r="577" ht="20.100000000000001" customHeight="1" x14ac:dyDescent="0.2"/>
    <row r="578" ht="20.100000000000001" customHeight="1" x14ac:dyDescent="0.2"/>
    <row r="579" ht="20.100000000000001" customHeight="1" x14ac:dyDescent="0.2"/>
    <row r="580" ht="20.100000000000001" customHeight="1" x14ac:dyDescent="0.2"/>
    <row r="581" ht="20.100000000000001" customHeight="1" x14ac:dyDescent="0.2"/>
    <row r="582" ht="20.100000000000001" customHeight="1" x14ac:dyDescent="0.2"/>
    <row r="583" ht="20.100000000000001" customHeight="1" x14ac:dyDescent="0.2"/>
    <row r="584" ht="20.100000000000001" customHeight="1" x14ac:dyDescent="0.2"/>
    <row r="585" ht="20.100000000000001" customHeight="1" x14ac:dyDescent="0.2"/>
    <row r="586" ht="20.100000000000001" customHeight="1" x14ac:dyDescent="0.2"/>
    <row r="587" ht="20.100000000000001" customHeight="1" x14ac:dyDescent="0.2"/>
    <row r="588" ht="20.100000000000001" customHeight="1" x14ac:dyDescent="0.2"/>
    <row r="589" ht="20.100000000000001" customHeight="1" x14ac:dyDescent="0.2"/>
    <row r="590" ht="20.100000000000001" customHeight="1" x14ac:dyDescent="0.2"/>
    <row r="591" ht="20.100000000000001" customHeight="1" x14ac:dyDescent="0.2"/>
    <row r="592" ht="20.100000000000001" customHeight="1" x14ac:dyDescent="0.2"/>
    <row r="593" ht="20.100000000000001" customHeight="1" x14ac:dyDescent="0.2"/>
    <row r="594" ht="20.100000000000001" customHeight="1" x14ac:dyDescent="0.2"/>
    <row r="595" ht="20.100000000000001" customHeight="1" x14ac:dyDescent="0.2"/>
    <row r="596" ht="20.100000000000001" customHeight="1" x14ac:dyDescent="0.2"/>
    <row r="597" ht="20.100000000000001" customHeight="1" x14ac:dyDescent="0.2"/>
    <row r="598" ht="20.100000000000001" customHeight="1" x14ac:dyDescent="0.2"/>
    <row r="599" ht="20.100000000000001" customHeight="1" x14ac:dyDescent="0.2"/>
    <row r="600" ht="20.100000000000001" customHeight="1" x14ac:dyDescent="0.2"/>
    <row r="601" ht="20.100000000000001" customHeight="1" x14ac:dyDescent="0.2"/>
    <row r="602" ht="20.100000000000001" customHeight="1" x14ac:dyDescent="0.2"/>
    <row r="603" ht="20.100000000000001" customHeight="1" x14ac:dyDescent="0.2"/>
    <row r="604" ht="20.100000000000001" customHeight="1" x14ac:dyDescent="0.2"/>
    <row r="605" ht="20.100000000000001" customHeight="1" x14ac:dyDescent="0.2"/>
    <row r="606" ht="20.100000000000001" customHeight="1" x14ac:dyDescent="0.2"/>
    <row r="607" ht="20.100000000000001" customHeight="1" x14ac:dyDescent="0.2"/>
    <row r="608" ht="20.100000000000001" customHeight="1" x14ac:dyDescent="0.2"/>
    <row r="609" ht="20.100000000000001" customHeight="1" x14ac:dyDescent="0.2"/>
    <row r="610" ht="20.100000000000001" customHeight="1" x14ac:dyDescent="0.2"/>
    <row r="611" ht="20.100000000000001" customHeight="1" x14ac:dyDescent="0.2"/>
    <row r="612" ht="20.100000000000001" customHeight="1" x14ac:dyDescent="0.2"/>
    <row r="613" ht="20.100000000000001" customHeight="1" x14ac:dyDescent="0.2"/>
    <row r="614" ht="20.100000000000001" customHeight="1" x14ac:dyDescent="0.2"/>
    <row r="615" ht="20.100000000000001" customHeight="1" x14ac:dyDescent="0.2"/>
    <row r="616" ht="20.100000000000001" customHeight="1" x14ac:dyDescent="0.2"/>
    <row r="617" ht="20.100000000000001" customHeight="1" x14ac:dyDescent="0.2"/>
    <row r="618" ht="20.100000000000001" customHeight="1" x14ac:dyDescent="0.2"/>
    <row r="619" ht="20.100000000000001" customHeight="1" x14ac:dyDescent="0.2"/>
    <row r="620" ht="20.100000000000001" customHeight="1" x14ac:dyDescent="0.2"/>
    <row r="621" ht="20.100000000000001" customHeight="1" x14ac:dyDescent="0.2"/>
    <row r="622" ht="20.100000000000001" customHeight="1" x14ac:dyDescent="0.2"/>
    <row r="623" ht="20.100000000000001" customHeight="1" x14ac:dyDescent="0.2"/>
    <row r="624" ht="20.100000000000001" customHeight="1" x14ac:dyDescent="0.2"/>
    <row r="625" ht="20.100000000000001" customHeight="1" x14ac:dyDescent="0.2"/>
    <row r="626" ht="20.100000000000001" customHeight="1" x14ac:dyDescent="0.2"/>
    <row r="627" ht="20.100000000000001" customHeight="1" x14ac:dyDescent="0.2"/>
    <row r="628" ht="20.100000000000001" customHeight="1" x14ac:dyDescent="0.2"/>
    <row r="629" ht="20.100000000000001" customHeight="1" x14ac:dyDescent="0.2"/>
    <row r="630" ht="20.100000000000001" customHeight="1" x14ac:dyDescent="0.2"/>
    <row r="631" ht="20.100000000000001" customHeight="1" x14ac:dyDescent="0.2"/>
    <row r="632" ht="20.100000000000001" customHeight="1" x14ac:dyDescent="0.2"/>
    <row r="633" ht="20.100000000000001" customHeight="1" x14ac:dyDescent="0.2"/>
    <row r="634" ht="20.100000000000001" customHeight="1" x14ac:dyDescent="0.2"/>
    <row r="635" ht="20.100000000000001" customHeight="1" x14ac:dyDescent="0.2"/>
    <row r="636" ht="20.100000000000001" customHeight="1" x14ac:dyDescent="0.2"/>
    <row r="637" ht="20.100000000000001" customHeight="1" x14ac:dyDescent="0.2"/>
    <row r="638" ht="20.100000000000001" customHeight="1" x14ac:dyDescent="0.2"/>
    <row r="639" ht="20.100000000000001" customHeight="1" x14ac:dyDescent="0.2"/>
    <row r="640" ht="20.100000000000001" customHeight="1" x14ac:dyDescent="0.2"/>
    <row r="641" ht="20.100000000000001" customHeight="1" x14ac:dyDescent="0.2"/>
    <row r="642" ht="20.100000000000001" customHeight="1" x14ac:dyDescent="0.2"/>
    <row r="643" ht="20.100000000000001" customHeight="1" x14ac:dyDescent="0.2"/>
    <row r="644" ht="20.100000000000001" customHeight="1" x14ac:dyDescent="0.2"/>
    <row r="645" ht="20.100000000000001" customHeight="1" x14ac:dyDescent="0.2"/>
    <row r="646" ht="20.100000000000001" customHeight="1" x14ac:dyDescent="0.2"/>
    <row r="647" ht="20.100000000000001" customHeight="1" x14ac:dyDescent="0.2"/>
    <row r="648" ht="20.100000000000001" customHeight="1" x14ac:dyDescent="0.2"/>
    <row r="649" ht="20.100000000000001" customHeight="1" x14ac:dyDescent="0.2"/>
    <row r="650" ht="20.100000000000001" customHeight="1" x14ac:dyDescent="0.2"/>
    <row r="651" ht="20.100000000000001" customHeight="1" x14ac:dyDescent="0.2"/>
    <row r="652" ht="20.100000000000001" customHeight="1" x14ac:dyDescent="0.2"/>
    <row r="653" ht="20.100000000000001" customHeight="1" x14ac:dyDescent="0.2"/>
    <row r="654" ht="20.100000000000001" customHeight="1" x14ac:dyDescent="0.2"/>
    <row r="655" ht="20.100000000000001" customHeight="1" x14ac:dyDescent="0.2"/>
    <row r="656" ht="20.100000000000001" customHeight="1" x14ac:dyDescent="0.2"/>
    <row r="657" ht="20.100000000000001" customHeight="1" x14ac:dyDescent="0.2"/>
    <row r="658" ht="20.100000000000001" customHeight="1" x14ac:dyDescent="0.2"/>
    <row r="659" ht="20.100000000000001" customHeight="1" x14ac:dyDescent="0.2"/>
    <row r="660" ht="20.100000000000001" customHeight="1" x14ac:dyDescent="0.2"/>
    <row r="661" ht="20.100000000000001" customHeight="1" x14ac:dyDescent="0.2"/>
    <row r="662" ht="20.100000000000001" customHeight="1" x14ac:dyDescent="0.2"/>
    <row r="663" ht="20.100000000000001" customHeight="1" x14ac:dyDescent="0.2"/>
    <row r="664" ht="20.100000000000001" customHeight="1" x14ac:dyDescent="0.2"/>
    <row r="665" ht="20.100000000000001" customHeight="1" x14ac:dyDescent="0.2"/>
    <row r="666" ht="20.100000000000001" customHeight="1" x14ac:dyDescent="0.2"/>
    <row r="667" ht="20.100000000000001" customHeight="1" x14ac:dyDescent="0.2"/>
    <row r="668" ht="20.100000000000001" customHeight="1" x14ac:dyDescent="0.2"/>
    <row r="669" ht="20.100000000000001" customHeight="1" x14ac:dyDescent="0.2"/>
    <row r="670" ht="20.100000000000001" customHeight="1" x14ac:dyDescent="0.2"/>
    <row r="671" ht="20.100000000000001" customHeight="1" x14ac:dyDescent="0.2"/>
    <row r="672" ht="20.100000000000001" customHeight="1" x14ac:dyDescent="0.2"/>
    <row r="673" ht="20.100000000000001" customHeight="1" x14ac:dyDescent="0.2"/>
    <row r="674" ht="20.100000000000001" customHeight="1" x14ac:dyDescent="0.2"/>
    <row r="675" ht="20.100000000000001" customHeight="1" x14ac:dyDescent="0.2"/>
    <row r="676" ht="20.100000000000001" customHeight="1" x14ac:dyDescent="0.2"/>
    <row r="677" ht="20.100000000000001" customHeight="1" x14ac:dyDescent="0.2"/>
    <row r="678" ht="20.100000000000001" customHeight="1" x14ac:dyDescent="0.2"/>
    <row r="679" ht="20.100000000000001" customHeight="1" x14ac:dyDescent="0.2"/>
    <row r="680" ht="20.100000000000001" customHeight="1" x14ac:dyDescent="0.2"/>
    <row r="681" ht="20.100000000000001" customHeight="1" x14ac:dyDescent="0.2"/>
    <row r="682" ht="20.100000000000001" customHeight="1" x14ac:dyDescent="0.2"/>
    <row r="683" ht="20.100000000000001" customHeight="1" x14ac:dyDescent="0.2"/>
    <row r="684" ht="20.100000000000001" customHeight="1" x14ac:dyDescent="0.2"/>
    <row r="685" ht="20.100000000000001" customHeight="1" x14ac:dyDescent="0.2"/>
    <row r="686" ht="20.100000000000001" customHeight="1" x14ac:dyDescent="0.2"/>
    <row r="687" ht="20.100000000000001" customHeight="1" x14ac:dyDescent="0.2"/>
    <row r="688" ht="20.100000000000001" customHeight="1" x14ac:dyDescent="0.2"/>
    <row r="689" ht="20.100000000000001" customHeight="1" x14ac:dyDescent="0.2"/>
    <row r="690" ht="20.100000000000001" customHeight="1" x14ac:dyDescent="0.2"/>
    <row r="691" ht="20.100000000000001" customHeight="1" x14ac:dyDescent="0.2"/>
    <row r="692" ht="20.100000000000001" customHeight="1" x14ac:dyDescent="0.2"/>
    <row r="693" ht="20.100000000000001" customHeight="1" x14ac:dyDescent="0.2"/>
    <row r="694" ht="20.100000000000001" customHeight="1" x14ac:dyDescent="0.2"/>
    <row r="695" ht="20.100000000000001" customHeight="1" x14ac:dyDescent="0.2"/>
    <row r="696" ht="20.100000000000001" customHeight="1" x14ac:dyDescent="0.2"/>
    <row r="697" ht="20.100000000000001" customHeight="1" x14ac:dyDescent="0.2"/>
    <row r="698" ht="20.100000000000001" customHeight="1" x14ac:dyDescent="0.2"/>
    <row r="699" ht="20.100000000000001" customHeight="1" x14ac:dyDescent="0.2"/>
    <row r="700" ht="20.100000000000001" customHeight="1" x14ac:dyDescent="0.2"/>
    <row r="701" ht="20.100000000000001" customHeight="1" x14ac:dyDescent="0.2"/>
    <row r="702" ht="20.100000000000001" customHeight="1" x14ac:dyDescent="0.2"/>
    <row r="703" ht="20.100000000000001" customHeight="1" x14ac:dyDescent="0.2"/>
    <row r="704" ht="20.100000000000001" customHeight="1" x14ac:dyDescent="0.2"/>
    <row r="705" ht="20.100000000000001" customHeight="1" x14ac:dyDescent="0.2"/>
    <row r="706" ht="20.100000000000001" customHeight="1" x14ac:dyDescent="0.2"/>
    <row r="707" ht="20.100000000000001" customHeight="1" x14ac:dyDescent="0.2"/>
    <row r="708" ht="20.100000000000001" customHeight="1" x14ac:dyDescent="0.2"/>
    <row r="709" ht="20.100000000000001" customHeight="1" x14ac:dyDescent="0.2"/>
    <row r="710" ht="20.100000000000001" customHeight="1" x14ac:dyDescent="0.2"/>
    <row r="711" ht="20.100000000000001" customHeight="1" x14ac:dyDescent="0.2"/>
    <row r="712" ht="20.100000000000001" customHeight="1" x14ac:dyDescent="0.2"/>
    <row r="713" ht="20.100000000000001" customHeight="1" x14ac:dyDescent="0.2"/>
    <row r="714" ht="20.100000000000001" customHeight="1" x14ac:dyDescent="0.2"/>
    <row r="715" ht="20.100000000000001" customHeight="1" x14ac:dyDescent="0.2"/>
    <row r="716" ht="20.100000000000001" customHeight="1" x14ac:dyDescent="0.2"/>
    <row r="717" ht="20.100000000000001" customHeight="1" x14ac:dyDescent="0.2"/>
    <row r="718" ht="20.100000000000001" customHeight="1" x14ac:dyDescent="0.2"/>
    <row r="719" ht="20.100000000000001" customHeight="1" x14ac:dyDescent="0.2"/>
    <row r="720" ht="20.100000000000001" customHeight="1" x14ac:dyDescent="0.2"/>
    <row r="721" ht="20.100000000000001" customHeight="1" x14ac:dyDescent="0.2"/>
    <row r="722" ht="20.100000000000001" customHeight="1" x14ac:dyDescent="0.2"/>
    <row r="723" ht="20.100000000000001" customHeight="1" x14ac:dyDescent="0.2"/>
    <row r="724" ht="20.100000000000001" customHeight="1" x14ac:dyDescent="0.2"/>
    <row r="725" ht="20.100000000000001" customHeight="1" x14ac:dyDescent="0.2"/>
    <row r="726" ht="20.100000000000001" customHeight="1" x14ac:dyDescent="0.2"/>
    <row r="727" ht="20.100000000000001" customHeight="1" x14ac:dyDescent="0.2"/>
    <row r="728" ht="20.100000000000001" customHeight="1" x14ac:dyDescent="0.2"/>
    <row r="729" ht="20.100000000000001" customHeight="1" x14ac:dyDescent="0.2"/>
    <row r="730" ht="20.100000000000001" customHeight="1" x14ac:dyDescent="0.2"/>
    <row r="731" ht="20.100000000000001" customHeight="1" x14ac:dyDescent="0.2"/>
    <row r="732" ht="20.100000000000001" customHeight="1" x14ac:dyDescent="0.2"/>
    <row r="733" ht="20.100000000000001" customHeight="1" x14ac:dyDescent="0.2"/>
    <row r="734" ht="20.100000000000001" customHeight="1" x14ac:dyDescent="0.2"/>
    <row r="735" ht="20.100000000000001" customHeight="1" x14ac:dyDescent="0.2"/>
    <row r="736" ht="20.100000000000001" customHeight="1" x14ac:dyDescent="0.2"/>
    <row r="737" ht="20.100000000000001" customHeight="1" x14ac:dyDescent="0.2"/>
    <row r="738" ht="20.100000000000001" customHeight="1" x14ac:dyDescent="0.2"/>
    <row r="739" ht="20.100000000000001" customHeight="1" x14ac:dyDescent="0.2"/>
    <row r="740" ht="20.100000000000001" customHeight="1" x14ac:dyDescent="0.2"/>
    <row r="741" ht="20.100000000000001" customHeight="1" x14ac:dyDescent="0.2"/>
    <row r="742" ht="20.100000000000001" customHeight="1" x14ac:dyDescent="0.2"/>
    <row r="743" ht="20.100000000000001" customHeight="1" x14ac:dyDescent="0.2"/>
    <row r="744" ht="20.100000000000001" customHeight="1" x14ac:dyDescent="0.2"/>
    <row r="745" ht="20.100000000000001" customHeight="1" x14ac:dyDescent="0.2"/>
    <row r="746" ht="20.100000000000001" customHeight="1" x14ac:dyDescent="0.2"/>
    <row r="747" ht="20.100000000000001" customHeight="1" x14ac:dyDescent="0.2"/>
    <row r="748" ht="20.100000000000001" customHeight="1" x14ac:dyDescent="0.2"/>
    <row r="749" ht="20.100000000000001" customHeight="1" x14ac:dyDescent="0.2"/>
    <row r="750" ht="20.100000000000001" customHeight="1" x14ac:dyDescent="0.2"/>
    <row r="751" ht="20.100000000000001" customHeight="1" x14ac:dyDescent="0.2"/>
    <row r="752" ht="20.100000000000001" customHeight="1" x14ac:dyDescent="0.2"/>
    <row r="753" ht="20.100000000000001" customHeight="1" x14ac:dyDescent="0.2"/>
    <row r="754" ht="20.100000000000001" customHeight="1" x14ac:dyDescent="0.2"/>
    <row r="755" ht="20.100000000000001" customHeight="1" x14ac:dyDescent="0.2"/>
    <row r="756" ht="20.100000000000001" customHeight="1" x14ac:dyDescent="0.2"/>
    <row r="757" ht="20.100000000000001" customHeight="1" x14ac:dyDescent="0.2"/>
    <row r="758" ht="20.100000000000001" customHeight="1" x14ac:dyDescent="0.2"/>
    <row r="759" ht="20.100000000000001" customHeight="1" x14ac:dyDescent="0.2"/>
    <row r="760" ht="20.100000000000001" customHeight="1" x14ac:dyDescent="0.2"/>
    <row r="761" ht="20.100000000000001" customHeight="1" x14ac:dyDescent="0.2"/>
    <row r="762" ht="20.100000000000001" customHeight="1" x14ac:dyDescent="0.2"/>
    <row r="763" ht="20.100000000000001" customHeight="1" x14ac:dyDescent="0.2"/>
    <row r="764" ht="20.100000000000001" customHeight="1" x14ac:dyDescent="0.2"/>
    <row r="765" ht="20.100000000000001" customHeight="1" x14ac:dyDescent="0.2"/>
    <row r="766" ht="20.100000000000001" customHeight="1" x14ac:dyDescent="0.2"/>
    <row r="767" ht="20.100000000000001" customHeight="1" x14ac:dyDescent="0.2"/>
    <row r="768" ht="20.100000000000001" customHeight="1" x14ac:dyDescent="0.2"/>
    <row r="769" ht="20.100000000000001" customHeight="1" x14ac:dyDescent="0.2"/>
    <row r="770" ht="20.100000000000001" customHeight="1" x14ac:dyDescent="0.2"/>
    <row r="771" ht="20.100000000000001" customHeight="1" x14ac:dyDescent="0.2"/>
    <row r="772" ht="20.100000000000001" customHeight="1" x14ac:dyDescent="0.2"/>
    <row r="773" ht="20.100000000000001" customHeight="1" x14ac:dyDescent="0.2"/>
    <row r="774" ht="20.100000000000001" customHeight="1" x14ac:dyDescent="0.2"/>
    <row r="775" ht="20.100000000000001" customHeight="1" x14ac:dyDescent="0.2"/>
    <row r="776" ht="20.100000000000001" customHeight="1" x14ac:dyDescent="0.2"/>
    <row r="777" ht="20.100000000000001" customHeight="1" x14ac:dyDescent="0.2"/>
    <row r="778" ht="20.100000000000001" customHeight="1" x14ac:dyDescent="0.2"/>
    <row r="779" ht="20.100000000000001" customHeight="1" x14ac:dyDescent="0.2"/>
    <row r="780" ht="20.100000000000001" customHeight="1" x14ac:dyDescent="0.2"/>
    <row r="781" ht="20.100000000000001" customHeight="1" x14ac:dyDescent="0.2"/>
    <row r="782" ht="20.100000000000001" customHeight="1" x14ac:dyDescent="0.2"/>
    <row r="783" ht="20.100000000000001" customHeight="1" x14ac:dyDescent="0.2"/>
    <row r="784" ht="20.100000000000001" customHeight="1" x14ac:dyDescent="0.2"/>
    <row r="785" ht="20.100000000000001" customHeight="1" x14ac:dyDescent="0.2"/>
    <row r="786" ht="20.100000000000001" customHeight="1" x14ac:dyDescent="0.2"/>
    <row r="787" ht="20.100000000000001" customHeight="1" x14ac:dyDescent="0.2"/>
    <row r="788" ht="20.100000000000001" customHeight="1" x14ac:dyDescent="0.2"/>
    <row r="789" ht="20.100000000000001" customHeight="1" x14ac:dyDescent="0.2"/>
    <row r="790" ht="20.100000000000001" customHeight="1" x14ac:dyDescent="0.2"/>
    <row r="791" ht="20.100000000000001" customHeight="1" x14ac:dyDescent="0.2"/>
    <row r="792" ht="20.100000000000001" customHeight="1" x14ac:dyDescent="0.2"/>
    <row r="793" ht="20.100000000000001" customHeight="1" x14ac:dyDescent="0.2"/>
    <row r="794" ht="20.100000000000001" customHeight="1" x14ac:dyDescent="0.2"/>
    <row r="795" ht="20.100000000000001" customHeight="1" x14ac:dyDescent="0.2"/>
    <row r="796" ht="20.100000000000001" customHeight="1" x14ac:dyDescent="0.2"/>
    <row r="797" ht="20.100000000000001" customHeight="1" x14ac:dyDescent="0.2"/>
    <row r="798" ht="20.100000000000001" customHeight="1" x14ac:dyDescent="0.2"/>
    <row r="799" ht="20.100000000000001" customHeight="1" x14ac:dyDescent="0.2"/>
    <row r="800" ht="20.100000000000001" customHeight="1" x14ac:dyDescent="0.2"/>
    <row r="801" ht="20.100000000000001" customHeight="1" x14ac:dyDescent="0.2"/>
    <row r="802" ht="20.100000000000001" customHeight="1" x14ac:dyDescent="0.2"/>
    <row r="803" ht="20.100000000000001" customHeight="1" x14ac:dyDescent="0.2"/>
    <row r="804" ht="20.100000000000001" customHeight="1" x14ac:dyDescent="0.2"/>
    <row r="805" ht="20.100000000000001" customHeight="1" x14ac:dyDescent="0.2"/>
    <row r="806" ht="20.100000000000001" customHeight="1" x14ac:dyDescent="0.2"/>
    <row r="807" ht="20.100000000000001" customHeight="1" x14ac:dyDescent="0.2"/>
    <row r="808" ht="20.100000000000001" customHeight="1" x14ac:dyDescent="0.2"/>
    <row r="809" ht="20.100000000000001" customHeight="1" x14ac:dyDescent="0.2"/>
    <row r="810" ht="20.100000000000001" customHeight="1" x14ac:dyDescent="0.2"/>
    <row r="811" ht="20.100000000000001" customHeight="1" x14ac:dyDescent="0.2"/>
    <row r="812" ht="20.100000000000001" customHeight="1" x14ac:dyDescent="0.2"/>
    <row r="813" ht="20.100000000000001" customHeight="1" x14ac:dyDescent="0.2"/>
    <row r="814" ht="20.100000000000001" customHeight="1" x14ac:dyDescent="0.2"/>
    <row r="815" ht="20.100000000000001" customHeight="1" x14ac:dyDescent="0.2"/>
    <row r="816" ht="20.100000000000001" customHeight="1" x14ac:dyDescent="0.2"/>
    <row r="817" ht="20.100000000000001" customHeight="1" x14ac:dyDescent="0.2"/>
    <row r="818" ht="20.100000000000001" customHeight="1" x14ac:dyDescent="0.2"/>
    <row r="819" ht="20.100000000000001" customHeight="1" x14ac:dyDescent="0.2"/>
    <row r="820" ht="20.100000000000001" customHeight="1" x14ac:dyDescent="0.2"/>
    <row r="821" ht="20.100000000000001" customHeight="1" x14ac:dyDescent="0.2"/>
    <row r="822" ht="20.100000000000001" customHeight="1" x14ac:dyDescent="0.2"/>
    <row r="823" ht="20.100000000000001" customHeight="1" x14ac:dyDescent="0.2"/>
    <row r="824" ht="20.100000000000001" customHeight="1" x14ac:dyDescent="0.2"/>
    <row r="825" ht="20.100000000000001" customHeight="1" x14ac:dyDescent="0.2"/>
    <row r="826" ht="20.100000000000001" customHeight="1" x14ac:dyDescent="0.2"/>
    <row r="827" ht="20.100000000000001" customHeight="1" x14ac:dyDescent="0.2"/>
    <row r="828" ht="20.100000000000001" customHeight="1" x14ac:dyDescent="0.2"/>
    <row r="829" ht="20.100000000000001" customHeight="1" x14ac:dyDescent="0.2"/>
    <row r="830" ht="20.100000000000001" customHeight="1" x14ac:dyDescent="0.2"/>
    <row r="831" ht="20.100000000000001" customHeight="1" x14ac:dyDescent="0.2"/>
    <row r="832" ht="20.100000000000001" customHeight="1" x14ac:dyDescent="0.2"/>
    <row r="833" ht="20.100000000000001" customHeight="1" x14ac:dyDescent="0.2"/>
    <row r="834" ht="20.100000000000001" customHeight="1" x14ac:dyDescent="0.2"/>
    <row r="835" ht="20.100000000000001" customHeight="1" x14ac:dyDescent="0.2"/>
    <row r="836" ht="20.100000000000001" customHeight="1" x14ac:dyDescent="0.2"/>
  </sheetData>
  <sheetProtection algorithmName="SHA-512" hashValue="HqH/FFqUOwwJXdLRx6nmcVdWisfLFuTOUYEM7B5XBQzNCrRdJCxworauKxpycqr5ZUs+BkCUoTZ1B7VQ+Sa+Xg==" saltValue="Tv/LCYCavR/v1LAQZXb53A==" spinCount="100000" sheet="1" objects="1" scenarios="1"/>
  <mergeCells count="23">
    <mergeCell ref="A6:G6"/>
    <mergeCell ref="A37:D37"/>
    <mergeCell ref="A24:D24"/>
    <mergeCell ref="A10:D10"/>
    <mergeCell ref="A12:D12"/>
    <mergeCell ref="A22:D22"/>
    <mergeCell ref="A35:D35"/>
    <mergeCell ref="A30:D30"/>
    <mergeCell ref="A29:D29"/>
    <mergeCell ref="A27:D27"/>
    <mergeCell ref="A26:D26"/>
    <mergeCell ref="A25:D25"/>
    <mergeCell ref="A15:D15"/>
    <mergeCell ref="A14:D14"/>
    <mergeCell ref="A13:D13"/>
    <mergeCell ref="A28:D28"/>
    <mergeCell ref="A16:D16"/>
    <mergeCell ref="A42:D42"/>
    <mergeCell ref="A41:D41"/>
    <mergeCell ref="A43:D43"/>
    <mergeCell ref="A40:D40"/>
    <mergeCell ref="A39:D39"/>
    <mergeCell ref="A38:D38"/>
  </mergeCells>
  <pageMargins left="0.7" right="0.7" top="0.78740157499999996" bottom="0.78740157499999996" header="0.3" footer="0.3"/>
  <pageSetup paperSize="9" scale="73" orientation="portrait" horizont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79"/>
  <sheetViews>
    <sheetView showGridLines="0" zoomScale="80" zoomScaleNormal="80" workbookViewId="0">
      <selection activeCell="A22" sqref="A22:F22"/>
    </sheetView>
  </sheetViews>
  <sheetFormatPr baseColWidth="10" defaultColWidth="11.42578125" defaultRowHeight="12.75" x14ac:dyDescent="0.2"/>
  <cols>
    <col min="1" max="3" width="11.42578125" style="134"/>
    <col min="4" max="4" width="38.5703125" style="134" customWidth="1"/>
    <col min="5" max="5" width="21.7109375" style="134" customWidth="1"/>
    <col min="6" max="6" width="17.5703125" style="134" customWidth="1"/>
    <col min="7" max="7" width="11.42578125" style="134"/>
    <col min="8" max="8" width="9.5703125" style="134" customWidth="1"/>
    <col min="9" max="16384" width="11.42578125" style="134"/>
  </cols>
  <sheetData>
    <row r="1" spans="1:10" x14ac:dyDescent="0.2">
      <c r="A1" s="145" t="str">
        <f>Basisdaten!A1</f>
        <v>GESUNDHEITS-, SOZIAL- UND INTEGRATIONSDIREKTION DES KANTONS BERN</v>
      </c>
      <c r="C1" s="146"/>
    </row>
    <row r="2" spans="1:10" x14ac:dyDescent="0.2">
      <c r="A2" s="145" t="s">
        <v>139</v>
      </c>
      <c r="C2" s="146"/>
    </row>
    <row r="4" spans="1:10" ht="20.25" x14ac:dyDescent="0.2">
      <c r="A4" s="229" t="s">
        <v>31</v>
      </c>
      <c r="B4" s="230"/>
      <c r="C4" s="230"/>
      <c r="D4" s="229"/>
      <c r="E4" s="230"/>
      <c r="F4" s="230"/>
      <c r="H4" s="266">
        <f>Basisdaten!B7</f>
        <v>2022</v>
      </c>
    </row>
    <row r="5" spans="1:10" ht="20.25" x14ac:dyDescent="0.2">
      <c r="A5" s="229"/>
      <c r="B5" s="230"/>
      <c r="C5" s="230"/>
      <c r="D5" s="229"/>
      <c r="E5" s="230"/>
      <c r="F5" s="230"/>
    </row>
    <row r="6" spans="1:10" ht="15" x14ac:dyDescent="0.2">
      <c r="A6" s="508">
        <f>Basisdaten!B17</f>
        <v>0</v>
      </c>
      <c r="B6" s="509"/>
      <c r="C6" s="509"/>
      <c r="D6" s="509"/>
      <c r="E6" s="509"/>
      <c r="F6" s="509"/>
      <c r="G6" s="509"/>
    </row>
    <row r="7" spans="1:10" ht="20.25" x14ac:dyDescent="0.2">
      <c r="A7" s="229"/>
      <c r="B7" s="230"/>
      <c r="C7" s="230"/>
      <c r="D7" s="229"/>
      <c r="E7" s="230"/>
      <c r="F7" s="230"/>
    </row>
    <row r="8" spans="1:10" ht="20.100000000000001" customHeight="1" x14ac:dyDescent="0.2">
      <c r="A8" s="231" t="s">
        <v>59</v>
      </c>
      <c r="B8" s="232"/>
      <c r="C8" s="233"/>
      <c r="D8" s="233"/>
      <c r="E8" s="232"/>
      <c r="F8" s="232"/>
      <c r="G8" s="170"/>
    </row>
    <row r="9" spans="1:10" s="232" customFormat="1" ht="13.5" customHeight="1" thickBot="1" x14ac:dyDescent="0.25"/>
    <row r="10" spans="1:10" s="232" customFormat="1" ht="25.5" customHeight="1" x14ac:dyDescent="0.2">
      <c r="A10" s="553" t="s">
        <v>60</v>
      </c>
      <c r="B10" s="554"/>
      <c r="C10" s="554"/>
      <c r="D10" s="554"/>
      <c r="E10" s="554"/>
      <c r="F10" s="555"/>
      <c r="G10" s="556">
        <f>Basisdaten!$E$34*Basisdaten!$F$34</f>
        <v>0</v>
      </c>
      <c r="H10" s="557"/>
      <c r="J10" s="244"/>
    </row>
    <row r="11" spans="1:10" s="232" customFormat="1" ht="25.5" customHeight="1" x14ac:dyDescent="0.2">
      <c r="A11" s="545" t="s">
        <v>67</v>
      </c>
      <c r="B11" s="546"/>
      <c r="C11" s="546"/>
      <c r="D11" s="546"/>
      <c r="E11" s="546"/>
      <c r="F11" s="547"/>
      <c r="G11" s="533">
        <f>Basisdaten!$D$41*Basisdaten!$F$34</f>
        <v>0</v>
      </c>
      <c r="H11" s="534"/>
      <c r="J11" s="244"/>
    </row>
    <row r="12" spans="1:10" s="232" customFormat="1" ht="25.5" customHeight="1" x14ac:dyDescent="0.2">
      <c r="A12" s="568" t="s">
        <v>66</v>
      </c>
      <c r="B12" s="546"/>
      <c r="C12" s="546"/>
      <c r="D12" s="546"/>
      <c r="E12" s="546"/>
      <c r="F12" s="547"/>
      <c r="G12" s="560">
        <f>MIN($F$10:$JE11)</f>
        <v>0</v>
      </c>
      <c r="H12" s="561"/>
      <c r="J12" s="244"/>
    </row>
    <row r="13" spans="1:10" s="232" customFormat="1" ht="6" customHeight="1" x14ac:dyDescent="0.2">
      <c r="A13" s="545"/>
      <c r="B13" s="546"/>
      <c r="C13" s="546"/>
      <c r="D13" s="546"/>
      <c r="E13" s="546"/>
      <c r="F13" s="547"/>
      <c r="G13" s="548"/>
      <c r="H13" s="549"/>
      <c r="J13" s="244"/>
    </row>
    <row r="14" spans="1:10" s="232" customFormat="1" ht="25.5" customHeight="1" x14ac:dyDescent="0.2">
      <c r="A14" s="545" t="s">
        <v>69</v>
      </c>
      <c r="B14" s="546"/>
      <c r="C14" s="546"/>
      <c r="D14" s="546"/>
      <c r="E14" s="546"/>
      <c r="F14" s="547"/>
      <c r="G14" s="531">
        <f>'Abrechnung 1. - 3.  Quartal'!$E$15+'Abrechnung 1. - 3.  Quartal'!$E$27+'Abrechnung 1. - 3.  Quartal'!$E$40</f>
        <v>0</v>
      </c>
      <c r="H14" s="532"/>
      <c r="J14" s="244"/>
    </row>
    <row r="15" spans="1:10" s="232" customFormat="1" ht="3" hidden="1" customHeight="1" x14ac:dyDescent="0.2">
      <c r="A15" s="545" t="s">
        <v>61</v>
      </c>
      <c r="B15" s="546"/>
      <c r="C15" s="546"/>
      <c r="D15" s="546"/>
      <c r="E15" s="546"/>
      <c r="F15" s="547"/>
      <c r="G15" s="535"/>
      <c r="H15" s="536"/>
      <c r="J15" s="245"/>
    </row>
    <row r="16" spans="1:10" s="232" customFormat="1" ht="25.5" customHeight="1" x14ac:dyDescent="0.2">
      <c r="A16" s="545" t="s">
        <v>62</v>
      </c>
      <c r="B16" s="546"/>
      <c r="C16" s="546"/>
      <c r="D16" s="546"/>
      <c r="E16" s="546"/>
      <c r="F16" s="547"/>
      <c r="G16" s="533">
        <f>Basisdaten!$C$47*(Basisdaten!$G$34-Basisdaten!$F$34)</f>
        <v>0</v>
      </c>
      <c r="H16" s="534"/>
      <c r="J16" s="244"/>
    </row>
    <row r="17" spans="1:16" s="291" customFormat="1" ht="6" customHeight="1" x14ac:dyDescent="0.2">
      <c r="A17" s="545"/>
      <c r="B17" s="546"/>
      <c r="C17" s="546"/>
      <c r="D17" s="546"/>
      <c r="E17" s="546"/>
      <c r="F17" s="547"/>
      <c r="G17" s="548"/>
      <c r="H17" s="549"/>
      <c r="J17" s="244"/>
    </row>
    <row r="18" spans="1:16" s="291" customFormat="1" ht="25.5" customHeight="1" x14ac:dyDescent="0.2">
      <c r="A18" s="564" t="s">
        <v>131</v>
      </c>
      <c r="B18" s="565"/>
      <c r="C18" s="565"/>
      <c r="D18" s="565"/>
      <c r="E18" s="565"/>
      <c r="F18" s="566"/>
      <c r="G18" s="562"/>
      <c r="H18" s="563"/>
      <c r="J18" s="244"/>
    </row>
    <row r="19" spans="1:16" s="232" customFormat="1" ht="6.75" customHeight="1" x14ac:dyDescent="0.2">
      <c r="A19" s="545"/>
      <c r="B19" s="546"/>
      <c r="C19" s="546"/>
      <c r="D19" s="546"/>
      <c r="E19" s="546"/>
      <c r="F19" s="547"/>
      <c r="G19" s="567"/>
      <c r="H19" s="549"/>
      <c r="J19" s="245"/>
    </row>
    <row r="20" spans="1:16" s="232" customFormat="1" ht="25.5" customHeight="1" thickBot="1" x14ac:dyDescent="0.25">
      <c r="A20" s="550" t="str">
        <f>IF(G12-$G$14-$G$15-$G$16&gt;0,"Schlusszahlung","Rückforderung Kanton")</f>
        <v>Rückforderung Kanton</v>
      </c>
      <c r="B20" s="551"/>
      <c r="C20" s="551"/>
      <c r="D20" s="551"/>
      <c r="E20" s="551"/>
      <c r="F20" s="552"/>
      <c r="G20" s="558">
        <f>(G12-$G$14-$G$16-$G$18)</f>
        <v>0</v>
      </c>
      <c r="H20" s="559"/>
      <c r="J20" s="244"/>
      <c r="P20" s="244"/>
    </row>
    <row r="21" spans="1:16" s="232" customFormat="1" ht="20.100000000000001" customHeight="1" x14ac:dyDescent="0.2">
      <c r="A21" s="246" t="s">
        <v>105</v>
      </c>
      <c r="B21" s="247"/>
      <c r="C21" s="247"/>
      <c r="D21" s="247"/>
      <c r="E21" s="247"/>
      <c r="F21" s="247"/>
      <c r="G21" s="645"/>
      <c r="H21" s="646"/>
      <c r="J21" s="244"/>
      <c r="P21" s="244"/>
    </row>
    <row r="22" spans="1:16" s="232" customFormat="1" ht="25.5" customHeight="1" thickBot="1" x14ac:dyDescent="0.25">
      <c r="A22" s="496" t="str">
        <f>IF(G20-$G$21&gt;0,"Schlusszahlung","Rückforderung Kanton")</f>
        <v>Rückforderung Kanton</v>
      </c>
      <c r="B22" s="497"/>
      <c r="C22" s="497"/>
      <c r="D22" s="497"/>
      <c r="E22" s="497"/>
      <c r="F22" s="498"/>
      <c r="G22" s="543">
        <f>G20-G21</f>
        <v>0</v>
      </c>
      <c r="H22" s="544"/>
      <c r="J22" s="244"/>
      <c r="P22" s="244"/>
    </row>
    <row r="23" spans="1:16" s="232" customFormat="1" ht="20.100000000000001" customHeight="1" x14ac:dyDescent="0.2">
      <c r="P23" s="244"/>
    </row>
    <row r="24" spans="1:16" s="232" customFormat="1" ht="20.100000000000001" customHeight="1" x14ac:dyDescent="0.2">
      <c r="P24" s="244"/>
    </row>
    <row r="25" spans="1:16" s="232" customFormat="1" ht="7.5" customHeight="1" thickBot="1" x14ac:dyDescent="0.25"/>
    <row r="26" spans="1:16" s="232" customFormat="1" ht="42" customHeight="1" x14ac:dyDescent="0.2">
      <c r="A26" s="539" t="s">
        <v>159</v>
      </c>
      <c r="B26" s="540"/>
      <c r="C26" s="540"/>
      <c r="D26" s="540"/>
      <c r="E26" s="540"/>
      <c r="F26" s="540"/>
      <c r="G26" s="540"/>
      <c r="H26" s="541"/>
    </row>
    <row r="27" spans="1:16" s="232" customFormat="1" ht="16.5" customHeight="1" x14ac:dyDescent="0.2">
      <c r="A27" s="248"/>
      <c r="B27" s="249"/>
      <c r="C27" s="249"/>
      <c r="D27" s="249"/>
      <c r="E27" s="249"/>
      <c r="F27" s="249"/>
      <c r="G27" s="158"/>
      <c r="H27" s="250"/>
    </row>
    <row r="28" spans="1:16" s="232" customFormat="1" ht="16.5" customHeight="1" x14ac:dyDescent="0.2">
      <c r="A28" s="529" t="s">
        <v>39</v>
      </c>
      <c r="B28" s="530"/>
      <c r="C28" s="542"/>
      <c r="D28" s="542"/>
      <c r="E28" s="542"/>
      <c r="F28" s="251"/>
      <c r="G28" s="251"/>
      <c r="H28" s="250"/>
    </row>
    <row r="29" spans="1:16" s="232" customFormat="1" ht="16.5" customHeight="1" x14ac:dyDescent="0.2">
      <c r="A29" s="252"/>
      <c r="B29" s="253"/>
      <c r="C29" s="254"/>
      <c r="D29" s="200"/>
      <c r="E29" s="200"/>
      <c r="F29" s="200"/>
      <c r="G29" s="158"/>
      <c r="H29" s="250"/>
    </row>
    <row r="30" spans="1:16" s="232" customFormat="1" ht="16.5" customHeight="1" x14ac:dyDescent="0.2">
      <c r="A30" s="537" t="s">
        <v>40</v>
      </c>
      <c r="B30" s="538"/>
      <c r="C30" s="255"/>
      <c r="D30" s="255"/>
      <c r="E30" s="255"/>
      <c r="F30" s="255"/>
      <c r="G30" s="158"/>
      <c r="H30" s="250"/>
    </row>
    <row r="31" spans="1:16" s="232" customFormat="1" ht="16.5" customHeight="1" x14ac:dyDescent="0.2">
      <c r="A31" s="256" t="s">
        <v>93</v>
      </c>
      <c r="B31" s="257"/>
      <c r="C31" s="255"/>
      <c r="D31" s="255"/>
      <c r="E31" s="255"/>
      <c r="F31" s="255"/>
      <c r="G31" s="158"/>
      <c r="H31" s="250"/>
    </row>
    <row r="32" spans="1:16" s="232" customFormat="1" ht="16.5" customHeight="1" x14ac:dyDescent="0.2">
      <c r="A32" s="258"/>
      <c r="B32" s="257"/>
      <c r="C32" s="259"/>
      <c r="D32" s="260"/>
      <c r="E32" s="260"/>
      <c r="F32" s="260"/>
      <c r="G32" s="158"/>
      <c r="H32" s="250"/>
    </row>
    <row r="33" spans="1:8" s="232" customFormat="1" ht="16.5" customHeight="1" x14ac:dyDescent="0.2">
      <c r="A33" s="526" t="s">
        <v>41</v>
      </c>
      <c r="B33" s="527"/>
      <c r="C33" s="527"/>
      <c r="D33" s="5"/>
      <c r="E33" s="5"/>
      <c r="F33" s="5"/>
      <c r="G33" s="5"/>
      <c r="H33" s="250"/>
    </row>
    <row r="34" spans="1:8" s="232" customFormat="1" ht="16.5" customHeight="1" x14ac:dyDescent="0.2">
      <c r="A34" s="6"/>
      <c r="B34" s="5"/>
      <c r="C34" s="259"/>
      <c r="D34" s="5"/>
      <c r="E34" s="5"/>
      <c r="F34" s="255"/>
      <c r="G34" s="158"/>
      <c r="H34" s="250"/>
    </row>
    <row r="35" spans="1:8" s="232" customFormat="1" ht="16.5" customHeight="1" x14ac:dyDescent="0.2">
      <c r="A35" s="6"/>
      <c r="B35" s="5"/>
      <c r="C35" s="259"/>
      <c r="D35" s="5"/>
      <c r="E35" s="5"/>
      <c r="F35" s="255"/>
      <c r="G35" s="158"/>
      <c r="H35" s="250"/>
    </row>
    <row r="36" spans="1:8" s="232" customFormat="1" ht="16.5" customHeight="1" x14ac:dyDescent="0.2">
      <c r="A36" s="258"/>
      <c r="B36" s="257"/>
      <c r="C36" s="255"/>
      <c r="D36" s="255"/>
      <c r="E36" s="255"/>
      <c r="F36" s="255"/>
      <c r="G36" s="158"/>
      <c r="H36" s="250"/>
    </row>
    <row r="37" spans="1:8" s="232" customFormat="1" ht="16.5" customHeight="1" x14ac:dyDescent="0.2">
      <c r="A37" s="258"/>
      <c r="B37" s="257"/>
      <c r="C37" s="255"/>
      <c r="D37" s="255"/>
      <c r="E37" s="255"/>
      <c r="F37" s="255"/>
      <c r="G37" s="158"/>
      <c r="H37" s="250"/>
    </row>
    <row r="38" spans="1:8" s="232" customFormat="1" ht="16.5" customHeight="1" x14ac:dyDescent="0.2">
      <c r="A38" s="258"/>
      <c r="B38" s="257"/>
      <c r="C38" s="255"/>
      <c r="D38" s="260"/>
      <c r="E38" s="255"/>
      <c r="F38" s="255"/>
      <c r="G38" s="158"/>
      <c r="H38" s="250"/>
    </row>
    <row r="39" spans="1:8" s="232" customFormat="1" ht="16.5" customHeight="1" x14ac:dyDescent="0.2">
      <c r="A39" s="526" t="s">
        <v>41</v>
      </c>
      <c r="B39" s="527"/>
      <c r="C39" s="527"/>
      <c r="D39" s="528"/>
      <c r="E39" s="528"/>
      <c r="F39" s="255"/>
      <c r="G39" s="158"/>
      <c r="H39" s="250"/>
    </row>
    <row r="40" spans="1:8" s="232" customFormat="1" ht="16.5" customHeight="1" x14ac:dyDescent="0.2">
      <c r="A40" s="6"/>
      <c r="B40" s="7"/>
      <c r="C40" s="255"/>
      <c r="D40" s="143"/>
      <c r="E40" s="143"/>
      <c r="F40" s="255"/>
      <c r="G40" s="158"/>
      <c r="H40" s="250"/>
    </row>
    <row r="41" spans="1:8" s="232" customFormat="1" ht="16.5" customHeight="1" x14ac:dyDescent="0.2">
      <c r="A41" s="6"/>
      <c r="B41" s="7"/>
      <c r="C41" s="255"/>
      <c r="D41" s="143"/>
      <c r="E41" s="143"/>
      <c r="F41" s="255"/>
      <c r="G41" s="158"/>
      <c r="H41" s="250"/>
    </row>
    <row r="42" spans="1:8" s="232" customFormat="1" ht="16.5" customHeight="1" x14ac:dyDescent="0.2">
      <c r="A42" s="6"/>
      <c r="B42" s="7"/>
      <c r="C42" s="255"/>
      <c r="D42" s="143"/>
      <c r="E42" s="143"/>
      <c r="F42" s="255"/>
      <c r="G42" s="158"/>
      <c r="H42" s="250"/>
    </row>
    <row r="43" spans="1:8" s="232" customFormat="1" ht="16.5" customHeight="1" thickBot="1" x14ac:dyDescent="0.25">
      <c r="A43" s="261"/>
      <c r="B43" s="262"/>
      <c r="C43" s="263"/>
      <c r="D43" s="263"/>
      <c r="E43" s="263"/>
      <c r="F43" s="263"/>
      <c r="G43" s="264"/>
      <c r="H43" s="265"/>
    </row>
    <row r="44" spans="1:8" s="232" customFormat="1" ht="20.100000000000001" customHeight="1" x14ac:dyDescent="0.2"/>
    <row r="45" spans="1:8" s="232" customFormat="1" ht="20.100000000000001" customHeight="1" x14ac:dyDescent="0.2"/>
    <row r="46" spans="1:8" s="232" customFormat="1" ht="20.100000000000001" customHeight="1" x14ac:dyDescent="0.2"/>
    <row r="47" spans="1:8" s="232" customFormat="1" ht="20.100000000000001" customHeight="1" x14ac:dyDescent="0.2"/>
    <row r="48" spans="1:8" s="232" customFormat="1" ht="20.100000000000001" customHeight="1" x14ac:dyDescent="0.2"/>
    <row r="49" s="232" customFormat="1" ht="20.100000000000001" customHeight="1" x14ac:dyDescent="0.2"/>
    <row r="50" s="232" customFormat="1" ht="20.100000000000001" customHeight="1" x14ac:dyDescent="0.2"/>
    <row r="51" s="232" customFormat="1" ht="20.100000000000001" customHeight="1" x14ac:dyDescent="0.2"/>
    <row r="52" s="232" customFormat="1" ht="20.100000000000001" customHeight="1" x14ac:dyDescent="0.2"/>
    <row r="53" s="232" customFormat="1" ht="20.100000000000001" customHeight="1" x14ac:dyDescent="0.2"/>
    <row r="54" s="232" customFormat="1" ht="20.100000000000001" customHeight="1" x14ac:dyDescent="0.2"/>
    <row r="55" s="232" customFormat="1" ht="20.100000000000001" customHeight="1" x14ac:dyDescent="0.2"/>
    <row r="56" s="232" customFormat="1" ht="20.100000000000001" customHeight="1" x14ac:dyDescent="0.2"/>
    <row r="57" s="232" customFormat="1" ht="20.100000000000001" customHeight="1" x14ac:dyDescent="0.2"/>
    <row r="58" s="232" customFormat="1" ht="20.100000000000001" customHeight="1" x14ac:dyDescent="0.2"/>
    <row r="59" s="232" customFormat="1" ht="20.100000000000001" customHeight="1" x14ac:dyDescent="0.2"/>
    <row r="60" s="232" customFormat="1" ht="20.100000000000001" customHeight="1" x14ac:dyDescent="0.2"/>
    <row r="61" s="232" customFormat="1" ht="20.100000000000001" customHeight="1" x14ac:dyDescent="0.2"/>
    <row r="62" s="232" customFormat="1" ht="20.100000000000001" customHeight="1" x14ac:dyDescent="0.2"/>
    <row r="63" s="232" customFormat="1" ht="20.100000000000001" customHeight="1" x14ac:dyDescent="0.2"/>
    <row r="64" s="232" customFormat="1" ht="20.100000000000001" customHeight="1" x14ac:dyDescent="0.2"/>
    <row r="65" s="232" customFormat="1" ht="20.100000000000001" customHeight="1" x14ac:dyDescent="0.2"/>
    <row r="66" s="232" customFormat="1" ht="20.100000000000001" customHeight="1" x14ac:dyDescent="0.2"/>
    <row r="67" s="232" customFormat="1" ht="20.100000000000001" customHeight="1" x14ac:dyDescent="0.2"/>
    <row r="68" s="232" customFormat="1" ht="20.100000000000001" customHeight="1" x14ac:dyDescent="0.2"/>
    <row r="69" s="232" customFormat="1" ht="20.100000000000001" customHeight="1" x14ac:dyDescent="0.2"/>
    <row r="70" s="232" customFormat="1" ht="20.100000000000001" customHeight="1" x14ac:dyDescent="0.2"/>
    <row r="71" s="232" customFormat="1" ht="20.100000000000001" customHeight="1" x14ac:dyDescent="0.2"/>
    <row r="72" s="232" customFormat="1" ht="20.100000000000001" customHeight="1" x14ac:dyDescent="0.2"/>
    <row r="73" s="232" customFormat="1" ht="20.100000000000001" customHeight="1" x14ac:dyDescent="0.2"/>
    <row r="74" s="232" customFormat="1" ht="20.100000000000001" customHeight="1" x14ac:dyDescent="0.2"/>
    <row r="75" s="232" customFormat="1" ht="20.100000000000001" customHeight="1" x14ac:dyDescent="0.2"/>
    <row r="76" s="232" customFormat="1" ht="20.100000000000001" customHeight="1" x14ac:dyDescent="0.2"/>
    <row r="77" s="232" customFormat="1" ht="20.100000000000001" customHeight="1" x14ac:dyDescent="0.2"/>
    <row r="78" s="232" customFormat="1" ht="20.100000000000001" customHeight="1" x14ac:dyDescent="0.2"/>
    <row r="79" s="232" customFormat="1" ht="20.100000000000001" customHeight="1" x14ac:dyDescent="0.2"/>
    <row r="80" s="232" customFormat="1" ht="20.100000000000001" customHeight="1" x14ac:dyDescent="0.2"/>
    <row r="81" s="232" customFormat="1" ht="20.100000000000001" customHeight="1" x14ac:dyDescent="0.2"/>
    <row r="82" s="232" customFormat="1" ht="20.100000000000001" customHeight="1" x14ac:dyDescent="0.2"/>
    <row r="83" s="232" customFormat="1" ht="20.100000000000001" customHeight="1" x14ac:dyDescent="0.2"/>
    <row r="84" s="232" customFormat="1" ht="20.100000000000001" customHeight="1" x14ac:dyDescent="0.2"/>
    <row r="85" s="232" customFormat="1" ht="20.100000000000001" customHeight="1" x14ac:dyDescent="0.2"/>
    <row r="86" s="232" customFormat="1" ht="20.100000000000001" customHeight="1" x14ac:dyDescent="0.2"/>
    <row r="87" s="232" customFormat="1" ht="20.100000000000001" customHeight="1" x14ac:dyDescent="0.2"/>
    <row r="88" s="232" customFormat="1" ht="20.100000000000001" customHeight="1" x14ac:dyDescent="0.2"/>
    <row r="89" s="232" customFormat="1" ht="20.100000000000001" customHeight="1" x14ac:dyDescent="0.2"/>
    <row r="90" s="232" customFormat="1" ht="20.100000000000001" customHeight="1" x14ac:dyDescent="0.2"/>
    <row r="91" s="232" customFormat="1" ht="20.100000000000001" customHeight="1" x14ac:dyDescent="0.2"/>
    <row r="92" s="232" customFormat="1" ht="20.100000000000001" customHeight="1" x14ac:dyDescent="0.2"/>
    <row r="93" s="232" customFormat="1" ht="20.100000000000001" customHeight="1" x14ac:dyDescent="0.2"/>
    <row r="94" s="232" customFormat="1" ht="20.100000000000001" customHeight="1" x14ac:dyDescent="0.2"/>
    <row r="95" s="232" customFormat="1" ht="20.100000000000001" customHeight="1" x14ac:dyDescent="0.2"/>
    <row r="96" s="232" customFormat="1" ht="20.100000000000001" customHeight="1" x14ac:dyDescent="0.2"/>
    <row r="97" s="232" customFormat="1" ht="20.100000000000001" customHeight="1" x14ac:dyDescent="0.2"/>
    <row r="98" s="232" customFormat="1" ht="20.100000000000001" customHeight="1" x14ac:dyDescent="0.2"/>
    <row r="99" s="232" customFormat="1" ht="20.100000000000001" customHeight="1" x14ac:dyDescent="0.2"/>
    <row r="100" s="232" customFormat="1" ht="20.100000000000001" customHeight="1" x14ac:dyDescent="0.2"/>
    <row r="101" s="232" customFormat="1" ht="20.100000000000001" customHeight="1" x14ac:dyDescent="0.2"/>
    <row r="102" s="232" customFormat="1" ht="20.100000000000001" customHeight="1" x14ac:dyDescent="0.2"/>
    <row r="103" s="232" customFormat="1" ht="20.100000000000001" customHeight="1" x14ac:dyDescent="0.2"/>
    <row r="104" s="232" customFormat="1" ht="20.100000000000001" customHeight="1" x14ac:dyDescent="0.2"/>
    <row r="105" s="232" customFormat="1" ht="20.100000000000001" customHeight="1" x14ac:dyDescent="0.2"/>
    <row r="106" s="232" customFormat="1" ht="20.100000000000001" customHeight="1" x14ac:dyDescent="0.2"/>
    <row r="107" s="232" customFormat="1" ht="20.100000000000001" customHeight="1" x14ac:dyDescent="0.2"/>
    <row r="108" s="232" customFormat="1" ht="20.100000000000001" customHeight="1" x14ac:dyDescent="0.2"/>
    <row r="109" s="232" customFormat="1" ht="20.100000000000001" customHeight="1" x14ac:dyDescent="0.2"/>
    <row r="110" s="232" customFormat="1" ht="20.100000000000001" customHeight="1" x14ac:dyDescent="0.2"/>
    <row r="111" s="232" customFormat="1" ht="20.100000000000001" customHeight="1" x14ac:dyDescent="0.2"/>
    <row r="112" s="232" customFormat="1" ht="20.100000000000001" customHeight="1" x14ac:dyDescent="0.2"/>
    <row r="113" s="232" customFormat="1" ht="20.100000000000001" customHeight="1" x14ac:dyDescent="0.2"/>
    <row r="114" s="232" customFormat="1" ht="20.100000000000001" customHeight="1" x14ac:dyDescent="0.2"/>
    <row r="115" s="232" customFormat="1" ht="20.100000000000001" customHeight="1" x14ac:dyDescent="0.2"/>
    <row r="116" s="232" customFormat="1" ht="20.100000000000001" customHeight="1" x14ac:dyDescent="0.2"/>
    <row r="117" s="232" customFormat="1" ht="20.100000000000001" customHeight="1" x14ac:dyDescent="0.2"/>
    <row r="118" s="232" customFormat="1" ht="20.100000000000001" customHeight="1" x14ac:dyDescent="0.2"/>
    <row r="119" s="232" customFormat="1" ht="20.100000000000001" customHeight="1" x14ac:dyDescent="0.2"/>
    <row r="120" s="232" customFormat="1" ht="20.100000000000001" customHeight="1" x14ac:dyDescent="0.2"/>
    <row r="121" s="232" customFormat="1" ht="20.100000000000001" customHeight="1" x14ac:dyDescent="0.2"/>
    <row r="122" s="232" customFormat="1" ht="20.100000000000001" customHeight="1" x14ac:dyDescent="0.2"/>
    <row r="123" s="232" customFormat="1" ht="20.100000000000001" customHeight="1" x14ac:dyDescent="0.2"/>
    <row r="124" s="232" customFormat="1" ht="20.100000000000001" customHeight="1" x14ac:dyDescent="0.2"/>
    <row r="125" s="232" customFormat="1" ht="20.100000000000001" customHeight="1" x14ac:dyDescent="0.2"/>
    <row r="126" s="232" customFormat="1" ht="20.100000000000001" customHeight="1" x14ac:dyDescent="0.2"/>
    <row r="127" s="232" customFormat="1" ht="20.100000000000001" customHeight="1" x14ac:dyDescent="0.2"/>
    <row r="128" s="232" customFormat="1" ht="20.100000000000001" customHeight="1" x14ac:dyDescent="0.2"/>
    <row r="129" s="232" customFormat="1" ht="20.100000000000001" customHeight="1" x14ac:dyDescent="0.2"/>
    <row r="130" s="232" customFormat="1" ht="20.100000000000001" customHeight="1" x14ac:dyDescent="0.2"/>
    <row r="131" s="232" customFormat="1" ht="20.100000000000001" customHeight="1" x14ac:dyDescent="0.2"/>
    <row r="132" s="232" customFormat="1" ht="20.100000000000001" customHeight="1" x14ac:dyDescent="0.2"/>
    <row r="133" s="232" customFormat="1" ht="20.100000000000001" customHeight="1" x14ac:dyDescent="0.2"/>
    <row r="134" s="232" customFormat="1" ht="20.100000000000001" customHeight="1" x14ac:dyDescent="0.2"/>
    <row r="135" s="232" customFormat="1" ht="20.100000000000001" customHeight="1" x14ac:dyDescent="0.2"/>
    <row r="136" s="232" customFormat="1" ht="20.100000000000001" customHeight="1" x14ac:dyDescent="0.2"/>
    <row r="137" s="232" customFormat="1" ht="20.100000000000001" customHeight="1" x14ac:dyDescent="0.2"/>
    <row r="138" s="232" customFormat="1" ht="20.100000000000001" customHeight="1" x14ac:dyDescent="0.2"/>
    <row r="139" s="232" customFormat="1" ht="20.100000000000001" customHeight="1" x14ac:dyDescent="0.2"/>
    <row r="140" s="232" customFormat="1" ht="20.100000000000001" customHeight="1" x14ac:dyDescent="0.2"/>
    <row r="141" s="232" customFormat="1" ht="20.100000000000001" customHeight="1" x14ac:dyDescent="0.2"/>
    <row r="142" s="232" customFormat="1" ht="20.100000000000001" customHeight="1" x14ac:dyDescent="0.2"/>
    <row r="143" s="232" customFormat="1" ht="20.100000000000001" customHeight="1" x14ac:dyDescent="0.2"/>
    <row r="144" s="232" customFormat="1" ht="20.100000000000001" customHeight="1" x14ac:dyDescent="0.2"/>
    <row r="145" s="232" customFormat="1" ht="20.100000000000001" customHeight="1" x14ac:dyDescent="0.2"/>
    <row r="146" s="232" customFormat="1" ht="20.100000000000001" customHeight="1" x14ac:dyDescent="0.2"/>
    <row r="147" s="232" customFormat="1" ht="20.100000000000001" customHeight="1" x14ac:dyDescent="0.2"/>
    <row r="148" s="232" customFormat="1" ht="20.100000000000001" customHeight="1" x14ac:dyDescent="0.2"/>
    <row r="149" s="232" customFormat="1" ht="20.100000000000001" customHeight="1" x14ac:dyDescent="0.2"/>
    <row r="150" s="232" customFormat="1" ht="20.100000000000001" customHeight="1" x14ac:dyDescent="0.2"/>
    <row r="151" s="232" customFormat="1" ht="20.100000000000001" customHeight="1" x14ac:dyDescent="0.2"/>
    <row r="152" s="232" customFormat="1" ht="20.100000000000001" customHeight="1" x14ac:dyDescent="0.2"/>
    <row r="153" s="232" customFormat="1" ht="20.100000000000001" customHeight="1" x14ac:dyDescent="0.2"/>
    <row r="154" s="232" customFormat="1" ht="20.100000000000001" customHeight="1" x14ac:dyDescent="0.2"/>
    <row r="155" s="232" customFormat="1" ht="20.100000000000001" customHeight="1" x14ac:dyDescent="0.2"/>
    <row r="156" s="232" customFormat="1" ht="20.100000000000001" customHeight="1" x14ac:dyDescent="0.2"/>
    <row r="157" s="232" customFormat="1" ht="20.100000000000001" customHeight="1" x14ac:dyDescent="0.2"/>
    <row r="158" s="232" customFormat="1" ht="20.100000000000001" customHeight="1" x14ac:dyDescent="0.2"/>
    <row r="159" s="232" customFormat="1" ht="20.100000000000001" customHeight="1" x14ac:dyDescent="0.2"/>
    <row r="160" s="232" customFormat="1" ht="20.100000000000001" customHeight="1" x14ac:dyDescent="0.2"/>
    <row r="161" s="232" customFormat="1" ht="20.100000000000001" customHeight="1" x14ac:dyDescent="0.2"/>
    <row r="162" s="232" customFormat="1" ht="20.100000000000001" customHeight="1" x14ac:dyDescent="0.2"/>
    <row r="163" s="232" customFormat="1" ht="20.100000000000001" customHeight="1" x14ac:dyDescent="0.2"/>
    <row r="164" s="232" customFormat="1" ht="20.100000000000001" customHeight="1" x14ac:dyDescent="0.2"/>
    <row r="165" s="232" customFormat="1" ht="20.100000000000001" customHeight="1" x14ac:dyDescent="0.2"/>
    <row r="166" s="232" customFormat="1" ht="20.100000000000001" customHeight="1" x14ac:dyDescent="0.2"/>
    <row r="167" s="232" customFormat="1" ht="20.100000000000001" customHeight="1" x14ac:dyDescent="0.2"/>
    <row r="168" s="232" customFormat="1" ht="20.100000000000001" customHeight="1" x14ac:dyDescent="0.2"/>
    <row r="169" s="232" customFormat="1" ht="20.100000000000001" customHeight="1" x14ac:dyDescent="0.2"/>
    <row r="170" s="232" customFormat="1" ht="20.100000000000001" customHeight="1" x14ac:dyDescent="0.2"/>
    <row r="171" s="232" customFormat="1" ht="20.100000000000001" customHeight="1" x14ac:dyDescent="0.2"/>
    <row r="172" s="232" customFormat="1" ht="20.100000000000001" customHeight="1" x14ac:dyDescent="0.2"/>
    <row r="173" s="232" customFormat="1" ht="20.100000000000001" customHeight="1" x14ac:dyDescent="0.2"/>
    <row r="174" s="232" customFormat="1" ht="20.100000000000001" customHeight="1" x14ac:dyDescent="0.2"/>
    <row r="175" s="232" customFormat="1" ht="20.100000000000001" customHeight="1" x14ac:dyDescent="0.2"/>
    <row r="176" s="232" customFormat="1" ht="20.100000000000001" customHeight="1" x14ac:dyDescent="0.2"/>
    <row r="177" s="232" customFormat="1" ht="20.100000000000001" customHeight="1" x14ac:dyDescent="0.2"/>
    <row r="178" s="232" customFormat="1" ht="20.100000000000001" customHeight="1" x14ac:dyDescent="0.2"/>
    <row r="179" s="232" customFormat="1" ht="20.100000000000001" customHeight="1" x14ac:dyDescent="0.2"/>
    <row r="180" s="232" customFormat="1" ht="20.100000000000001" customHeight="1" x14ac:dyDescent="0.2"/>
    <row r="181" s="232" customFormat="1" ht="20.100000000000001" customHeight="1" x14ac:dyDescent="0.2"/>
    <row r="182" s="232" customFormat="1" ht="20.100000000000001" customHeight="1" x14ac:dyDescent="0.2"/>
    <row r="183" s="232" customFormat="1" ht="20.100000000000001" customHeight="1" x14ac:dyDescent="0.2"/>
    <row r="184" s="232" customFormat="1" ht="20.100000000000001" customHeight="1" x14ac:dyDescent="0.2"/>
    <row r="185" s="232" customFormat="1" ht="20.100000000000001" customHeight="1" x14ac:dyDescent="0.2"/>
    <row r="186" s="232" customFormat="1" ht="20.100000000000001" customHeight="1" x14ac:dyDescent="0.2"/>
    <row r="187" s="232" customFormat="1" ht="20.100000000000001" customHeight="1" x14ac:dyDescent="0.2"/>
    <row r="188" s="232" customFormat="1" ht="20.100000000000001" customHeight="1" x14ac:dyDescent="0.2"/>
    <row r="189" s="232" customFormat="1" ht="20.100000000000001" customHeight="1" x14ac:dyDescent="0.2"/>
    <row r="190" s="232" customFormat="1" ht="20.100000000000001" customHeight="1" x14ac:dyDescent="0.2"/>
    <row r="191" s="232" customFormat="1" ht="20.100000000000001" customHeight="1" x14ac:dyDescent="0.2"/>
    <row r="192" s="232" customFormat="1" ht="20.100000000000001" customHeight="1" x14ac:dyDescent="0.2"/>
    <row r="193" s="232" customFormat="1" ht="20.100000000000001" customHeight="1" x14ac:dyDescent="0.2"/>
    <row r="194" s="232" customFormat="1" ht="20.100000000000001" customHeight="1" x14ac:dyDescent="0.2"/>
    <row r="195" s="232" customFormat="1" ht="20.100000000000001" customHeight="1" x14ac:dyDescent="0.2"/>
    <row r="196" s="232" customFormat="1" ht="20.100000000000001" customHeight="1" x14ac:dyDescent="0.2"/>
    <row r="197" s="232" customFormat="1" ht="20.100000000000001" customHeight="1" x14ac:dyDescent="0.2"/>
    <row r="198" s="232" customFormat="1" ht="20.100000000000001" customHeight="1" x14ac:dyDescent="0.2"/>
    <row r="199" s="232" customFormat="1" ht="20.100000000000001" customHeight="1" x14ac:dyDescent="0.2"/>
    <row r="200" s="232" customFormat="1" ht="20.100000000000001" customHeight="1" x14ac:dyDescent="0.2"/>
    <row r="201" s="232" customFormat="1" ht="20.100000000000001" customHeight="1" x14ac:dyDescent="0.2"/>
    <row r="202" s="232" customFormat="1" ht="20.100000000000001" customHeight="1" x14ac:dyDescent="0.2"/>
    <row r="203" s="232" customFormat="1" ht="20.100000000000001" customHeight="1" x14ac:dyDescent="0.2"/>
    <row r="204" s="232" customFormat="1" ht="20.100000000000001" customHeight="1" x14ac:dyDescent="0.2"/>
    <row r="205" s="232" customFormat="1" ht="20.100000000000001" customHeight="1" x14ac:dyDescent="0.2"/>
    <row r="206" s="232" customFormat="1" ht="20.100000000000001" customHeight="1" x14ac:dyDescent="0.2"/>
    <row r="207" s="232" customFormat="1" ht="20.100000000000001" customHeight="1" x14ac:dyDescent="0.2"/>
    <row r="208" s="232" customFormat="1" ht="20.100000000000001" customHeight="1" x14ac:dyDescent="0.2"/>
    <row r="209" s="232" customFormat="1" ht="20.100000000000001" customHeight="1" x14ac:dyDescent="0.2"/>
    <row r="210" s="232" customFormat="1" ht="20.100000000000001" customHeight="1" x14ac:dyDescent="0.2"/>
    <row r="211" s="232" customFormat="1" ht="20.100000000000001" customHeight="1" x14ac:dyDescent="0.2"/>
    <row r="212" s="232" customFormat="1" ht="20.100000000000001" customHeight="1" x14ac:dyDescent="0.2"/>
    <row r="213" s="232" customFormat="1" ht="20.100000000000001" customHeight="1" x14ac:dyDescent="0.2"/>
    <row r="214" s="232" customFormat="1" ht="20.100000000000001" customHeight="1" x14ac:dyDescent="0.2"/>
    <row r="215" s="232" customFormat="1" ht="20.100000000000001" customHeight="1" x14ac:dyDescent="0.2"/>
    <row r="216" s="232" customFormat="1" ht="20.100000000000001" customHeight="1" x14ac:dyDescent="0.2"/>
    <row r="217" s="232" customFormat="1" ht="20.100000000000001" customHeight="1" x14ac:dyDescent="0.2"/>
    <row r="218" s="232" customFormat="1" ht="20.100000000000001" customHeight="1" x14ac:dyDescent="0.2"/>
    <row r="219" s="232" customFormat="1" ht="20.100000000000001" customHeight="1" x14ac:dyDescent="0.2"/>
    <row r="220" s="232" customFormat="1" ht="20.100000000000001" customHeight="1" x14ac:dyDescent="0.2"/>
    <row r="221" s="232" customFormat="1" ht="20.100000000000001" customHeight="1" x14ac:dyDescent="0.2"/>
    <row r="222" s="232" customFormat="1" ht="20.100000000000001" customHeight="1" x14ac:dyDescent="0.2"/>
    <row r="223" s="232" customFormat="1" ht="20.100000000000001" customHeight="1" x14ac:dyDescent="0.2"/>
    <row r="224" s="232" customFormat="1" ht="20.100000000000001" customHeight="1" x14ac:dyDescent="0.2"/>
    <row r="225" s="232" customFormat="1" ht="20.100000000000001" customHeight="1" x14ac:dyDescent="0.2"/>
    <row r="226" s="232" customFormat="1" ht="20.100000000000001" customHeight="1" x14ac:dyDescent="0.2"/>
    <row r="227" s="232" customFormat="1" ht="20.100000000000001" customHeight="1" x14ac:dyDescent="0.2"/>
    <row r="228" s="232" customFormat="1" ht="20.100000000000001" customHeight="1" x14ac:dyDescent="0.2"/>
    <row r="229" s="232" customFormat="1" ht="20.100000000000001" customHeight="1" x14ac:dyDescent="0.2"/>
    <row r="230" s="232" customFormat="1" ht="20.100000000000001" customHeight="1" x14ac:dyDescent="0.2"/>
    <row r="231" s="232" customFormat="1" ht="20.100000000000001" customHeight="1" x14ac:dyDescent="0.2"/>
    <row r="232" s="232" customFormat="1" ht="20.100000000000001" customHeight="1" x14ac:dyDescent="0.2"/>
    <row r="233" s="232" customFormat="1" ht="20.100000000000001" customHeight="1" x14ac:dyDescent="0.2"/>
    <row r="234" s="232" customFormat="1" ht="20.100000000000001" customHeight="1" x14ac:dyDescent="0.2"/>
    <row r="235" s="232" customFormat="1" ht="20.100000000000001" customHeight="1" x14ac:dyDescent="0.2"/>
    <row r="236" s="232" customFormat="1" ht="20.100000000000001" customHeight="1" x14ac:dyDescent="0.2"/>
    <row r="237" s="232" customFormat="1" ht="20.100000000000001" customHeight="1" x14ac:dyDescent="0.2"/>
    <row r="238" s="232" customFormat="1" ht="20.100000000000001" customHeight="1" x14ac:dyDescent="0.2"/>
    <row r="239" s="232" customFormat="1" ht="20.100000000000001" customHeight="1" x14ac:dyDescent="0.2"/>
    <row r="240" s="232" customFormat="1" ht="20.100000000000001" customHeight="1" x14ac:dyDescent="0.2"/>
    <row r="241" s="232" customFormat="1" ht="20.100000000000001" customHeight="1" x14ac:dyDescent="0.2"/>
    <row r="242" s="232" customFormat="1" ht="20.100000000000001" customHeight="1" x14ac:dyDescent="0.2"/>
    <row r="243" s="232" customFormat="1" ht="20.100000000000001" customHeight="1" x14ac:dyDescent="0.2"/>
    <row r="244" s="232" customFormat="1" ht="20.100000000000001" customHeight="1" x14ac:dyDescent="0.2"/>
    <row r="245" s="232" customFormat="1" ht="20.100000000000001" customHeight="1" x14ac:dyDescent="0.2"/>
    <row r="246" s="232" customFormat="1" ht="20.100000000000001" customHeight="1" x14ac:dyDescent="0.2"/>
    <row r="247" s="232" customFormat="1" ht="20.100000000000001" customHeight="1" x14ac:dyDescent="0.2"/>
    <row r="248" s="232" customFormat="1" ht="20.100000000000001" customHeight="1" x14ac:dyDescent="0.2"/>
    <row r="249" s="232" customFormat="1" ht="20.100000000000001" customHeight="1" x14ac:dyDescent="0.2"/>
    <row r="250" s="232" customFormat="1" ht="20.100000000000001" customHeight="1" x14ac:dyDescent="0.2"/>
    <row r="251" s="232" customFormat="1" ht="20.100000000000001" customHeight="1" x14ac:dyDescent="0.2"/>
    <row r="252" s="232" customFormat="1" ht="20.100000000000001" customHeight="1" x14ac:dyDescent="0.2"/>
    <row r="253" s="232" customFormat="1" ht="20.100000000000001" customHeight="1" x14ac:dyDescent="0.2"/>
    <row r="254" s="232" customFormat="1" ht="20.100000000000001" customHeight="1" x14ac:dyDescent="0.2"/>
    <row r="255" s="232" customFormat="1" ht="20.100000000000001" customHeight="1" x14ac:dyDescent="0.2"/>
    <row r="256" s="232" customFormat="1" ht="20.100000000000001" customHeight="1" x14ac:dyDescent="0.2"/>
    <row r="257" s="232" customFormat="1" ht="20.100000000000001" customHeight="1" x14ac:dyDescent="0.2"/>
    <row r="258" s="232" customFormat="1" ht="20.100000000000001" customHeight="1" x14ac:dyDescent="0.2"/>
    <row r="259" s="232" customFormat="1" ht="20.100000000000001" customHeight="1" x14ac:dyDescent="0.2"/>
    <row r="260" s="232" customFormat="1" ht="20.100000000000001" customHeight="1" x14ac:dyDescent="0.2"/>
    <row r="261" s="232" customFormat="1" ht="20.100000000000001" customHeight="1" x14ac:dyDescent="0.2"/>
    <row r="262" s="232" customFormat="1" ht="20.100000000000001" customHeight="1" x14ac:dyDescent="0.2"/>
    <row r="263" s="232" customFormat="1" ht="20.100000000000001" customHeight="1" x14ac:dyDescent="0.2"/>
    <row r="264" s="232" customFormat="1" ht="20.100000000000001" customHeight="1" x14ac:dyDescent="0.2"/>
    <row r="265" s="232" customFormat="1" ht="20.100000000000001" customHeight="1" x14ac:dyDescent="0.2"/>
    <row r="266" s="232" customFormat="1" ht="20.100000000000001" customHeight="1" x14ac:dyDescent="0.2"/>
    <row r="267" s="232" customFormat="1" ht="20.100000000000001" customHeight="1" x14ac:dyDescent="0.2"/>
    <row r="268" s="232" customFormat="1" ht="20.100000000000001" customHeight="1" x14ac:dyDescent="0.2"/>
    <row r="269" s="232" customFormat="1" ht="20.100000000000001" customHeight="1" x14ac:dyDescent="0.2"/>
    <row r="270" s="232" customFormat="1" ht="20.100000000000001" customHeight="1" x14ac:dyDescent="0.2"/>
    <row r="271" s="232" customFormat="1" ht="20.100000000000001" customHeight="1" x14ac:dyDescent="0.2"/>
    <row r="272" s="232" customFormat="1" ht="20.100000000000001" customHeight="1" x14ac:dyDescent="0.2"/>
    <row r="273" s="232" customFormat="1" ht="20.100000000000001" customHeight="1" x14ac:dyDescent="0.2"/>
    <row r="274" s="232" customFormat="1" ht="20.100000000000001" customHeight="1" x14ac:dyDescent="0.2"/>
    <row r="275" s="232" customFormat="1" ht="20.100000000000001" customHeight="1" x14ac:dyDescent="0.2"/>
    <row r="276" s="232" customFormat="1" ht="20.100000000000001" customHeight="1" x14ac:dyDescent="0.2"/>
    <row r="277" s="232" customFormat="1" ht="20.100000000000001" customHeight="1" x14ac:dyDescent="0.2"/>
    <row r="278" s="232" customFormat="1" ht="20.100000000000001" customHeight="1" x14ac:dyDescent="0.2"/>
    <row r="279" s="232" customFormat="1" ht="20.100000000000001" customHeight="1" x14ac:dyDescent="0.2"/>
    <row r="280" s="232" customFormat="1" ht="20.100000000000001" customHeight="1" x14ac:dyDescent="0.2"/>
    <row r="281" s="232" customFormat="1" ht="20.100000000000001" customHeight="1" x14ac:dyDescent="0.2"/>
    <row r="282" s="232" customFormat="1" ht="20.100000000000001" customHeight="1" x14ac:dyDescent="0.2"/>
    <row r="283" s="232" customFormat="1" ht="20.100000000000001" customHeight="1" x14ac:dyDescent="0.2"/>
    <row r="284" s="232" customFormat="1" ht="20.100000000000001" customHeight="1" x14ac:dyDescent="0.2"/>
    <row r="285" s="232" customFormat="1" ht="20.100000000000001" customHeight="1" x14ac:dyDescent="0.2"/>
    <row r="286" s="232" customFormat="1" ht="20.100000000000001" customHeight="1" x14ac:dyDescent="0.2"/>
    <row r="287" s="232" customFormat="1" ht="20.100000000000001" customHeight="1" x14ac:dyDescent="0.2"/>
    <row r="288" s="232" customFormat="1" ht="20.100000000000001" customHeight="1" x14ac:dyDescent="0.2"/>
    <row r="289" s="232" customFormat="1" ht="20.100000000000001" customHeight="1" x14ac:dyDescent="0.2"/>
    <row r="290" s="232" customFormat="1" ht="20.100000000000001" customHeight="1" x14ac:dyDescent="0.2"/>
    <row r="291" s="232" customFormat="1" ht="20.100000000000001" customHeight="1" x14ac:dyDescent="0.2"/>
    <row r="292" s="232" customFormat="1" ht="20.100000000000001" customHeight="1" x14ac:dyDescent="0.2"/>
    <row r="293" s="232" customFormat="1" ht="20.100000000000001" customHeight="1" x14ac:dyDescent="0.2"/>
    <row r="294" s="232" customFormat="1" ht="20.100000000000001" customHeight="1" x14ac:dyDescent="0.2"/>
    <row r="295" s="232" customFormat="1" ht="20.100000000000001" customHeight="1" x14ac:dyDescent="0.2"/>
    <row r="296" s="232" customFormat="1" ht="20.100000000000001" customHeight="1" x14ac:dyDescent="0.2"/>
    <row r="297" s="232" customFormat="1" ht="20.100000000000001" customHeight="1" x14ac:dyDescent="0.2"/>
    <row r="298" s="232" customFormat="1" ht="20.100000000000001" customHeight="1" x14ac:dyDescent="0.2"/>
    <row r="299" s="232" customFormat="1" ht="20.100000000000001" customHeight="1" x14ac:dyDescent="0.2"/>
    <row r="300" s="232" customFormat="1" ht="20.100000000000001" customHeight="1" x14ac:dyDescent="0.2"/>
    <row r="301" s="232" customFormat="1" ht="20.100000000000001" customHeight="1" x14ac:dyDescent="0.2"/>
    <row r="302" s="232" customFormat="1" ht="20.100000000000001" customHeight="1" x14ac:dyDescent="0.2"/>
    <row r="303" s="232" customFormat="1" ht="20.100000000000001" customHeight="1" x14ac:dyDescent="0.2"/>
    <row r="304" s="232" customFormat="1" ht="20.100000000000001" customHeight="1" x14ac:dyDescent="0.2"/>
    <row r="305" s="232" customFormat="1" ht="20.100000000000001" customHeight="1" x14ac:dyDescent="0.2"/>
    <row r="306" s="232" customFormat="1" ht="20.100000000000001" customHeight="1" x14ac:dyDescent="0.2"/>
    <row r="307" s="232" customFormat="1" ht="20.100000000000001" customHeight="1" x14ac:dyDescent="0.2"/>
    <row r="308" s="232" customFormat="1" ht="20.100000000000001" customHeight="1" x14ac:dyDescent="0.2"/>
    <row r="309" s="232" customFormat="1" ht="20.100000000000001" customHeight="1" x14ac:dyDescent="0.2"/>
    <row r="310" s="232" customFormat="1" ht="20.100000000000001" customHeight="1" x14ac:dyDescent="0.2"/>
    <row r="311" s="232" customFormat="1" ht="20.100000000000001" customHeight="1" x14ac:dyDescent="0.2"/>
    <row r="312" s="232" customFormat="1" ht="20.100000000000001" customHeight="1" x14ac:dyDescent="0.2"/>
    <row r="313" s="232" customFormat="1" ht="20.100000000000001" customHeight="1" x14ac:dyDescent="0.2"/>
    <row r="314" s="232" customFormat="1" ht="20.100000000000001" customHeight="1" x14ac:dyDescent="0.2"/>
    <row r="315" s="232" customFormat="1" ht="20.100000000000001" customHeight="1" x14ac:dyDescent="0.2"/>
    <row r="316" s="232" customFormat="1" ht="20.100000000000001" customHeight="1" x14ac:dyDescent="0.2"/>
    <row r="317" s="232" customFormat="1" ht="20.100000000000001" customHeight="1" x14ac:dyDescent="0.2"/>
    <row r="318" s="232" customFormat="1" ht="20.100000000000001" customHeight="1" x14ac:dyDescent="0.2"/>
    <row r="319" s="232" customFormat="1" ht="20.100000000000001" customHeight="1" x14ac:dyDescent="0.2"/>
    <row r="320" s="232" customFormat="1" ht="20.100000000000001" customHeight="1" x14ac:dyDescent="0.2"/>
    <row r="321" spans="12:16" s="232" customFormat="1" ht="20.100000000000001" customHeight="1" x14ac:dyDescent="0.2"/>
    <row r="322" spans="12:16" s="232" customFormat="1" ht="20.100000000000001" customHeight="1" x14ac:dyDescent="0.2"/>
    <row r="323" spans="12:16" s="232" customFormat="1" ht="20.100000000000001" customHeight="1" x14ac:dyDescent="0.2"/>
    <row r="324" spans="12:16" s="232" customFormat="1" ht="20.100000000000001" customHeight="1" x14ac:dyDescent="0.2"/>
    <row r="325" spans="12:16" s="232" customFormat="1" ht="20.100000000000001" customHeight="1" x14ac:dyDescent="0.2"/>
    <row r="326" spans="12:16" s="232" customFormat="1" ht="20.100000000000001" customHeight="1" x14ac:dyDescent="0.2"/>
    <row r="327" spans="12:16" s="232" customFormat="1" ht="20.100000000000001" customHeight="1" x14ac:dyDescent="0.2"/>
    <row r="328" spans="12:16" s="232" customFormat="1" ht="20.100000000000001" customHeight="1" x14ac:dyDescent="0.2"/>
    <row r="329" spans="12:16" s="232" customFormat="1" ht="20.100000000000001" customHeight="1" x14ac:dyDescent="0.2"/>
    <row r="330" spans="12:16" s="232" customFormat="1" ht="20.100000000000001" customHeight="1" x14ac:dyDescent="0.2"/>
    <row r="331" spans="12:16" ht="20.100000000000001" customHeight="1" x14ac:dyDescent="0.2">
      <c r="L331" s="232"/>
      <c r="M331" s="232"/>
      <c r="N331" s="232"/>
      <c r="O331" s="232"/>
      <c r="P331" s="232"/>
    </row>
    <row r="332" spans="12:16" ht="20.100000000000001" customHeight="1" x14ac:dyDescent="0.2">
      <c r="L332" s="232"/>
      <c r="M332" s="232"/>
      <c r="N332" s="232"/>
      <c r="O332" s="232"/>
      <c r="P332" s="232"/>
    </row>
    <row r="333" spans="12:16" ht="20.100000000000001" customHeight="1" x14ac:dyDescent="0.2"/>
    <row r="334" spans="12:16" ht="20.100000000000001" customHeight="1" x14ac:dyDescent="0.2"/>
    <row r="335" spans="12:16" ht="20.100000000000001" customHeight="1" x14ac:dyDescent="0.2"/>
    <row r="336" spans="12:1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row r="399" ht="20.100000000000001" customHeight="1" x14ac:dyDescent="0.2"/>
    <row r="400" ht="20.100000000000001" customHeight="1" x14ac:dyDescent="0.2"/>
    <row r="401" ht="20.100000000000001" customHeight="1" x14ac:dyDescent="0.2"/>
    <row r="402" ht="20.100000000000001" customHeight="1" x14ac:dyDescent="0.2"/>
    <row r="403" ht="20.100000000000001" customHeight="1" x14ac:dyDescent="0.2"/>
    <row r="404" ht="20.100000000000001" customHeight="1" x14ac:dyDescent="0.2"/>
    <row r="405" ht="20.100000000000001" customHeight="1" x14ac:dyDescent="0.2"/>
    <row r="406" ht="20.100000000000001" customHeight="1" x14ac:dyDescent="0.2"/>
    <row r="407" ht="20.100000000000001" customHeight="1" x14ac:dyDescent="0.2"/>
    <row r="408" ht="20.100000000000001" customHeight="1" x14ac:dyDescent="0.2"/>
    <row r="409" ht="20.100000000000001" customHeight="1" x14ac:dyDescent="0.2"/>
    <row r="410" ht="20.100000000000001" customHeight="1" x14ac:dyDescent="0.2"/>
    <row r="411" ht="20.100000000000001" customHeight="1" x14ac:dyDescent="0.2"/>
    <row r="412" ht="20.100000000000001" customHeight="1" x14ac:dyDescent="0.2"/>
    <row r="413" ht="20.100000000000001" customHeight="1" x14ac:dyDescent="0.2"/>
    <row r="414" ht="20.100000000000001" customHeight="1" x14ac:dyDescent="0.2"/>
    <row r="415" ht="20.100000000000001" customHeight="1" x14ac:dyDescent="0.2"/>
    <row r="416" ht="20.100000000000001" customHeight="1" x14ac:dyDescent="0.2"/>
    <row r="417" ht="20.100000000000001" customHeight="1" x14ac:dyDescent="0.2"/>
    <row r="418" ht="20.100000000000001" customHeight="1" x14ac:dyDescent="0.2"/>
    <row r="419" ht="20.100000000000001" customHeight="1" x14ac:dyDescent="0.2"/>
    <row r="420" ht="20.100000000000001" customHeight="1" x14ac:dyDescent="0.2"/>
    <row r="421" ht="20.100000000000001" customHeight="1" x14ac:dyDescent="0.2"/>
    <row r="422" ht="20.100000000000001" customHeight="1" x14ac:dyDescent="0.2"/>
    <row r="423" ht="20.100000000000001" customHeight="1" x14ac:dyDescent="0.2"/>
    <row r="424" ht="20.100000000000001" customHeight="1" x14ac:dyDescent="0.2"/>
    <row r="425" ht="20.100000000000001" customHeight="1" x14ac:dyDescent="0.2"/>
    <row r="426" ht="20.100000000000001" customHeight="1" x14ac:dyDescent="0.2"/>
    <row r="427" ht="20.100000000000001" customHeight="1" x14ac:dyDescent="0.2"/>
    <row r="428" ht="20.100000000000001" customHeight="1" x14ac:dyDescent="0.2"/>
    <row r="429" ht="20.100000000000001" customHeight="1" x14ac:dyDescent="0.2"/>
    <row r="430" ht="20.100000000000001" customHeight="1" x14ac:dyDescent="0.2"/>
    <row r="431" ht="20.100000000000001" customHeight="1" x14ac:dyDescent="0.2"/>
    <row r="432" ht="20.100000000000001" customHeight="1" x14ac:dyDescent="0.2"/>
    <row r="433" ht="20.100000000000001" customHeight="1" x14ac:dyDescent="0.2"/>
    <row r="434" ht="20.100000000000001" customHeight="1" x14ac:dyDescent="0.2"/>
    <row r="435" ht="20.100000000000001" customHeight="1" x14ac:dyDescent="0.2"/>
    <row r="436" ht="20.100000000000001" customHeight="1" x14ac:dyDescent="0.2"/>
    <row r="437" ht="20.100000000000001" customHeight="1" x14ac:dyDescent="0.2"/>
    <row r="438" ht="20.100000000000001" customHeight="1" x14ac:dyDescent="0.2"/>
    <row r="439" ht="20.100000000000001" customHeight="1" x14ac:dyDescent="0.2"/>
    <row r="440" ht="20.100000000000001" customHeight="1" x14ac:dyDescent="0.2"/>
    <row r="441" ht="20.100000000000001" customHeight="1" x14ac:dyDescent="0.2"/>
    <row r="442" ht="20.100000000000001" customHeight="1" x14ac:dyDescent="0.2"/>
    <row r="443" ht="20.100000000000001" customHeight="1" x14ac:dyDescent="0.2"/>
    <row r="444" ht="20.100000000000001" customHeight="1" x14ac:dyDescent="0.2"/>
    <row r="445" ht="20.100000000000001" customHeight="1" x14ac:dyDescent="0.2"/>
    <row r="446" ht="20.100000000000001" customHeight="1" x14ac:dyDescent="0.2"/>
    <row r="447" ht="20.100000000000001" customHeight="1" x14ac:dyDescent="0.2"/>
    <row r="448" ht="20.100000000000001" customHeight="1" x14ac:dyDescent="0.2"/>
    <row r="449" ht="20.100000000000001" customHeight="1" x14ac:dyDescent="0.2"/>
    <row r="450" ht="20.100000000000001" customHeight="1" x14ac:dyDescent="0.2"/>
    <row r="451" ht="20.100000000000001" customHeight="1" x14ac:dyDescent="0.2"/>
    <row r="452" ht="20.100000000000001" customHeight="1" x14ac:dyDescent="0.2"/>
    <row r="453" ht="20.100000000000001" customHeight="1" x14ac:dyDescent="0.2"/>
    <row r="454" ht="20.100000000000001" customHeight="1" x14ac:dyDescent="0.2"/>
    <row r="455" ht="20.100000000000001" customHeight="1" x14ac:dyDescent="0.2"/>
    <row r="456" ht="20.100000000000001" customHeight="1" x14ac:dyDescent="0.2"/>
    <row r="457" ht="20.100000000000001" customHeight="1" x14ac:dyDescent="0.2"/>
    <row r="458" ht="20.100000000000001" customHeight="1" x14ac:dyDescent="0.2"/>
    <row r="459" ht="20.100000000000001" customHeight="1" x14ac:dyDescent="0.2"/>
    <row r="460" ht="20.100000000000001" customHeight="1" x14ac:dyDescent="0.2"/>
    <row r="461" ht="20.100000000000001" customHeight="1" x14ac:dyDescent="0.2"/>
    <row r="462" ht="20.100000000000001" customHeight="1" x14ac:dyDescent="0.2"/>
    <row r="463" ht="20.100000000000001" customHeight="1" x14ac:dyDescent="0.2"/>
    <row r="464" ht="20.100000000000001" customHeight="1" x14ac:dyDescent="0.2"/>
    <row r="465" ht="20.100000000000001" customHeight="1" x14ac:dyDescent="0.2"/>
    <row r="466" ht="20.100000000000001" customHeight="1" x14ac:dyDescent="0.2"/>
    <row r="467" ht="20.100000000000001" customHeight="1" x14ac:dyDescent="0.2"/>
    <row r="468" ht="20.100000000000001" customHeight="1" x14ac:dyDescent="0.2"/>
    <row r="469" ht="20.100000000000001" customHeight="1" x14ac:dyDescent="0.2"/>
    <row r="470" ht="20.100000000000001" customHeight="1" x14ac:dyDescent="0.2"/>
    <row r="471" ht="20.100000000000001" customHeight="1" x14ac:dyDescent="0.2"/>
    <row r="472" ht="20.100000000000001" customHeight="1" x14ac:dyDescent="0.2"/>
    <row r="473" ht="20.100000000000001" customHeight="1" x14ac:dyDescent="0.2"/>
    <row r="474" ht="20.100000000000001" customHeight="1" x14ac:dyDescent="0.2"/>
    <row r="475" ht="20.100000000000001" customHeight="1" x14ac:dyDescent="0.2"/>
    <row r="476" ht="20.100000000000001" customHeight="1" x14ac:dyDescent="0.2"/>
    <row r="477" ht="20.100000000000001" customHeight="1" x14ac:dyDescent="0.2"/>
    <row r="478" ht="20.100000000000001" customHeight="1" x14ac:dyDescent="0.2"/>
    <row r="479" ht="20.100000000000001" customHeight="1" x14ac:dyDescent="0.2"/>
    <row r="480" ht="20.100000000000001" customHeight="1" x14ac:dyDescent="0.2"/>
    <row r="481" ht="20.100000000000001" customHeight="1" x14ac:dyDescent="0.2"/>
    <row r="482" ht="20.100000000000001" customHeight="1" x14ac:dyDescent="0.2"/>
    <row r="483" ht="20.100000000000001" customHeight="1" x14ac:dyDescent="0.2"/>
    <row r="484" ht="20.100000000000001" customHeight="1" x14ac:dyDescent="0.2"/>
    <row r="485" ht="20.100000000000001" customHeight="1" x14ac:dyDescent="0.2"/>
    <row r="486" ht="20.100000000000001" customHeight="1" x14ac:dyDescent="0.2"/>
    <row r="487" ht="20.100000000000001" customHeight="1" x14ac:dyDescent="0.2"/>
    <row r="488" ht="20.100000000000001" customHeight="1" x14ac:dyDescent="0.2"/>
    <row r="489" ht="20.100000000000001" customHeight="1" x14ac:dyDescent="0.2"/>
    <row r="490" ht="20.100000000000001" customHeight="1" x14ac:dyDescent="0.2"/>
    <row r="491" ht="20.100000000000001" customHeight="1" x14ac:dyDescent="0.2"/>
    <row r="492" ht="20.100000000000001" customHeight="1" x14ac:dyDescent="0.2"/>
    <row r="493" ht="20.100000000000001" customHeight="1" x14ac:dyDescent="0.2"/>
    <row r="494" ht="20.100000000000001" customHeight="1" x14ac:dyDescent="0.2"/>
    <row r="495" ht="20.100000000000001" customHeight="1" x14ac:dyDescent="0.2"/>
    <row r="496" ht="20.100000000000001" customHeight="1" x14ac:dyDescent="0.2"/>
    <row r="497" ht="20.100000000000001" customHeight="1" x14ac:dyDescent="0.2"/>
    <row r="498" ht="20.100000000000001" customHeight="1" x14ac:dyDescent="0.2"/>
    <row r="499" ht="20.100000000000001" customHeight="1" x14ac:dyDescent="0.2"/>
    <row r="500" ht="20.100000000000001" customHeight="1" x14ac:dyDescent="0.2"/>
    <row r="501" ht="20.100000000000001" customHeight="1" x14ac:dyDescent="0.2"/>
    <row r="502" ht="20.100000000000001" customHeight="1" x14ac:dyDescent="0.2"/>
    <row r="503" ht="20.100000000000001" customHeight="1" x14ac:dyDescent="0.2"/>
    <row r="504" ht="20.100000000000001" customHeight="1" x14ac:dyDescent="0.2"/>
    <row r="505" ht="20.100000000000001" customHeight="1" x14ac:dyDescent="0.2"/>
    <row r="506" ht="20.100000000000001" customHeight="1" x14ac:dyDescent="0.2"/>
    <row r="507" ht="20.100000000000001" customHeight="1" x14ac:dyDescent="0.2"/>
    <row r="508" ht="20.100000000000001" customHeight="1" x14ac:dyDescent="0.2"/>
    <row r="509" ht="20.100000000000001" customHeight="1" x14ac:dyDescent="0.2"/>
    <row r="510" ht="20.100000000000001" customHeight="1" x14ac:dyDescent="0.2"/>
    <row r="511" ht="20.100000000000001" customHeight="1" x14ac:dyDescent="0.2"/>
    <row r="512" ht="20.100000000000001" customHeight="1" x14ac:dyDescent="0.2"/>
    <row r="513" ht="20.100000000000001" customHeight="1" x14ac:dyDescent="0.2"/>
    <row r="514" ht="20.100000000000001" customHeight="1" x14ac:dyDescent="0.2"/>
    <row r="515" ht="20.100000000000001" customHeight="1" x14ac:dyDescent="0.2"/>
    <row r="516" ht="20.100000000000001" customHeight="1" x14ac:dyDescent="0.2"/>
    <row r="517" ht="20.100000000000001" customHeight="1" x14ac:dyDescent="0.2"/>
    <row r="518" ht="20.100000000000001" customHeight="1" x14ac:dyDescent="0.2"/>
    <row r="519" ht="20.100000000000001" customHeight="1" x14ac:dyDescent="0.2"/>
    <row r="520" ht="20.100000000000001" customHeight="1" x14ac:dyDescent="0.2"/>
    <row r="521" ht="20.100000000000001" customHeight="1" x14ac:dyDescent="0.2"/>
    <row r="522" ht="20.100000000000001" customHeight="1" x14ac:dyDescent="0.2"/>
    <row r="523" ht="20.100000000000001" customHeight="1" x14ac:dyDescent="0.2"/>
    <row r="524" ht="20.100000000000001" customHeight="1" x14ac:dyDescent="0.2"/>
    <row r="525" ht="20.100000000000001" customHeight="1" x14ac:dyDescent="0.2"/>
    <row r="526" ht="20.100000000000001" customHeight="1" x14ac:dyDescent="0.2"/>
    <row r="527" ht="20.100000000000001" customHeight="1" x14ac:dyDescent="0.2"/>
    <row r="528" ht="20.100000000000001" customHeight="1" x14ac:dyDescent="0.2"/>
    <row r="529" ht="20.100000000000001" customHeight="1" x14ac:dyDescent="0.2"/>
    <row r="530" ht="20.100000000000001" customHeight="1" x14ac:dyDescent="0.2"/>
    <row r="531" ht="20.100000000000001" customHeight="1" x14ac:dyDescent="0.2"/>
    <row r="532" ht="20.100000000000001" customHeight="1" x14ac:dyDescent="0.2"/>
    <row r="533" ht="20.100000000000001" customHeight="1" x14ac:dyDescent="0.2"/>
    <row r="534" ht="20.100000000000001" customHeight="1" x14ac:dyDescent="0.2"/>
    <row r="535" ht="20.100000000000001" customHeight="1" x14ac:dyDescent="0.2"/>
    <row r="536" ht="20.100000000000001" customHeight="1" x14ac:dyDescent="0.2"/>
    <row r="537" ht="20.100000000000001" customHeight="1" x14ac:dyDescent="0.2"/>
    <row r="538" ht="20.100000000000001" customHeight="1" x14ac:dyDescent="0.2"/>
    <row r="539" ht="20.100000000000001" customHeight="1" x14ac:dyDescent="0.2"/>
    <row r="540" ht="20.100000000000001" customHeight="1" x14ac:dyDescent="0.2"/>
    <row r="541" ht="20.100000000000001" customHeight="1" x14ac:dyDescent="0.2"/>
    <row r="542" ht="20.100000000000001" customHeight="1" x14ac:dyDescent="0.2"/>
    <row r="543" ht="20.100000000000001" customHeight="1" x14ac:dyDescent="0.2"/>
    <row r="544" ht="20.100000000000001" customHeight="1" x14ac:dyDescent="0.2"/>
    <row r="545" ht="20.100000000000001" customHeight="1" x14ac:dyDescent="0.2"/>
    <row r="546" ht="20.100000000000001" customHeight="1" x14ac:dyDescent="0.2"/>
    <row r="547" ht="20.100000000000001" customHeight="1" x14ac:dyDescent="0.2"/>
    <row r="548" ht="20.100000000000001" customHeight="1" x14ac:dyDescent="0.2"/>
    <row r="549" ht="20.100000000000001" customHeight="1" x14ac:dyDescent="0.2"/>
    <row r="550" ht="20.100000000000001" customHeight="1" x14ac:dyDescent="0.2"/>
    <row r="551" ht="20.100000000000001" customHeight="1" x14ac:dyDescent="0.2"/>
    <row r="552" ht="20.100000000000001" customHeight="1" x14ac:dyDescent="0.2"/>
    <row r="553" ht="20.100000000000001" customHeight="1" x14ac:dyDescent="0.2"/>
    <row r="554" ht="20.100000000000001" customHeight="1" x14ac:dyDescent="0.2"/>
    <row r="555" ht="20.100000000000001" customHeight="1" x14ac:dyDescent="0.2"/>
    <row r="556" ht="20.100000000000001" customHeight="1" x14ac:dyDescent="0.2"/>
    <row r="557" ht="20.100000000000001" customHeight="1" x14ac:dyDescent="0.2"/>
    <row r="558" ht="20.100000000000001" customHeight="1" x14ac:dyDescent="0.2"/>
    <row r="559" ht="20.100000000000001" customHeight="1" x14ac:dyDescent="0.2"/>
    <row r="560" ht="20.100000000000001" customHeight="1" x14ac:dyDescent="0.2"/>
    <row r="561" ht="20.100000000000001" customHeight="1" x14ac:dyDescent="0.2"/>
    <row r="562" ht="20.100000000000001" customHeight="1" x14ac:dyDescent="0.2"/>
    <row r="563" ht="20.100000000000001" customHeight="1" x14ac:dyDescent="0.2"/>
    <row r="564" ht="20.100000000000001" customHeight="1" x14ac:dyDescent="0.2"/>
    <row r="565" ht="20.100000000000001" customHeight="1" x14ac:dyDescent="0.2"/>
    <row r="566" ht="20.100000000000001" customHeight="1" x14ac:dyDescent="0.2"/>
    <row r="567" ht="20.100000000000001" customHeight="1" x14ac:dyDescent="0.2"/>
    <row r="568" ht="20.100000000000001" customHeight="1" x14ac:dyDescent="0.2"/>
    <row r="569" ht="20.100000000000001" customHeight="1" x14ac:dyDescent="0.2"/>
    <row r="570" ht="20.100000000000001" customHeight="1" x14ac:dyDescent="0.2"/>
    <row r="571" ht="20.100000000000001" customHeight="1" x14ac:dyDescent="0.2"/>
    <row r="572" ht="20.100000000000001" customHeight="1" x14ac:dyDescent="0.2"/>
    <row r="573" ht="20.100000000000001" customHeight="1" x14ac:dyDescent="0.2"/>
    <row r="574" ht="20.100000000000001" customHeight="1" x14ac:dyDescent="0.2"/>
    <row r="575" ht="20.100000000000001" customHeight="1" x14ac:dyDescent="0.2"/>
    <row r="576" ht="20.100000000000001" customHeight="1" x14ac:dyDescent="0.2"/>
    <row r="577" ht="20.100000000000001" customHeight="1" x14ac:dyDescent="0.2"/>
    <row r="578" ht="20.100000000000001" customHeight="1" x14ac:dyDescent="0.2"/>
    <row r="579" ht="20.100000000000001" customHeight="1" x14ac:dyDescent="0.2"/>
    <row r="580" ht="20.100000000000001" customHeight="1" x14ac:dyDescent="0.2"/>
    <row r="581" ht="20.100000000000001" customHeight="1" x14ac:dyDescent="0.2"/>
    <row r="582" ht="20.100000000000001" customHeight="1" x14ac:dyDescent="0.2"/>
    <row r="583" ht="20.100000000000001" customHeight="1" x14ac:dyDescent="0.2"/>
    <row r="584" ht="20.100000000000001" customHeight="1" x14ac:dyDescent="0.2"/>
    <row r="585" ht="20.100000000000001" customHeight="1" x14ac:dyDescent="0.2"/>
    <row r="586" ht="20.100000000000001" customHeight="1" x14ac:dyDescent="0.2"/>
    <row r="587" ht="20.100000000000001" customHeight="1" x14ac:dyDescent="0.2"/>
    <row r="588" ht="20.100000000000001" customHeight="1" x14ac:dyDescent="0.2"/>
    <row r="589" ht="20.100000000000001" customHeight="1" x14ac:dyDescent="0.2"/>
    <row r="590" ht="20.100000000000001" customHeight="1" x14ac:dyDescent="0.2"/>
    <row r="591" ht="20.100000000000001" customHeight="1" x14ac:dyDescent="0.2"/>
    <row r="592" ht="20.100000000000001" customHeight="1" x14ac:dyDescent="0.2"/>
    <row r="593" ht="20.100000000000001" customHeight="1" x14ac:dyDescent="0.2"/>
    <row r="594" ht="20.100000000000001" customHeight="1" x14ac:dyDescent="0.2"/>
    <row r="595" ht="20.100000000000001" customHeight="1" x14ac:dyDescent="0.2"/>
    <row r="596" ht="20.100000000000001" customHeight="1" x14ac:dyDescent="0.2"/>
    <row r="597" ht="20.100000000000001" customHeight="1" x14ac:dyDescent="0.2"/>
    <row r="598" ht="20.100000000000001" customHeight="1" x14ac:dyDescent="0.2"/>
    <row r="599" ht="20.100000000000001" customHeight="1" x14ac:dyDescent="0.2"/>
    <row r="600" ht="20.100000000000001" customHeight="1" x14ac:dyDescent="0.2"/>
    <row r="601" ht="20.100000000000001" customHeight="1" x14ac:dyDescent="0.2"/>
    <row r="602" ht="20.100000000000001" customHeight="1" x14ac:dyDescent="0.2"/>
    <row r="603" ht="20.100000000000001" customHeight="1" x14ac:dyDescent="0.2"/>
    <row r="604" ht="20.100000000000001" customHeight="1" x14ac:dyDescent="0.2"/>
    <row r="605" ht="20.100000000000001" customHeight="1" x14ac:dyDescent="0.2"/>
    <row r="606" ht="20.100000000000001" customHeight="1" x14ac:dyDescent="0.2"/>
    <row r="607" ht="20.100000000000001" customHeight="1" x14ac:dyDescent="0.2"/>
    <row r="608" ht="20.100000000000001" customHeight="1" x14ac:dyDescent="0.2"/>
    <row r="609" ht="20.100000000000001" customHeight="1" x14ac:dyDescent="0.2"/>
    <row r="610" ht="20.100000000000001" customHeight="1" x14ac:dyDescent="0.2"/>
    <row r="611" ht="20.100000000000001" customHeight="1" x14ac:dyDescent="0.2"/>
    <row r="612" ht="20.100000000000001" customHeight="1" x14ac:dyDescent="0.2"/>
    <row r="613" ht="20.100000000000001" customHeight="1" x14ac:dyDescent="0.2"/>
    <row r="614" ht="20.100000000000001" customHeight="1" x14ac:dyDescent="0.2"/>
    <row r="615" ht="20.100000000000001" customHeight="1" x14ac:dyDescent="0.2"/>
    <row r="616" ht="20.100000000000001" customHeight="1" x14ac:dyDescent="0.2"/>
    <row r="617" ht="20.100000000000001" customHeight="1" x14ac:dyDescent="0.2"/>
    <row r="618" ht="20.100000000000001" customHeight="1" x14ac:dyDescent="0.2"/>
    <row r="619" ht="20.100000000000001" customHeight="1" x14ac:dyDescent="0.2"/>
    <row r="620" ht="20.100000000000001" customHeight="1" x14ac:dyDescent="0.2"/>
    <row r="621" ht="20.100000000000001" customHeight="1" x14ac:dyDescent="0.2"/>
    <row r="622" ht="20.100000000000001" customHeight="1" x14ac:dyDescent="0.2"/>
    <row r="623" ht="20.100000000000001" customHeight="1" x14ac:dyDescent="0.2"/>
    <row r="624" ht="20.100000000000001" customHeight="1" x14ac:dyDescent="0.2"/>
    <row r="625" ht="20.100000000000001" customHeight="1" x14ac:dyDescent="0.2"/>
    <row r="626" ht="20.100000000000001" customHeight="1" x14ac:dyDescent="0.2"/>
    <row r="627" ht="20.100000000000001" customHeight="1" x14ac:dyDescent="0.2"/>
    <row r="628" ht="20.100000000000001" customHeight="1" x14ac:dyDescent="0.2"/>
    <row r="629" ht="20.100000000000001" customHeight="1" x14ac:dyDescent="0.2"/>
    <row r="630" ht="20.100000000000001" customHeight="1" x14ac:dyDescent="0.2"/>
    <row r="631" ht="20.100000000000001" customHeight="1" x14ac:dyDescent="0.2"/>
    <row r="632" ht="20.100000000000001" customHeight="1" x14ac:dyDescent="0.2"/>
    <row r="633" ht="20.100000000000001" customHeight="1" x14ac:dyDescent="0.2"/>
    <row r="634" ht="20.100000000000001" customHeight="1" x14ac:dyDescent="0.2"/>
    <row r="635" ht="20.100000000000001" customHeight="1" x14ac:dyDescent="0.2"/>
    <row r="636" ht="20.100000000000001" customHeight="1" x14ac:dyDescent="0.2"/>
    <row r="637" ht="20.100000000000001" customHeight="1" x14ac:dyDescent="0.2"/>
    <row r="638" ht="20.100000000000001" customHeight="1" x14ac:dyDescent="0.2"/>
    <row r="639" ht="20.100000000000001" customHeight="1" x14ac:dyDescent="0.2"/>
    <row r="640" ht="20.100000000000001" customHeight="1" x14ac:dyDescent="0.2"/>
    <row r="641" ht="20.100000000000001" customHeight="1" x14ac:dyDescent="0.2"/>
    <row r="642" ht="20.100000000000001" customHeight="1" x14ac:dyDescent="0.2"/>
    <row r="643" ht="20.100000000000001" customHeight="1" x14ac:dyDescent="0.2"/>
    <row r="644" ht="20.100000000000001" customHeight="1" x14ac:dyDescent="0.2"/>
    <row r="645" ht="20.100000000000001" customHeight="1" x14ac:dyDescent="0.2"/>
    <row r="646" ht="20.100000000000001" customHeight="1" x14ac:dyDescent="0.2"/>
    <row r="647" ht="20.100000000000001" customHeight="1" x14ac:dyDescent="0.2"/>
    <row r="648" ht="20.100000000000001" customHeight="1" x14ac:dyDescent="0.2"/>
    <row r="649" ht="20.100000000000001" customHeight="1" x14ac:dyDescent="0.2"/>
    <row r="650" ht="20.100000000000001" customHeight="1" x14ac:dyDescent="0.2"/>
    <row r="651" ht="20.100000000000001" customHeight="1" x14ac:dyDescent="0.2"/>
    <row r="652" ht="20.100000000000001" customHeight="1" x14ac:dyDescent="0.2"/>
    <row r="653" ht="20.100000000000001" customHeight="1" x14ac:dyDescent="0.2"/>
    <row r="654" ht="20.100000000000001" customHeight="1" x14ac:dyDescent="0.2"/>
    <row r="655" ht="20.100000000000001" customHeight="1" x14ac:dyDescent="0.2"/>
    <row r="656" ht="20.100000000000001" customHeight="1" x14ac:dyDescent="0.2"/>
    <row r="657" ht="20.100000000000001" customHeight="1" x14ac:dyDescent="0.2"/>
    <row r="658" ht="20.100000000000001" customHeight="1" x14ac:dyDescent="0.2"/>
    <row r="659" ht="20.100000000000001" customHeight="1" x14ac:dyDescent="0.2"/>
    <row r="660" ht="20.100000000000001" customHeight="1" x14ac:dyDescent="0.2"/>
    <row r="661" ht="20.100000000000001" customHeight="1" x14ac:dyDescent="0.2"/>
    <row r="662" ht="20.100000000000001" customHeight="1" x14ac:dyDescent="0.2"/>
    <row r="663" ht="20.100000000000001" customHeight="1" x14ac:dyDescent="0.2"/>
    <row r="664" ht="20.100000000000001" customHeight="1" x14ac:dyDescent="0.2"/>
    <row r="665" ht="20.100000000000001" customHeight="1" x14ac:dyDescent="0.2"/>
    <row r="666" ht="20.100000000000001" customHeight="1" x14ac:dyDescent="0.2"/>
    <row r="667" ht="20.100000000000001" customHeight="1" x14ac:dyDescent="0.2"/>
    <row r="668" ht="20.100000000000001" customHeight="1" x14ac:dyDescent="0.2"/>
    <row r="669" ht="20.100000000000001" customHeight="1" x14ac:dyDescent="0.2"/>
    <row r="670" ht="20.100000000000001" customHeight="1" x14ac:dyDescent="0.2"/>
    <row r="671" ht="20.100000000000001" customHeight="1" x14ac:dyDescent="0.2"/>
    <row r="672" ht="20.100000000000001" customHeight="1" x14ac:dyDescent="0.2"/>
    <row r="673" ht="20.100000000000001" customHeight="1" x14ac:dyDescent="0.2"/>
    <row r="674" ht="20.100000000000001" customHeight="1" x14ac:dyDescent="0.2"/>
    <row r="675" ht="20.100000000000001" customHeight="1" x14ac:dyDescent="0.2"/>
    <row r="676" ht="20.100000000000001" customHeight="1" x14ac:dyDescent="0.2"/>
    <row r="677" ht="20.100000000000001" customHeight="1" x14ac:dyDescent="0.2"/>
    <row r="678" ht="20.100000000000001" customHeight="1" x14ac:dyDescent="0.2"/>
    <row r="679" ht="20.100000000000001" customHeight="1" x14ac:dyDescent="0.2"/>
    <row r="680" ht="20.100000000000001" customHeight="1" x14ac:dyDescent="0.2"/>
    <row r="681" ht="20.100000000000001" customHeight="1" x14ac:dyDescent="0.2"/>
    <row r="682" ht="20.100000000000001" customHeight="1" x14ac:dyDescent="0.2"/>
    <row r="683" ht="20.100000000000001" customHeight="1" x14ac:dyDescent="0.2"/>
    <row r="684" ht="20.100000000000001" customHeight="1" x14ac:dyDescent="0.2"/>
    <row r="685" ht="20.100000000000001" customHeight="1" x14ac:dyDescent="0.2"/>
    <row r="686" ht="20.100000000000001" customHeight="1" x14ac:dyDescent="0.2"/>
    <row r="687" ht="20.100000000000001" customHeight="1" x14ac:dyDescent="0.2"/>
    <row r="688" ht="20.100000000000001" customHeight="1" x14ac:dyDescent="0.2"/>
    <row r="689" ht="20.100000000000001" customHeight="1" x14ac:dyDescent="0.2"/>
    <row r="690" ht="20.100000000000001" customHeight="1" x14ac:dyDescent="0.2"/>
    <row r="691" ht="20.100000000000001" customHeight="1" x14ac:dyDescent="0.2"/>
    <row r="692" ht="20.100000000000001" customHeight="1" x14ac:dyDescent="0.2"/>
    <row r="693" ht="20.100000000000001" customHeight="1" x14ac:dyDescent="0.2"/>
    <row r="694" ht="20.100000000000001" customHeight="1" x14ac:dyDescent="0.2"/>
    <row r="695" ht="20.100000000000001" customHeight="1" x14ac:dyDescent="0.2"/>
    <row r="696" ht="20.100000000000001" customHeight="1" x14ac:dyDescent="0.2"/>
    <row r="697" ht="20.100000000000001" customHeight="1" x14ac:dyDescent="0.2"/>
    <row r="698" ht="20.100000000000001" customHeight="1" x14ac:dyDescent="0.2"/>
    <row r="699" ht="20.100000000000001" customHeight="1" x14ac:dyDescent="0.2"/>
    <row r="700" ht="20.100000000000001" customHeight="1" x14ac:dyDescent="0.2"/>
    <row r="701" ht="20.100000000000001" customHeight="1" x14ac:dyDescent="0.2"/>
    <row r="702" ht="20.100000000000001" customHeight="1" x14ac:dyDescent="0.2"/>
    <row r="703" ht="20.100000000000001" customHeight="1" x14ac:dyDescent="0.2"/>
    <row r="704" ht="20.100000000000001" customHeight="1" x14ac:dyDescent="0.2"/>
    <row r="705" ht="20.100000000000001" customHeight="1" x14ac:dyDescent="0.2"/>
    <row r="706" ht="20.100000000000001" customHeight="1" x14ac:dyDescent="0.2"/>
    <row r="707" ht="20.100000000000001" customHeight="1" x14ac:dyDescent="0.2"/>
    <row r="708" ht="20.100000000000001" customHeight="1" x14ac:dyDescent="0.2"/>
    <row r="709" ht="20.100000000000001" customHeight="1" x14ac:dyDescent="0.2"/>
    <row r="710" ht="20.100000000000001" customHeight="1" x14ac:dyDescent="0.2"/>
    <row r="711" ht="20.100000000000001" customHeight="1" x14ac:dyDescent="0.2"/>
    <row r="712" ht="20.100000000000001" customHeight="1" x14ac:dyDescent="0.2"/>
    <row r="713" ht="20.100000000000001" customHeight="1" x14ac:dyDescent="0.2"/>
    <row r="714" ht="20.100000000000001" customHeight="1" x14ac:dyDescent="0.2"/>
    <row r="715" ht="20.100000000000001" customHeight="1" x14ac:dyDescent="0.2"/>
    <row r="716" ht="20.100000000000001" customHeight="1" x14ac:dyDescent="0.2"/>
    <row r="717" ht="20.100000000000001" customHeight="1" x14ac:dyDescent="0.2"/>
    <row r="718" ht="20.100000000000001" customHeight="1" x14ac:dyDescent="0.2"/>
    <row r="719" ht="20.100000000000001" customHeight="1" x14ac:dyDescent="0.2"/>
    <row r="720" ht="20.100000000000001" customHeight="1" x14ac:dyDescent="0.2"/>
    <row r="721" ht="20.100000000000001" customHeight="1" x14ac:dyDescent="0.2"/>
    <row r="722" ht="20.100000000000001" customHeight="1" x14ac:dyDescent="0.2"/>
    <row r="723" ht="20.100000000000001" customHeight="1" x14ac:dyDescent="0.2"/>
    <row r="724" ht="20.100000000000001" customHeight="1" x14ac:dyDescent="0.2"/>
    <row r="725" ht="20.100000000000001" customHeight="1" x14ac:dyDescent="0.2"/>
    <row r="726" ht="20.100000000000001" customHeight="1" x14ac:dyDescent="0.2"/>
    <row r="727" ht="20.100000000000001" customHeight="1" x14ac:dyDescent="0.2"/>
    <row r="728" ht="20.100000000000001" customHeight="1" x14ac:dyDescent="0.2"/>
    <row r="729" ht="20.100000000000001" customHeight="1" x14ac:dyDescent="0.2"/>
    <row r="730" ht="20.100000000000001" customHeight="1" x14ac:dyDescent="0.2"/>
    <row r="731" ht="20.100000000000001" customHeight="1" x14ac:dyDescent="0.2"/>
    <row r="732" ht="20.100000000000001" customHeight="1" x14ac:dyDescent="0.2"/>
    <row r="733" ht="20.100000000000001" customHeight="1" x14ac:dyDescent="0.2"/>
    <row r="734" ht="20.100000000000001" customHeight="1" x14ac:dyDescent="0.2"/>
    <row r="735" ht="20.100000000000001" customHeight="1" x14ac:dyDescent="0.2"/>
    <row r="736" ht="20.100000000000001" customHeight="1" x14ac:dyDescent="0.2"/>
    <row r="737" ht="20.100000000000001" customHeight="1" x14ac:dyDescent="0.2"/>
    <row r="738" ht="20.100000000000001" customHeight="1" x14ac:dyDescent="0.2"/>
    <row r="739" ht="20.100000000000001" customHeight="1" x14ac:dyDescent="0.2"/>
    <row r="740" ht="20.100000000000001" customHeight="1" x14ac:dyDescent="0.2"/>
    <row r="741" ht="20.100000000000001" customHeight="1" x14ac:dyDescent="0.2"/>
    <row r="742" ht="20.100000000000001" customHeight="1" x14ac:dyDescent="0.2"/>
    <row r="743" ht="20.100000000000001" customHeight="1" x14ac:dyDescent="0.2"/>
    <row r="744" ht="20.100000000000001" customHeight="1" x14ac:dyDescent="0.2"/>
    <row r="745" ht="20.100000000000001" customHeight="1" x14ac:dyDescent="0.2"/>
    <row r="746" ht="20.100000000000001" customHeight="1" x14ac:dyDescent="0.2"/>
    <row r="747" ht="20.100000000000001" customHeight="1" x14ac:dyDescent="0.2"/>
    <row r="748" ht="20.100000000000001" customHeight="1" x14ac:dyDescent="0.2"/>
    <row r="749" ht="20.100000000000001" customHeight="1" x14ac:dyDescent="0.2"/>
    <row r="750" ht="20.100000000000001" customHeight="1" x14ac:dyDescent="0.2"/>
    <row r="751" ht="20.100000000000001" customHeight="1" x14ac:dyDescent="0.2"/>
    <row r="752" ht="20.100000000000001" customHeight="1" x14ac:dyDescent="0.2"/>
    <row r="753" ht="20.100000000000001" customHeight="1" x14ac:dyDescent="0.2"/>
    <row r="754" ht="20.100000000000001" customHeight="1" x14ac:dyDescent="0.2"/>
    <row r="755" ht="20.100000000000001" customHeight="1" x14ac:dyDescent="0.2"/>
    <row r="756" ht="20.100000000000001" customHeight="1" x14ac:dyDescent="0.2"/>
    <row r="757" ht="20.100000000000001" customHeight="1" x14ac:dyDescent="0.2"/>
    <row r="758" ht="20.100000000000001" customHeight="1" x14ac:dyDescent="0.2"/>
    <row r="759" ht="20.100000000000001" customHeight="1" x14ac:dyDescent="0.2"/>
    <row r="760" ht="20.100000000000001" customHeight="1" x14ac:dyDescent="0.2"/>
    <row r="761" ht="20.100000000000001" customHeight="1" x14ac:dyDescent="0.2"/>
    <row r="762" ht="20.100000000000001" customHeight="1" x14ac:dyDescent="0.2"/>
    <row r="763" ht="20.100000000000001" customHeight="1" x14ac:dyDescent="0.2"/>
    <row r="764" ht="20.100000000000001" customHeight="1" x14ac:dyDescent="0.2"/>
    <row r="765" ht="20.100000000000001" customHeight="1" x14ac:dyDescent="0.2"/>
    <row r="766" ht="20.100000000000001" customHeight="1" x14ac:dyDescent="0.2"/>
    <row r="767" ht="20.100000000000001" customHeight="1" x14ac:dyDescent="0.2"/>
    <row r="768" ht="20.100000000000001" customHeight="1" x14ac:dyDescent="0.2"/>
    <row r="769" ht="20.100000000000001" customHeight="1" x14ac:dyDescent="0.2"/>
    <row r="770" ht="20.100000000000001" customHeight="1" x14ac:dyDescent="0.2"/>
    <row r="771" ht="20.100000000000001" customHeight="1" x14ac:dyDescent="0.2"/>
    <row r="772" ht="20.100000000000001" customHeight="1" x14ac:dyDescent="0.2"/>
    <row r="773" ht="20.100000000000001" customHeight="1" x14ac:dyDescent="0.2"/>
    <row r="774" ht="20.100000000000001" customHeight="1" x14ac:dyDescent="0.2"/>
    <row r="775" ht="20.100000000000001" customHeight="1" x14ac:dyDescent="0.2"/>
    <row r="776" ht="20.100000000000001" customHeight="1" x14ac:dyDescent="0.2"/>
    <row r="777" ht="20.100000000000001" customHeight="1" x14ac:dyDescent="0.2"/>
    <row r="778" ht="20.100000000000001" customHeight="1" x14ac:dyDescent="0.2"/>
    <row r="779" ht="20.100000000000001" customHeight="1" x14ac:dyDescent="0.2"/>
    <row r="780" ht="20.100000000000001" customHeight="1" x14ac:dyDescent="0.2"/>
    <row r="781" ht="20.100000000000001" customHeight="1" x14ac:dyDescent="0.2"/>
    <row r="782" ht="20.100000000000001" customHeight="1" x14ac:dyDescent="0.2"/>
    <row r="783" ht="20.100000000000001" customHeight="1" x14ac:dyDescent="0.2"/>
    <row r="784" ht="20.100000000000001" customHeight="1" x14ac:dyDescent="0.2"/>
    <row r="785" ht="20.100000000000001" customHeight="1" x14ac:dyDescent="0.2"/>
    <row r="786" ht="20.100000000000001" customHeight="1" x14ac:dyDescent="0.2"/>
    <row r="787" ht="20.100000000000001" customHeight="1" x14ac:dyDescent="0.2"/>
    <row r="788" ht="20.100000000000001" customHeight="1" x14ac:dyDescent="0.2"/>
    <row r="789" ht="20.100000000000001" customHeight="1" x14ac:dyDescent="0.2"/>
    <row r="790" ht="20.100000000000001" customHeight="1" x14ac:dyDescent="0.2"/>
    <row r="791" ht="20.100000000000001" customHeight="1" x14ac:dyDescent="0.2"/>
    <row r="792" ht="20.100000000000001" customHeight="1" x14ac:dyDescent="0.2"/>
    <row r="793" ht="20.100000000000001" customHeight="1" x14ac:dyDescent="0.2"/>
    <row r="794" ht="20.100000000000001" customHeight="1" x14ac:dyDescent="0.2"/>
    <row r="795" ht="20.100000000000001" customHeight="1" x14ac:dyDescent="0.2"/>
    <row r="796" ht="20.100000000000001" customHeight="1" x14ac:dyDescent="0.2"/>
    <row r="797" ht="20.100000000000001" customHeight="1" x14ac:dyDescent="0.2"/>
    <row r="798" ht="20.100000000000001" customHeight="1" x14ac:dyDescent="0.2"/>
    <row r="799" ht="20.100000000000001" customHeight="1" x14ac:dyDescent="0.2"/>
    <row r="800" ht="20.100000000000001" customHeight="1" x14ac:dyDescent="0.2"/>
    <row r="801" ht="20.100000000000001" customHeight="1" x14ac:dyDescent="0.2"/>
    <row r="802" ht="20.100000000000001" customHeight="1" x14ac:dyDescent="0.2"/>
    <row r="803" ht="20.100000000000001" customHeight="1" x14ac:dyDescent="0.2"/>
    <row r="804" ht="20.100000000000001" customHeight="1" x14ac:dyDescent="0.2"/>
    <row r="805" ht="20.100000000000001" customHeight="1" x14ac:dyDescent="0.2"/>
    <row r="806" ht="20.100000000000001" customHeight="1" x14ac:dyDescent="0.2"/>
    <row r="807" ht="20.100000000000001" customHeight="1" x14ac:dyDescent="0.2"/>
    <row r="808" ht="20.100000000000001" customHeight="1" x14ac:dyDescent="0.2"/>
    <row r="809" ht="20.100000000000001" customHeight="1" x14ac:dyDescent="0.2"/>
    <row r="810" ht="20.100000000000001" customHeight="1" x14ac:dyDescent="0.2"/>
    <row r="811" ht="20.100000000000001" customHeight="1" x14ac:dyDescent="0.2"/>
    <row r="812" ht="20.100000000000001" customHeight="1" x14ac:dyDescent="0.2"/>
    <row r="813" ht="20.100000000000001" customHeight="1" x14ac:dyDescent="0.2"/>
    <row r="814" ht="20.100000000000001" customHeight="1" x14ac:dyDescent="0.2"/>
    <row r="815" ht="20.100000000000001" customHeight="1" x14ac:dyDescent="0.2"/>
    <row r="816" ht="20.100000000000001" customHeight="1" x14ac:dyDescent="0.2"/>
    <row r="817" ht="20.100000000000001" customHeight="1" x14ac:dyDescent="0.2"/>
    <row r="818" ht="20.100000000000001" customHeight="1" x14ac:dyDescent="0.2"/>
    <row r="819" ht="20.100000000000001" customHeight="1" x14ac:dyDescent="0.2"/>
    <row r="820" ht="20.100000000000001" customHeight="1" x14ac:dyDescent="0.2"/>
    <row r="821" ht="20.100000000000001" customHeight="1" x14ac:dyDescent="0.2"/>
    <row r="822" ht="20.100000000000001" customHeight="1" x14ac:dyDescent="0.2"/>
    <row r="823" ht="20.100000000000001" customHeight="1" x14ac:dyDescent="0.2"/>
    <row r="824" ht="20.100000000000001" customHeight="1" x14ac:dyDescent="0.2"/>
    <row r="825" ht="20.100000000000001" customHeight="1" x14ac:dyDescent="0.2"/>
    <row r="826" ht="20.100000000000001" customHeight="1" x14ac:dyDescent="0.2"/>
    <row r="827" ht="20.100000000000001" customHeight="1" x14ac:dyDescent="0.2"/>
    <row r="828" ht="20.100000000000001" customHeight="1" x14ac:dyDescent="0.2"/>
    <row r="829" ht="20.100000000000001" customHeight="1" x14ac:dyDescent="0.2"/>
    <row r="830" ht="20.100000000000001" customHeight="1" x14ac:dyDescent="0.2"/>
    <row r="831" ht="20.100000000000001" customHeight="1" x14ac:dyDescent="0.2"/>
    <row r="832" ht="20.100000000000001" customHeight="1" x14ac:dyDescent="0.2"/>
    <row r="833" ht="20.100000000000001" customHeight="1" x14ac:dyDescent="0.2"/>
    <row r="834" ht="20.100000000000001" customHeight="1" x14ac:dyDescent="0.2"/>
    <row r="835" ht="20.100000000000001" customHeight="1" x14ac:dyDescent="0.2"/>
    <row r="836" ht="20.100000000000001" customHeight="1" x14ac:dyDescent="0.2"/>
    <row r="837" ht="20.100000000000001" customHeight="1" x14ac:dyDescent="0.2"/>
    <row r="838" ht="20.100000000000001" customHeight="1" x14ac:dyDescent="0.2"/>
    <row r="839" ht="20.100000000000001" customHeight="1" x14ac:dyDescent="0.2"/>
    <row r="840" ht="20.100000000000001" customHeight="1" x14ac:dyDescent="0.2"/>
    <row r="841" ht="20.100000000000001" customHeight="1" x14ac:dyDescent="0.2"/>
    <row r="842" ht="20.100000000000001" customHeight="1" x14ac:dyDescent="0.2"/>
    <row r="843" ht="20.100000000000001" customHeight="1" x14ac:dyDescent="0.2"/>
    <row r="844" ht="20.100000000000001" customHeight="1" x14ac:dyDescent="0.2"/>
    <row r="845" ht="20.100000000000001" customHeight="1" x14ac:dyDescent="0.2"/>
    <row r="846" ht="20.100000000000001" customHeight="1" x14ac:dyDescent="0.2"/>
    <row r="847" ht="20.100000000000001" customHeight="1" x14ac:dyDescent="0.2"/>
    <row r="848" ht="20.100000000000001" customHeight="1" x14ac:dyDescent="0.2"/>
    <row r="849" ht="20.100000000000001" customHeight="1" x14ac:dyDescent="0.2"/>
    <row r="850" ht="20.100000000000001" customHeight="1" x14ac:dyDescent="0.2"/>
    <row r="851" ht="20.100000000000001" customHeight="1" x14ac:dyDescent="0.2"/>
    <row r="852" ht="20.100000000000001" customHeight="1" x14ac:dyDescent="0.2"/>
    <row r="853" ht="20.100000000000001" customHeight="1" x14ac:dyDescent="0.2"/>
    <row r="854" ht="20.100000000000001" customHeight="1" x14ac:dyDescent="0.2"/>
    <row r="855" ht="20.100000000000001" customHeight="1" x14ac:dyDescent="0.2"/>
    <row r="856" ht="20.100000000000001" customHeight="1" x14ac:dyDescent="0.2"/>
    <row r="857" ht="20.100000000000001" customHeight="1" x14ac:dyDescent="0.2"/>
    <row r="858" ht="20.100000000000001" customHeight="1" x14ac:dyDescent="0.2"/>
    <row r="859" ht="20.100000000000001" customHeight="1" x14ac:dyDescent="0.2"/>
    <row r="860" ht="20.100000000000001" customHeight="1" x14ac:dyDescent="0.2"/>
    <row r="861" ht="20.100000000000001" customHeight="1" x14ac:dyDescent="0.2"/>
    <row r="862" ht="20.100000000000001" customHeight="1" x14ac:dyDescent="0.2"/>
    <row r="863" ht="20.100000000000001" customHeight="1" x14ac:dyDescent="0.2"/>
    <row r="864" ht="20.100000000000001" customHeight="1" x14ac:dyDescent="0.2"/>
    <row r="865" ht="20.100000000000001" customHeight="1" x14ac:dyDescent="0.2"/>
    <row r="866" ht="20.100000000000001" customHeight="1" x14ac:dyDescent="0.2"/>
    <row r="867" ht="20.100000000000001" customHeight="1" x14ac:dyDescent="0.2"/>
    <row r="868" ht="20.100000000000001" customHeight="1" x14ac:dyDescent="0.2"/>
    <row r="869" ht="20.100000000000001" customHeight="1" x14ac:dyDescent="0.2"/>
    <row r="870" ht="20.100000000000001" customHeight="1" x14ac:dyDescent="0.2"/>
    <row r="871" ht="20.100000000000001" customHeight="1" x14ac:dyDescent="0.2"/>
    <row r="872" ht="20.100000000000001" customHeight="1" x14ac:dyDescent="0.2"/>
    <row r="873" ht="20.100000000000001" customHeight="1" x14ac:dyDescent="0.2"/>
    <row r="874" ht="20.100000000000001" customHeight="1" x14ac:dyDescent="0.2"/>
    <row r="875" ht="20.100000000000001" customHeight="1" x14ac:dyDescent="0.2"/>
    <row r="876" ht="20.100000000000001" customHeight="1" x14ac:dyDescent="0.2"/>
    <row r="877" ht="20.100000000000001" customHeight="1" x14ac:dyDescent="0.2"/>
    <row r="878" ht="20.100000000000001" customHeight="1" x14ac:dyDescent="0.2"/>
    <row r="879" ht="20.100000000000001" customHeight="1" x14ac:dyDescent="0.2"/>
  </sheetData>
  <sheetProtection algorithmName="SHA-512" hashValue="kNc2YV3HGf/vOXdUpjf1VdnWzjsLPNRPeGth+PX2kpGmOl5jTDXobJ6RSgw1+aSftdG2UwnwDFtMpux2DZjRPg==" saltValue="7mJB+FWlbCFPFcpD9u/jMw==" spinCount="100000" sheet="1" objects="1" scenarios="1"/>
  <mergeCells count="33">
    <mergeCell ref="G20:H20"/>
    <mergeCell ref="G12:H12"/>
    <mergeCell ref="G18:H18"/>
    <mergeCell ref="A18:F18"/>
    <mergeCell ref="A19:F19"/>
    <mergeCell ref="G19:H19"/>
    <mergeCell ref="A12:F12"/>
    <mergeCell ref="A14:F14"/>
    <mergeCell ref="A15:F15"/>
    <mergeCell ref="A16:F16"/>
    <mergeCell ref="A13:F13"/>
    <mergeCell ref="A10:F10"/>
    <mergeCell ref="A11:F11"/>
    <mergeCell ref="A6:G6"/>
    <mergeCell ref="G13:H13"/>
    <mergeCell ref="G10:H10"/>
    <mergeCell ref="G11:H11"/>
    <mergeCell ref="A39:C39"/>
    <mergeCell ref="D39:E39"/>
    <mergeCell ref="A28:B28"/>
    <mergeCell ref="G14:H14"/>
    <mergeCell ref="G16:H16"/>
    <mergeCell ref="G15:H15"/>
    <mergeCell ref="A30:B30"/>
    <mergeCell ref="A33:C33"/>
    <mergeCell ref="A26:H26"/>
    <mergeCell ref="C28:E28"/>
    <mergeCell ref="G22:H22"/>
    <mergeCell ref="G21:H21"/>
    <mergeCell ref="A22:F22"/>
    <mergeCell ref="A17:F17"/>
    <mergeCell ref="G17:H17"/>
    <mergeCell ref="A20:F20"/>
  </mergeCells>
  <pageMargins left="0.7" right="0.7" top="0.78740157499999996" bottom="0.78740157499999996" header="0.3" footer="0.3"/>
  <pageSetup paperSize="9"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M47"/>
  <sheetViews>
    <sheetView showGridLines="0" zoomScale="80" zoomScaleNormal="80" workbookViewId="0">
      <selection activeCell="M5" sqref="M5"/>
    </sheetView>
  </sheetViews>
  <sheetFormatPr baseColWidth="10" defaultColWidth="11.42578125" defaultRowHeight="12.75" x14ac:dyDescent="0.2"/>
  <cols>
    <col min="1" max="1" width="8.5703125" style="14" customWidth="1"/>
    <col min="2" max="2" width="11.42578125" style="14"/>
    <col min="3" max="3" width="19" style="14" customWidth="1"/>
    <col min="4" max="4" width="11.42578125" style="14"/>
    <col min="5" max="5" width="47.5703125" style="14" customWidth="1"/>
    <col min="6" max="6" width="19.85546875" style="271" customWidth="1"/>
    <col min="7" max="7" width="17.28515625" style="271" customWidth="1"/>
    <col min="8" max="8" width="11.42578125" style="14"/>
    <col min="9" max="9" width="4.28515625" style="14" customWidth="1"/>
    <col min="10" max="10" width="29.42578125" style="14" hidden="1" customWidth="1"/>
    <col min="11" max="11" width="11.42578125" style="14" hidden="1" customWidth="1"/>
    <col min="12" max="16384" width="11.42578125" style="14"/>
  </cols>
  <sheetData>
    <row r="1" spans="1:10" ht="14.25" x14ac:dyDescent="0.2">
      <c r="A1" s="31" t="str">
        <f>Basisdaten!A1</f>
        <v>GESUNDHEITS-, SOZIAL- UND INTEGRATIONSDIREKTION DES KANTONS BERN</v>
      </c>
      <c r="J1" s="111"/>
    </row>
    <row r="2" spans="1:10" ht="14.25" x14ac:dyDescent="0.2">
      <c r="A2" s="31" t="s">
        <v>139</v>
      </c>
      <c r="J2" s="111"/>
    </row>
    <row r="3" spans="1:10" ht="14.25" x14ac:dyDescent="0.2">
      <c r="J3" s="111"/>
    </row>
    <row r="4" spans="1:10" ht="20.25" x14ac:dyDescent="0.3">
      <c r="A4" s="8" t="s">
        <v>31</v>
      </c>
      <c r="B4" s="9"/>
      <c r="C4" s="8">
        <f>Basisdaten!B7</f>
        <v>2022</v>
      </c>
      <c r="D4" s="9"/>
      <c r="E4" s="569">
        <f>Basisdaten!B17</f>
        <v>0</v>
      </c>
      <c r="F4" s="569"/>
      <c r="G4" s="569"/>
      <c r="H4" s="569"/>
      <c r="I4" s="289"/>
      <c r="J4" s="289"/>
    </row>
    <row r="5" spans="1:10" ht="20.25" x14ac:dyDescent="0.3">
      <c r="A5" s="8"/>
      <c r="B5" s="9"/>
      <c r="C5" s="8"/>
      <c r="D5" s="9"/>
      <c r="E5" s="144"/>
      <c r="F5" s="288"/>
      <c r="G5" s="288"/>
      <c r="H5" s="144"/>
      <c r="I5" s="144"/>
      <c r="J5" s="144"/>
    </row>
    <row r="6" spans="1:10" ht="20.25" x14ac:dyDescent="0.3">
      <c r="A6" s="112" t="s">
        <v>126</v>
      </c>
      <c r="B6" s="9"/>
      <c r="C6" s="8"/>
      <c r="D6" s="9"/>
      <c r="E6" s="144"/>
      <c r="F6" s="288"/>
      <c r="G6" s="288"/>
      <c r="H6" s="144"/>
      <c r="I6" s="144"/>
      <c r="J6" s="144"/>
    </row>
    <row r="7" spans="1:10" ht="13.5" thickBot="1" x14ac:dyDescent="0.25"/>
    <row r="8" spans="1:10" ht="20.100000000000001" customHeight="1" x14ac:dyDescent="0.2">
      <c r="B8" s="570"/>
      <c r="C8" s="571"/>
      <c r="D8" s="571"/>
      <c r="E8" s="571"/>
      <c r="F8" s="287" t="s">
        <v>58</v>
      </c>
      <c r="G8" s="286" t="s">
        <v>58</v>
      </c>
    </row>
    <row r="9" spans="1:10" ht="33.75" customHeight="1" thickBot="1" x14ac:dyDescent="0.3">
      <c r="B9" s="586" t="s">
        <v>157</v>
      </c>
      <c r="C9" s="587"/>
      <c r="D9" s="587"/>
      <c r="E9" s="587"/>
      <c r="F9" s="588"/>
      <c r="G9" s="285"/>
    </row>
    <row r="10" spans="1:10" ht="20.100000000000001" customHeight="1" x14ac:dyDescent="0.2">
      <c r="A10" s="583" t="s">
        <v>95</v>
      </c>
      <c r="B10" s="577"/>
      <c r="C10" s="578"/>
      <c r="D10" s="578"/>
      <c r="E10" s="578"/>
      <c r="F10" s="284"/>
      <c r="G10" s="575"/>
    </row>
    <row r="11" spans="1:10" ht="20.100000000000001" customHeight="1" x14ac:dyDescent="0.2">
      <c r="A11" s="584"/>
      <c r="B11" s="579"/>
      <c r="C11" s="580"/>
      <c r="D11" s="580"/>
      <c r="E11" s="580"/>
      <c r="F11" s="283"/>
      <c r="G11" s="575"/>
    </row>
    <row r="12" spans="1:10" ht="20.100000000000001" customHeight="1" x14ac:dyDescent="0.2">
      <c r="A12" s="584"/>
      <c r="B12" s="579"/>
      <c r="C12" s="580"/>
      <c r="D12" s="580"/>
      <c r="E12" s="580"/>
      <c r="F12" s="283"/>
      <c r="G12" s="575"/>
    </row>
    <row r="13" spans="1:10" ht="20.100000000000001" customHeight="1" x14ac:dyDescent="0.2">
      <c r="A13" s="584"/>
      <c r="B13" s="579"/>
      <c r="C13" s="580"/>
      <c r="D13" s="580"/>
      <c r="E13" s="580"/>
      <c r="F13" s="283"/>
      <c r="G13" s="575"/>
    </row>
    <row r="14" spans="1:10" ht="20.100000000000001" customHeight="1" x14ac:dyDescent="0.2">
      <c r="A14" s="584"/>
      <c r="B14" s="579"/>
      <c r="C14" s="580"/>
      <c r="D14" s="580"/>
      <c r="E14" s="580"/>
      <c r="F14" s="283"/>
      <c r="G14" s="575"/>
    </row>
    <row r="15" spans="1:10" ht="20.100000000000001" customHeight="1" thickBot="1" x14ac:dyDescent="0.25">
      <c r="A15" s="585"/>
      <c r="B15" s="581"/>
      <c r="C15" s="582"/>
      <c r="D15" s="582"/>
      <c r="E15" s="582"/>
      <c r="F15" s="282"/>
      <c r="G15" s="576"/>
    </row>
    <row r="16" spans="1:10" ht="20.100000000000001" customHeight="1" x14ac:dyDescent="0.2">
      <c r="A16" s="113"/>
      <c r="B16" s="572" t="s">
        <v>125</v>
      </c>
      <c r="C16" s="573"/>
      <c r="D16" s="573"/>
      <c r="E16" s="574"/>
      <c r="F16" s="303">
        <f>SUM(F10:F15)</f>
        <v>0</v>
      </c>
      <c r="G16" s="302">
        <f>F16</f>
        <v>0</v>
      </c>
    </row>
    <row r="17" spans="1:13" ht="9" customHeight="1" x14ac:dyDescent="0.2">
      <c r="A17" s="113"/>
      <c r="B17" s="279"/>
      <c r="C17" s="114"/>
      <c r="D17" s="114"/>
      <c r="E17" s="114"/>
      <c r="F17" s="281"/>
      <c r="G17" s="304"/>
    </row>
    <row r="18" spans="1:13" ht="20.100000000000001" customHeight="1" x14ac:dyDescent="0.2">
      <c r="A18" s="113"/>
      <c r="B18" s="589" t="s">
        <v>158</v>
      </c>
      <c r="C18" s="590"/>
      <c r="D18" s="590"/>
      <c r="E18" s="590"/>
      <c r="F18" s="591"/>
      <c r="G18" s="280"/>
      <c r="J18" s="271">
        <f>F20*0.25</f>
        <v>0</v>
      </c>
    </row>
    <row r="19" spans="1:13" ht="20.100000000000001" customHeight="1" x14ac:dyDescent="0.2">
      <c r="A19" s="113"/>
      <c r="B19" s="589" t="s">
        <v>129</v>
      </c>
      <c r="C19" s="590"/>
      <c r="D19" s="590"/>
      <c r="E19" s="590"/>
      <c r="F19" s="591"/>
      <c r="G19" s="305">
        <f>IF(G18&lt;J19,G18,J19)</f>
        <v>0</v>
      </c>
      <c r="J19" s="271">
        <f>(F20*0.06)</f>
        <v>0</v>
      </c>
      <c r="K19" s="271">
        <f>F20*0.06</f>
        <v>0</v>
      </c>
    </row>
    <row r="20" spans="1:13" ht="20.100000000000001" customHeight="1" x14ac:dyDescent="0.2">
      <c r="A20" s="113"/>
      <c r="B20" s="589" t="s">
        <v>148</v>
      </c>
      <c r="C20" s="590"/>
      <c r="D20" s="590"/>
      <c r="E20" s="590"/>
      <c r="F20" s="290"/>
      <c r="G20" s="306"/>
    </row>
    <row r="21" spans="1:13" ht="27" customHeight="1" x14ac:dyDescent="0.2">
      <c r="A21" s="113"/>
      <c r="B21" s="589" t="s">
        <v>128</v>
      </c>
      <c r="C21" s="590"/>
      <c r="D21" s="590"/>
      <c r="E21" s="590"/>
      <c r="F21" s="591"/>
      <c r="G21" s="305">
        <f>IF(J19&gt;G18,0,J19-G18)</f>
        <v>0</v>
      </c>
    </row>
    <row r="22" spans="1:13" ht="6" customHeight="1" thickBot="1" x14ac:dyDescent="0.25">
      <c r="B22" s="279"/>
      <c r="C22" s="114"/>
      <c r="D22" s="114"/>
      <c r="E22" s="114"/>
      <c r="F22" s="278"/>
      <c r="G22" s="277"/>
    </row>
    <row r="23" spans="1:13" ht="33.75" customHeight="1" thickBot="1" x14ac:dyDescent="0.3">
      <c r="B23" s="592" t="s">
        <v>157</v>
      </c>
      <c r="C23" s="593"/>
      <c r="D23" s="593"/>
      <c r="E23" s="593"/>
      <c r="F23" s="594"/>
      <c r="G23" s="307">
        <f>G9-G16+G18+G21</f>
        <v>0</v>
      </c>
      <c r="M23" s="321"/>
    </row>
    <row r="24" spans="1:13" ht="20.100000000000001" customHeight="1" x14ac:dyDescent="0.2"/>
    <row r="25" spans="1:13" ht="20.100000000000001" customHeight="1" x14ac:dyDescent="0.2">
      <c r="A25" s="140" t="s">
        <v>127</v>
      </c>
      <c r="B25" s="141"/>
      <c r="C25" s="141"/>
      <c r="D25" s="141"/>
      <c r="E25" s="141"/>
      <c r="F25" s="276"/>
    </row>
    <row r="26" spans="1:13" ht="20.100000000000001" customHeight="1" x14ac:dyDescent="0.2"/>
    <row r="27" spans="1:13" ht="20.100000000000001" customHeight="1" x14ac:dyDescent="0.2"/>
    <row r="28" spans="1:13" ht="20.100000000000001" customHeight="1" thickBot="1" x14ac:dyDescent="0.25"/>
    <row r="29" spans="1:13" ht="20.100000000000001" customHeight="1" x14ac:dyDescent="0.2">
      <c r="A29" s="595" t="s">
        <v>124</v>
      </c>
      <c r="B29" s="596"/>
      <c r="C29" s="596"/>
      <c r="D29" s="596"/>
      <c r="E29" s="596"/>
      <c r="F29" s="596"/>
      <c r="G29" s="596"/>
      <c r="H29" s="597"/>
    </row>
    <row r="30" spans="1:13" ht="14.25" x14ac:dyDescent="0.2">
      <c r="A30" s="598"/>
      <c r="B30" s="599"/>
      <c r="C30" s="600"/>
      <c r="D30" s="601"/>
      <c r="E30" s="601"/>
      <c r="F30" s="275"/>
      <c r="G30" s="275"/>
      <c r="H30" s="115"/>
    </row>
    <row r="31" spans="1:13" ht="14.25" x14ac:dyDescent="0.2">
      <c r="A31" s="602" t="s">
        <v>39</v>
      </c>
      <c r="B31" s="603"/>
      <c r="C31" s="604"/>
      <c r="D31" s="605"/>
      <c r="E31" s="605"/>
      <c r="F31" s="275"/>
      <c r="G31" s="275"/>
      <c r="H31" s="115"/>
    </row>
    <row r="32" spans="1:13" ht="15" x14ac:dyDescent="0.25">
      <c r="A32" s="345"/>
      <c r="B32" s="116"/>
      <c r="C32" s="343"/>
      <c r="D32" s="117"/>
      <c r="E32" s="117"/>
      <c r="F32" s="274"/>
      <c r="G32" s="272"/>
      <c r="H32" s="118"/>
    </row>
    <row r="33" spans="1:8" ht="15" x14ac:dyDescent="0.2">
      <c r="A33" s="606" t="s">
        <v>40</v>
      </c>
      <c r="B33" s="607"/>
      <c r="C33" s="608"/>
      <c r="D33" s="608"/>
      <c r="E33" s="608"/>
      <c r="F33" s="609"/>
      <c r="G33" s="272"/>
      <c r="H33" s="118"/>
    </row>
    <row r="34" spans="1:8" ht="15" x14ac:dyDescent="0.25">
      <c r="A34" s="346" t="s">
        <v>93</v>
      </c>
      <c r="B34" s="119"/>
      <c r="C34" s="120"/>
      <c r="D34" s="120"/>
      <c r="E34" s="120"/>
      <c r="F34" s="273"/>
      <c r="G34" s="272"/>
      <c r="H34" s="118"/>
    </row>
    <row r="35" spans="1:8" ht="15" x14ac:dyDescent="0.25">
      <c r="A35" s="346"/>
      <c r="B35" s="119"/>
      <c r="C35" s="120"/>
      <c r="D35" s="120"/>
      <c r="E35" s="120"/>
      <c r="F35" s="273"/>
      <c r="G35" s="272"/>
      <c r="H35" s="118"/>
    </row>
    <row r="36" spans="1:8" ht="14.25" x14ac:dyDescent="0.2">
      <c r="A36" s="610" t="s">
        <v>41</v>
      </c>
      <c r="B36" s="611"/>
      <c r="C36" s="611"/>
      <c r="D36" s="121"/>
      <c r="E36" s="612"/>
      <c r="F36" s="612"/>
      <c r="G36" s="612"/>
      <c r="H36" s="118"/>
    </row>
    <row r="37" spans="1:8" ht="14.25" x14ac:dyDescent="0.2">
      <c r="A37" s="347"/>
      <c r="B37" s="121"/>
      <c r="C37" s="122"/>
      <c r="D37" s="121"/>
      <c r="E37" s="121"/>
      <c r="F37" s="273"/>
      <c r="G37" s="272"/>
      <c r="H37" s="118"/>
    </row>
    <row r="38" spans="1:8" ht="14.25" x14ac:dyDescent="0.2">
      <c r="A38" s="347"/>
      <c r="B38" s="121"/>
      <c r="C38" s="122"/>
      <c r="D38" s="121"/>
      <c r="E38" s="121"/>
      <c r="F38" s="273"/>
      <c r="G38" s="272"/>
      <c r="H38" s="118"/>
    </row>
    <row r="39" spans="1:8" ht="14.25" x14ac:dyDescent="0.2">
      <c r="A39" s="347"/>
      <c r="B39" s="121"/>
      <c r="C39" s="122"/>
      <c r="D39" s="121"/>
      <c r="E39" s="121"/>
      <c r="F39" s="273"/>
      <c r="G39" s="272"/>
      <c r="H39" s="118"/>
    </row>
    <row r="40" spans="1:8" ht="14.25" x14ac:dyDescent="0.2">
      <c r="A40" s="348"/>
      <c r="B40" s="119"/>
      <c r="C40" s="120"/>
      <c r="D40" s="120"/>
      <c r="E40" s="120"/>
      <c r="F40" s="273"/>
      <c r="G40" s="272"/>
      <c r="H40" s="118"/>
    </row>
    <row r="41" spans="1:8" ht="14.25" x14ac:dyDescent="0.2">
      <c r="A41" s="348"/>
      <c r="B41" s="119"/>
      <c r="C41" s="120"/>
      <c r="D41" s="123"/>
      <c r="E41" s="120"/>
      <c r="F41" s="273"/>
      <c r="G41" s="272"/>
      <c r="H41" s="118"/>
    </row>
    <row r="42" spans="1:8" ht="14.25" x14ac:dyDescent="0.2">
      <c r="A42" s="610" t="s">
        <v>41</v>
      </c>
      <c r="B42" s="611"/>
      <c r="C42" s="611"/>
      <c r="D42" s="613"/>
      <c r="E42" s="613"/>
      <c r="F42" s="273"/>
      <c r="G42" s="272"/>
      <c r="H42" s="118"/>
    </row>
    <row r="43" spans="1:8" ht="14.25" x14ac:dyDescent="0.2">
      <c r="A43" s="347"/>
      <c r="B43" s="124"/>
      <c r="C43" s="120"/>
      <c r="D43" s="342"/>
      <c r="E43" s="342"/>
      <c r="F43" s="273"/>
      <c r="G43" s="272"/>
      <c r="H43" s="118"/>
    </row>
    <row r="44" spans="1:8" ht="14.25" x14ac:dyDescent="0.2">
      <c r="A44" s="347"/>
      <c r="B44" s="124"/>
      <c r="C44" s="120"/>
      <c r="D44" s="342"/>
      <c r="E44" s="342"/>
      <c r="F44" s="273"/>
      <c r="G44" s="272"/>
      <c r="H44" s="118"/>
    </row>
    <row r="45" spans="1:8" ht="14.25" x14ac:dyDescent="0.2">
      <c r="A45" s="347"/>
      <c r="B45" s="124"/>
      <c r="C45" s="120"/>
      <c r="D45" s="342"/>
      <c r="E45" s="342"/>
      <c r="F45" s="273"/>
      <c r="G45" s="272"/>
      <c r="H45" s="118"/>
    </row>
    <row r="46" spans="1:8" ht="14.25" x14ac:dyDescent="0.2">
      <c r="A46" s="347"/>
      <c r="B46" s="124"/>
      <c r="C46" s="120"/>
      <c r="D46" s="342"/>
      <c r="E46" s="342"/>
      <c r="F46" s="273"/>
      <c r="G46" s="272"/>
      <c r="H46" s="118"/>
    </row>
    <row r="47" spans="1:8" ht="15" thickBot="1" x14ac:dyDescent="0.25">
      <c r="A47" s="349"/>
      <c r="B47" s="350"/>
      <c r="C47" s="614"/>
      <c r="D47" s="614"/>
      <c r="E47" s="614"/>
      <c r="F47" s="615"/>
      <c r="G47" s="351"/>
      <c r="H47" s="352"/>
    </row>
  </sheetData>
  <sheetProtection algorithmName="SHA-512" hashValue="mlY6PUp2p5/LAPPcvS/n87flvDi3KiEPQ2ab3T4TpTQ3ihKLRcXhfqaah6IgFnJyxYoaaInzu9LLcBmJ+whg+w==" saltValue="S2kFwB6cRfmbe16fK+aZKQ==" spinCount="100000" sheet="1" objects="1" scenarios="1"/>
  <mergeCells count="29">
    <mergeCell ref="A36:C36"/>
    <mergeCell ref="E36:G36"/>
    <mergeCell ref="A42:C42"/>
    <mergeCell ref="D42:E42"/>
    <mergeCell ref="C47:F47"/>
    <mergeCell ref="A30:B30"/>
    <mergeCell ref="C30:E30"/>
    <mergeCell ref="A31:B31"/>
    <mergeCell ref="C31:E31"/>
    <mergeCell ref="A33:B33"/>
    <mergeCell ref="C33:F33"/>
    <mergeCell ref="A10:A15"/>
    <mergeCell ref="B9:F9"/>
    <mergeCell ref="B18:F18"/>
    <mergeCell ref="B23:F23"/>
    <mergeCell ref="A29:H29"/>
    <mergeCell ref="B19:F19"/>
    <mergeCell ref="B20:E20"/>
    <mergeCell ref="B21:F21"/>
    <mergeCell ref="E4:H4"/>
    <mergeCell ref="B8:E8"/>
    <mergeCell ref="B16:E16"/>
    <mergeCell ref="G10:G15"/>
    <mergeCell ref="B10:E10"/>
    <mergeCell ref="B11:E11"/>
    <mergeCell ref="B12:E12"/>
    <mergeCell ref="B13:E13"/>
    <mergeCell ref="B14:E14"/>
    <mergeCell ref="B15:E15"/>
  </mergeCells>
  <pageMargins left="0.7" right="0.7" top="0.78740157499999996" bottom="0.78740157499999996" header="0.3" footer="0.3"/>
  <pageSetup paperSize="9"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0" zoomScaleNormal="80" workbookViewId="0">
      <selection activeCell="E59" sqref="E59"/>
    </sheetView>
  </sheetViews>
  <sheetFormatPr baseColWidth="10" defaultRowHeight="12.75" x14ac:dyDescent="0.2"/>
  <cols>
    <col min="1" max="1" width="20" style="14" customWidth="1"/>
    <col min="2" max="2" width="23.42578125" style="14" customWidth="1"/>
    <col min="3" max="3" width="25" style="14" customWidth="1"/>
    <col min="4" max="4" width="23.85546875" style="14" customWidth="1"/>
    <col min="5" max="5" width="22.28515625" style="14" customWidth="1"/>
    <col min="6" max="9" width="11.42578125" style="10"/>
    <col min="10" max="256" width="11.42578125" style="14"/>
    <col min="257" max="257" width="20" style="14" customWidth="1"/>
    <col min="258" max="261" width="22.28515625" style="14" customWidth="1"/>
    <col min="262" max="512" width="11.42578125" style="14"/>
    <col min="513" max="513" width="20" style="14" customWidth="1"/>
    <col min="514" max="517" width="22.28515625" style="14" customWidth="1"/>
    <col min="518" max="768" width="11.42578125" style="14"/>
    <col min="769" max="769" width="20" style="14" customWidth="1"/>
    <col min="770" max="773" width="22.28515625" style="14" customWidth="1"/>
    <col min="774" max="1024" width="11.42578125" style="14"/>
    <col min="1025" max="1025" width="20" style="14" customWidth="1"/>
    <col min="1026" max="1029" width="22.28515625" style="14" customWidth="1"/>
    <col min="1030" max="1280" width="11.42578125" style="14"/>
    <col min="1281" max="1281" width="20" style="14" customWidth="1"/>
    <col min="1282" max="1285" width="22.28515625" style="14" customWidth="1"/>
    <col min="1286" max="1536" width="11.42578125" style="14"/>
    <col min="1537" max="1537" width="20" style="14" customWidth="1"/>
    <col min="1538" max="1541" width="22.28515625" style="14" customWidth="1"/>
    <col min="1542" max="1792" width="11.42578125" style="14"/>
    <col min="1793" max="1793" width="20" style="14" customWidth="1"/>
    <col min="1794" max="1797" width="22.28515625" style="14" customWidth="1"/>
    <col min="1798" max="2048" width="11.42578125" style="14"/>
    <col min="2049" max="2049" width="20" style="14" customWidth="1"/>
    <col min="2050" max="2053" width="22.28515625" style="14" customWidth="1"/>
    <col min="2054" max="2304" width="11.42578125" style="14"/>
    <col min="2305" max="2305" width="20" style="14" customWidth="1"/>
    <col min="2306" max="2309" width="22.28515625" style="14" customWidth="1"/>
    <col min="2310" max="2560" width="11.42578125" style="14"/>
    <col min="2561" max="2561" width="20" style="14" customWidth="1"/>
    <col min="2562" max="2565" width="22.28515625" style="14" customWidth="1"/>
    <col min="2566" max="2816" width="11.42578125" style="14"/>
    <col min="2817" max="2817" width="20" style="14" customWidth="1"/>
    <col min="2818" max="2821" width="22.28515625" style="14" customWidth="1"/>
    <col min="2822" max="3072" width="11.42578125" style="14"/>
    <col min="3073" max="3073" width="20" style="14" customWidth="1"/>
    <col min="3074" max="3077" width="22.28515625" style="14" customWidth="1"/>
    <col min="3078" max="3328" width="11.42578125" style="14"/>
    <col min="3329" max="3329" width="20" style="14" customWidth="1"/>
    <col min="3330" max="3333" width="22.28515625" style="14" customWidth="1"/>
    <col min="3334" max="3584" width="11.42578125" style="14"/>
    <col min="3585" max="3585" width="20" style="14" customWidth="1"/>
    <col min="3586" max="3589" width="22.28515625" style="14" customWidth="1"/>
    <col min="3590" max="3840" width="11.42578125" style="14"/>
    <col min="3841" max="3841" width="20" style="14" customWidth="1"/>
    <col min="3842" max="3845" width="22.28515625" style="14" customWidth="1"/>
    <col min="3846" max="4096" width="11.42578125" style="14"/>
    <col min="4097" max="4097" width="20" style="14" customWidth="1"/>
    <col min="4098" max="4101" width="22.28515625" style="14" customWidth="1"/>
    <col min="4102" max="4352" width="11.42578125" style="14"/>
    <col min="4353" max="4353" width="20" style="14" customWidth="1"/>
    <col min="4354" max="4357" width="22.28515625" style="14" customWidth="1"/>
    <col min="4358" max="4608" width="11.42578125" style="14"/>
    <col min="4609" max="4609" width="20" style="14" customWidth="1"/>
    <col min="4610" max="4613" width="22.28515625" style="14" customWidth="1"/>
    <col min="4614" max="4864" width="11.42578125" style="14"/>
    <col min="4865" max="4865" width="20" style="14" customWidth="1"/>
    <col min="4866" max="4869" width="22.28515625" style="14" customWidth="1"/>
    <col min="4870" max="5120" width="11.42578125" style="14"/>
    <col min="5121" max="5121" width="20" style="14" customWidth="1"/>
    <col min="5122" max="5125" width="22.28515625" style="14" customWidth="1"/>
    <col min="5126" max="5376" width="11.42578125" style="14"/>
    <col min="5377" max="5377" width="20" style="14" customWidth="1"/>
    <col min="5378" max="5381" width="22.28515625" style="14" customWidth="1"/>
    <col min="5382" max="5632" width="11.42578125" style="14"/>
    <col min="5633" max="5633" width="20" style="14" customWidth="1"/>
    <col min="5634" max="5637" width="22.28515625" style="14" customWidth="1"/>
    <col min="5638" max="5888" width="11.42578125" style="14"/>
    <col min="5889" max="5889" width="20" style="14" customWidth="1"/>
    <col min="5890" max="5893" width="22.28515625" style="14" customWidth="1"/>
    <col min="5894" max="6144" width="11.42578125" style="14"/>
    <col min="6145" max="6145" width="20" style="14" customWidth="1"/>
    <col min="6146" max="6149" width="22.28515625" style="14" customWidth="1"/>
    <col min="6150" max="6400" width="11.42578125" style="14"/>
    <col min="6401" max="6401" width="20" style="14" customWidth="1"/>
    <col min="6402" max="6405" width="22.28515625" style="14" customWidth="1"/>
    <col min="6406" max="6656" width="11.42578125" style="14"/>
    <col min="6657" max="6657" width="20" style="14" customWidth="1"/>
    <col min="6658" max="6661" width="22.28515625" style="14" customWidth="1"/>
    <col min="6662" max="6912" width="11.42578125" style="14"/>
    <col min="6913" max="6913" width="20" style="14" customWidth="1"/>
    <col min="6914" max="6917" width="22.28515625" style="14" customWidth="1"/>
    <col min="6918" max="7168" width="11.42578125" style="14"/>
    <col min="7169" max="7169" width="20" style="14" customWidth="1"/>
    <col min="7170" max="7173" width="22.28515625" style="14" customWidth="1"/>
    <col min="7174" max="7424" width="11.42578125" style="14"/>
    <col min="7425" max="7425" width="20" style="14" customWidth="1"/>
    <col min="7426" max="7429" width="22.28515625" style="14" customWidth="1"/>
    <col min="7430" max="7680" width="11.42578125" style="14"/>
    <col min="7681" max="7681" width="20" style="14" customWidth="1"/>
    <col min="7682" max="7685" width="22.28515625" style="14" customWidth="1"/>
    <col min="7686" max="7936" width="11.42578125" style="14"/>
    <col min="7937" max="7937" width="20" style="14" customWidth="1"/>
    <col min="7938" max="7941" width="22.28515625" style="14" customWidth="1"/>
    <col min="7942" max="8192" width="11.42578125" style="14"/>
    <col min="8193" max="8193" width="20" style="14" customWidth="1"/>
    <col min="8194" max="8197" width="22.28515625" style="14" customWidth="1"/>
    <col min="8198" max="8448" width="11.42578125" style="14"/>
    <col min="8449" max="8449" width="20" style="14" customWidth="1"/>
    <col min="8450" max="8453" width="22.28515625" style="14" customWidth="1"/>
    <col min="8454" max="8704" width="11.42578125" style="14"/>
    <col min="8705" max="8705" width="20" style="14" customWidth="1"/>
    <col min="8706" max="8709" width="22.28515625" style="14" customWidth="1"/>
    <col min="8710" max="8960" width="11.42578125" style="14"/>
    <col min="8961" max="8961" width="20" style="14" customWidth="1"/>
    <col min="8962" max="8965" width="22.28515625" style="14" customWidth="1"/>
    <col min="8966" max="9216" width="11.42578125" style="14"/>
    <col min="9217" max="9217" width="20" style="14" customWidth="1"/>
    <col min="9218" max="9221" width="22.28515625" style="14" customWidth="1"/>
    <col min="9222" max="9472" width="11.42578125" style="14"/>
    <col min="9473" max="9473" width="20" style="14" customWidth="1"/>
    <col min="9474" max="9477" width="22.28515625" style="14" customWidth="1"/>
    <col min="9478" max="9728" width="11.42578125" style="14"/>
    <col min="9729" max="9729" width="20" style="14" customWidth="1"/>
    <col min="9730" max="9733" width="22.28515625" style="14" customWidth="1"/>
    <col min="9734" max="9984" width="11.42578125" style="14"/>
    <col min="9985" max="9985" width="20" style="14" customWidth="1"/>
    <col min="9986" max="9989" width="22.28515625" style="14" customWidth="1"/>
    <col min="9990" max="10240" width="11.42578125" style="14"/>
    <col min="10241" max="10241" width="20" style="14" customWidth="1"/>
    <col min="10242" max="10245" width="22.28515625" style="14" customWidth="1"/>
    <col min="10246" max="10496" width="11.42578125" style="14"/>
    <col min="10497" max="10497" width="20" style="14" customWidth="1"/>
    <col min="10498" max="10501" width="22.28515625" style="14" customWidth="1"/>
    <col min="10502" max="10752" width="11.42578125" style="14"/>
    <col min="10753" max="10753" width="20" style="14" customWidth="1"/>
    <col min="10754" max="10757" width="22.28515625" style="14" customWidth="1"/>
    <col min="10758" max="11008" width="11.42578125" style="14"/>
    <col min="11009" max="11009" width="20" style="14" customWidth="1"/>
    <col min="11010" max="11013" width="22.28515625" style="14" customWidth="1"/>
    <col min="11014" max="11264" width="11.42578125" style="14"/>
    <col min="11265" max="11265" width="20" style="14" customWidth="1"/>
    <col min="11266" max="11269" width="22.28515625" style="14" customWidth="1"/>
    <col min="11270" max="11520" width="11.42578125" style="14"/>
    <col min="11521" max="11521" width="20" style="14" customWidth="1"/>
    <col min="11522" max="11525" width="22.28515625" style="14" customWidth="1"/>
    <col min="11526" max="11776" width="11.42578125" style="14"/>
    <col min="11777" max="11777" width="20" style="14" customWidth="1"/>
    <col min="11778" max="11781" width="22.28515625" style="14" customWidth="1"/>
    <col min="11782" max="12032" width="11.42578125" style="14"/>
    <col min="12033" max="12033" width="20" style="14" customWidth="1"/>
    <col min="12034" max="12037" width="22.28515625" style="14" customWidth="1"/>
    <col min="12038" max="12288" width="11.42578125" style="14"/>
    <col min="12289" max="12289" width="20" style="14" customWidth="1"/>
    <col min="12290" max="12293" width="22.28515625" style="14" customWidth="1"/>
    <col min="12294" max="12544" width="11.42578125" style="14"/>
    <col min="12545" max="12545" width="20" style="14" customWidth="1"/>
    <col min="12546" max="12549" width="22.28515625" style="14" customWidth="1"/>
    <col min="12550" max="12800" width="11.42578125" style="14"/>
    <col min="12801" max="12801" width="20" style="14" customWidth="1"/>
    <col min="12802" max="12805" width="22.28515625" style="14" customWidth="1"/>
    <col min="12806" max="13056" width="11.42578125" style="14"/>
    <col min="13057" max="13057" width="20" style="14" customWidth="1"/>
    <col min="13058" max="13061" width="22.28515625" style="14" customWidth="1"/>
    <col min="13062" max="13312" width="11.42578125" style="14"/>
    <col min="13313" max="13313" width="20" style="14" customWidth="1"/>
    <col min="13314" max="13317" width="22.28515625" style="14" customWidth="1"/>
    <col min="13318" max="13568" width="11.42578125" style="14"/>
    <col min="13569" max="13569" width="20" style="14" customWidth="1"/>
    <col min="13570" max="13573" width="22.28515625" style="14" customWidth="1"/>
    <col min="13574" max="13824" width="11.42578125" style="14"/>
    <col min="13825" max="13825" width="20" style="14" customWidth="1"/>
    <col min="13826" max="13829" width="22.28515625" style="14" customWidth="1"/>
    <col min="13830" max="14080" width="11.42578125" style="14"/>
    <col min="14081" max="14081" width="20" style="14" customWidth="1"/>
    <col min="14082" max="14085" width="22.28515625" style="14" customWidth="1"/>
    <col min="14086" max="14336" width="11.42578125" style="14"/>
    <col min="14337" max="14337" width="20" style="14" customWidth="1"/>
    <col min="14338" max="14341" width="22.28515625" style="14" customWidth="1"/>
    <col min="14342" max="14592" width="11.42578125" style="14"/>
    <col min="14593" max="14593" width="20" style="14" customWidth="1"/>
    <col min="14594" max="14597" width="22.28515625" style="14" customWidth="1"/>
    <col min="14598" max="14848" width="11.42578125" style="14"/>
    <col min="14849" max="14849" width="20" style="14" customWidth="1"/>
    <col min="14850" max="14853" width="22.28515625" style="14" customWidth="1"/>
    <col min="14854" max="15104" width="11.42578125" style="14"/>
    <col min="15105" max="15105" width="20" style="14" customWidth="1"/>
    <col min="15106" max="15109" width="22.28515625" style="14" customWidth="1"/>
    <col min="15110" max="15360" width="11.42578125" style="14"/>
    <col min="15361" max="15361" width="20" style="14" customWidth="1"/>
    <col min="15362" max="15365" width="22.28515625" style="14" customWidth="1"/>
    <col min="15366" max="15616" width="11.42578125" style="14"/>
    <col min="15617" max="15617" width="20" style="14" customWidth="1"/>
    <col min="15618" max="15621" width="22.28515625" style="14" customWidth="1"/>
    <col min="15622" max="15872" width="11.42578125" style="14"/>
    <col min="15873" max="15873" width="20" style="14" customWidth="1"/>
    <col min="15874" max="15877" width="22.28515625" style="14" customWidth="1"/>
    <col min="15878" max="16128" width="11.42578125" style="14"/>
    <col min="16129" max="16129" width="20" style="14" customWidth="1"/>
    <col min="16130" max="16133" width="22.28515625" style="14" customWidth="1"/>
    <col min="16134" max="16384" width="11.42578125" style="14"/>
  </cols>
  <sheetData>
    <row r="1" spans="1:7" ht="19.5" customHeight="1" x14ac:dyDescent="0.3">
      <c r="A1" s="8" t="s">
        <v>141</v>
      </c>
      <c r="B1" s="9"/>
      <c r="C1" s="9"/>
      <c r="D1" s="9"/>
      <c r="E1" s="9"/>
    </row>
    <row r="2" spans="1:7" ht="19.5" customHeight="1" x14ac:dyDescent="0.3">
      <c r="A2" s="11"/>
      <c r="B2" s="12"/>
      <c r="C2" s="12"/>
      <c r="D2" s="12"/>
      <c r="E2" s="12"/>
    </row>
    <row r="3" spans="1:7" ht="22.5" customHeight="1" x14ac:dyDescent="0.3">
      <c r="A3" s="13" t="s">
        <v>44</v>
      </c>
      <c r="B3" s="12"/>
      <c r="C3" s="619" t="s">
        <v>149</v>
      </c>
      <c r="D3" s="620"/>
      <c r="E3" s="10"/>
    </row>
    <row r="4" spans="1:7" x14ac:dyDescent="0.2">
      <c r="A4" s="10"/>
      <c r="B4" s="10"/>
      <c r="C4" s="10"/>
      <c r="D4" s="10"/>
      <c r="E4" s="10"/>
    </row>
    <row r="5" spans="1:7" ht="50.25" customHeight="1" x14ac:dyDescent="0.2">
      <c r="A5" s="13"/>
      <c r="C5" s="619">
        <f>Basisdaten!B17</f>
        <v>0</v>
      </c>
      <c r="D5" s="620"/>
      <c r="E5" s="10"/>
    </row>
    <row r="6" spans="1:7" ht="22.5" customHeight="1" x14ac:dyDescent="0.2">
      <c r="A6" s="15"/>
      <c r="B6" s="10"/>
      <c r="C6" s="619">
        <f>Basisdaten!B18</f>
        <v>0</v>
      </c>
      <c r="D6" s="620"/>
      <c r="E6" s="16"/>
      <c r="F6" s="16"/>
      <c r="G6" s="16"/>
    </row>
    <row r="7" spans="1:7" ht="22.5" customHeight="1" x14ac:dyDescent="0.2">
      <c r="A7" s="10"/>
      <c r="B7" s="10"/>
      <c r="C7" s="619">
        <f>Basisdaten!B19</f>
        <v>0</v>
      </c>
      <c r="D7" s="620"/>
      <c r="E7" s="16"/>
      <c r="F7" s="16"/>
      <c r="G7" s="16"/>
    </row>
    <row r="8" spans="1:7" ht="11.25" customHeight="1" x14ac:dyDescent="0.2">
      <c r="A8" s="10"/>
      <c r="B8" s="10"/>
      <c r="C8" s="10"/>
      <c r="D8" s="10"/>
      <c r="E8" s="10"/>
    </row>
    <row r="9" spans="1:7" ht="11.25" customHeight="1" x14ac:dyDescent="0.2">
      <c r="A9" s="10"/>
      <c r="B9" s="10"/>
      <c r="C9" s="10"/>
      <c r="D9" s="10"/>
      <c r="E9" s="10"/>
    </row>
    <row r="10" spans="1:7" ht="18.75" customHeight="1" x14ac:dyDescent="0.2">
      <c r="A10" s="13" t="s">
        <v>45</v>
      </c>
      <c r="C10" s="10"/>
      <c r="D10" s="10"/>
      <c r="E10" s="10"/>
    </row>
    <row r="11" spans="1:7" ht="16.5" customHeight="1" x14ac:dyDescent="0.2">
      <c r="A11" s="17" t="s">
        <v>46</v>
      </c>
      <c r="B11" s="616">
        <f>Basisdaten!B27</f>
        <v>0</v>
      </c>
      <c r="C11" s="617"/>
      <c r="D11" s="618"/>
      <c r="E11" s="10"/>
    </row>
    <row r="12" spans="1:7" ht="16.5" customHeight="1" x14ac:dyDescent="0.2">
      <c r="A12" s="17" t="s">
        <v>47</v>
      </c>
      <c r="B12" s="616">
        <f>Basisdaten!B28</f>
        <v>0</v>
      </c>
      <c r="C12" s="617"/>
      <c r="D12" s="618"/>
      <c r="E12" s="10"/>
    </row>
    <row r="13" spans="1:7" ht="16.5" customHeight="1" x14ac:dyDescent="0.2">
      <c r="A13" s="17" t="s">
        <v>48</v>
      </c>
      <c r="B13" s="616">
        <f>Basisdaten!B29</f>
        <v>0</v>
      </c>
      <c r="C13" s="617"/>
      <c r="D13" s="618"/>
      <c r="E13" s="10"/>
    </row>
    <row r="14" spans="1:7" ht="16.5" customHeight="1" x14ac:dyDescent="0.2">
      <c r="A14" s="17" t="s">
        <v>49</v>
      </c>
      <c r="B14" s="616">
        <f>Basisdaten!B30</f>
        <v>0</v>
      </c>
      <c r="C14" s="617"/>
      <c r="D14" s="618"/>
      <c r="E14" s="10"/>
    </row>
    <row r="15" spans="1:7" ht="12" customHeight="1" x14ac:dyDescent="0.2">
      <c r="A15" s="10"/>
      <c r="B15" s="10"/>
      <c r="C15" s="10"/>
      <c r="D15" s="10"/>
      <c r="E15" s="10"/>
    </row>
    <row r="16" spans="1:7" x14ac:dyDescent="0.2">
      <c r="B16" s="10"/>
      <c r="C16" s="10"/>
      <c r="D16" s="10"/>
      <c r="E16" s="10"/>
    </row>
    <row r="17" spans="1:9" x14ac:dyDescent="0.2">
      <c r="A17" s="623"/>
      <c r="B17" s="624"/>
      <c r="C17" s="10"/>
      <c r="D17" s="10"/>
      <c r="E17" s="10"/>
    </row>
    <row r="18" spans="1:9" x14ac:dyDescent="0.2">
      <c r="A18" s="625" t="s">
        <v>155</v>
      </c>
      <c r="B18" s="627" t="s">
        <v>156</v>
      </c>
      <c r="C18" s="18"/>
      <c r="D18" s="19"/>
      <c r="E18" s="19"/>
    </row>
    <row r="19" spans="1:9" x14ac:dyDescent="0.2">
      <c r="A19" s="626"/>
      <c r="B19" s="628"/>
      <c r="C19" s="20"/>
      <c r="D19" s="20"/>
      <c r="E19" s="20"/>
    </row>
    <row r="20" spans="1:9" x14ac:dyDescent="0.2">
      <c r="A20" s="629">
        <v>363500</v>
      </c>
      <c r="B20" s="632">
        <v>9165051200</v>
      </c>
      <c r="C20" s="20"/>
      <c r="D20" s="20"/>
      <c r="E20" s="20"/>
    </row>
    <row r="21" spans="1:9" x14ac:dyDescent="0.2">
      <c r="A21" s="630"/>
      <c r="B21" s="633"/>
      <c r="C21" s="20"/>
      <c r="D21" s="20"/>
      <c r="E21" s="20"/>
    </row>
    <row r="22" spans="1:9" x14ac:dyDescent="0.2">
      <c r="A22" s="631"/>
      <c r="B22" s="634"/>
      <c r="C22" s="20"/>
      <c r="D22" s="20"/>
      <c r="E22" s="20"/>
    </row>
    <row r="23" spans="1:9" ht="17.25" customHeight="1" x14ac:dyDescent="0.2">
      <c r="A23" s="10"/>
      <c r="B23" s="10"/>
      <c r="C23" s="10"/>
      <c r="D23" s="10"/>
      <c r="E23" s="10"/>
    </row>
    <row r="24" spans="1:9" x14ac:dyDescent="0.2">
      <c r="A24" s="10"/>
      <c r="B24" s="10"/>
      <c r="C24" s="10"/>
      <c r="D24" s="10"/>
      <c r="E24" s="10"/>
    </row>
    <row r="25" spans="1:9" ht="28.5" customHeight="1" x14ac:dyDescent="0.2">
      <c r="A25" s="635" t="s">
        <v>50</v>
      </c>
      <c r="B25" s="636"/>
      <c r="C25" s="639" t="s">
        <v>138</v>
      </c>
      <c r="D25" s="640"/>
      <c r="E25" s="10"/>
      <c r="G25" s="14"/>
      <c r="H25" s="14"/>
      <c r="I25" s="14"/>
    </row>
    <row r="26" spans="1:9" ht="24" customHeight="1" x14ac:dyDescent="0.2">
      <c r="A26" s="637" t="str">
        <f>IF(C26&gt;0,"Auszahlung zugunsten Institution","Rückforderung des Kantons")</f>
        <v>Rückforderung des Kantons</v>
      </c>
      <c r="B26" s="638"/>
      <c r="C26" s="641">
        <f>'Abrechnung 1. - 3.  Quartal'!E15</f>
        <v>0</v>
      </c>
      <c r="D26" s="642"/>
      <c r="E26" s="10"/>
      <c r="G26" s="14"/>
      <c r="H26" s="14"/>
      <c r="I26" s="14"/>
    </row>
    <row r="27" spans="1:9" x14ac:dyDescent="0.2">
      <c r="A27" s="21"/>
      <c r="B27" s="20"/>
      <c r="C27" s="22"/>
      <c r="D27" s="23"/>
      <c r="E27" s="23"/>
    </row>
    <row r="28" spans="1:9" x14ac:dyDescent="0.2">
      <c r="A28" s="10"/>
      <c r="B28" s="10"/>
      <c r="C28" s="10"/>
      <c r="D28" s="10"/>
      <c r="E28" s="10"/>
    </row>
    <row r="29" spans="1:9" x14ac:dyDescent="0.2">
      <c r="A29" s="24" t="s">
        <v>100</v>
      </c>
      <c r="B29" s="10"/>
      <c r="C29" s="10"/>
      <c r="D29" s="10"/>
      <c r="E29" s="10"/>
    </row>
    <row r="30" spans="1:9" x14ac:dyDescent="0.2">
      <c r="A30" s="10"/>
      <c r="B30" s="10"/>
      <c r="C30" s="10"/>
      <c r="D30" s="10"/>
      <c r="E30" s="10"/>
    </row>
    <row r="31" spans="1:9" x14ac:dyDescent="0.2">
      <c r="A31" s="25" t="s">
        <v>165</v>
      </c>
      <c r="B31" s="10"/>
      <c r="C31" s="10"/>
      <c r="D31" s="10"/>
      <c r="E31" s="10"/>
    </row>
    <row r="32" spans="1:9" x14ac:dyDescent="0.2">
      <c r="A32" s="26" t="s">
        <v>51</v>
      </c>
      <c r="B32" s="10"/>
      <c r="C32" s="10"/>
      <c r="D32" s="10"/>
      <c r="E32" s="10"/>
    </row>
    <row r="33" spans="1:9" x14ac:dyDescent="0.2">
      <c r="A33" s="26"/>
      <c r="B33" s="10"/>
      <c r="C33" s="10"/>
      <c r="D33" s="10"/>
      <c r="E33" s="10"/>
    </row>
    <row r="34" spans="1:9" x14ac:dyDescent="0.2">
      <c r="A34" s="10"/>
      <c r="B34" s="10"/>
      <c r="C34" s="10"/>
      <c r="D34" s="10"/>
      <c r="E34" s="10"/>
    </row>
    <row r="35" spans="1:9" s="327" customFormat="1" x14ac:dyDescent="0.2">
      <c r="A35" s="334" t="s">
        <v>52</v>
      </c>
      <c r="B35" s="326"/>
      <c r="C35" s="326"/>
      <c r="D35" s="326"/>
      <c r="E35" s="326"/>
      <c r="F35" s="326"/>
      <c r="G35" s="326"/>
      <c r="H35" s="326"/>
      <c r="I35" s="326"/>
    </row>
    <row r="36" spans="1:9" s="327" customFormat="1" ht="24.75" customHeight="1" x14ac:dyDescent="0.2">
      <c r="A36" s="621" t="s">
        <v>177</v>
      </c>
      <c r="B36" s="622"/>
      <c r="C36" s="324">
        <f>'Deckblatt Abrechnung '!A4</f>
        <v>0</v>
      </c>
      <c r="D36" s="325"/>
      <c r="E36" s="326"/>
      <c r="F36" s="326"/>
      <c r="G36" s="326"/>
      <c r="H36" s="326"/>
      <c r="I36" s="326"/>
    </row>
    <row r="37" spans="1:9" s="327" customFormat="1" ht="24.75" hidden="1" customHeight="1" x14ac:dyDescent="0.2">
      <c r="A37" s="621" t="s">
        <v>140</v>
      </c>
      <c r="B37" s="622"/>
      <c r="C37" s="328"/>
      <c r="D37" s="325"/>
      <c r="E37" s="326"/>
      <c r="F37" s="326"/>
      <c r="G37" s="326"/>
      <c r="H37" s="326"/>
      <c r="I37" s="326"/>
    </row>
    <row r="38" spans="1:9" s="327" customFormat="1" ht="24.75" customHeight="1" x14ac:dyDescent="0.2">
      <c r="A38" s="329" t="s">
        <v>166</v>
      </c>
      <c r="B38" s="330"/>
      <c r="C38" s="331"/>
      <c r="D38" s="325"/>
      <c r="E38" s="326"/>
      <c r="F38" s="326"/>
      <c r="G38" s="326"/>
      <c r="H38" s="326"/>
      <c r="I38" s="326"/>
    </row>
    <row r="39" spans="1:9" s="327" customFormat="1" ht="14.25" customHeight="1" x14ac:dyDescent="0.2">
      <c r="A39" s="335"/>
      <c r="B39" s="336"/>
      <c r="C39" s="326"/>
      <c r="D39" s="326"/>
      <c r="E39" s="326"/>
      <c r="F39" s="326"/>
      <c r="G39" s="326"/>
      <c r="H39" s="326"/>
      <c r="I39" s="326"/>
    </row>
    <row r="40" spans="1:9" s="327" customFormat="1" x14ac:dyDescent="0.2">
      <c r="A40" s="326"/>
      <c r="B40" s="326"/>
      <c r="C40" s="326"/>
      <c r="D40" s="326"/>
      <c r="E40" s="326"/>
      <c r="F40" s="326"/>
      <c r="G40" s="326"/>
      <c r="H40" s="326"/>
      <c r="I40" s="326"/>
    </row>
    <row r="41" spans="1:9" s="327" customFormat="1" x14ac:dyDescent="0.2">
      <c r="A41" s="334" t="s">
        <v>53</v>
      </c>
      <c r="B41" s="326"/>
      <c r="C41" s="326"/>
      <c r="D41" s="326"/>
      <c r="E41" s="326"/>
      <c r="F41" s="326"/>
      <c r="G41" s="326"/>
      <c r="H41" s="326"/>
      <c r="I41" s="326"/>
    </row>
    <row r="42" spans="1:9" s="327" customFormat="1" x14ac:dyDescent="0.2">
      <c r="A42" s="337" t="s">
        <v>54</v>
      </c>
      <c r="B42" s="337" t="s">
        <v>55</v>
      </c>
      <c r="C42" s="337" t="s">
        <v>56</v>
      </c>
      <c r="D42" s="326"/>
      <c r="E42" s="326"/>
      <c r="F42" s="326"/>
      <c r="G42" s="326"/>
      <c r="H42" s="326"/>
      <c r="I42" s="326"/>
    </row>
    <row r="43" spans="1:9" s="327" customFormat="1" ht="25.5" customHeight="1" x14ac:dyDescent="0.2">
      <c r="A43" s="332" t="s">
        <v>57</v>
      </c>
      <c r="B43" s="328"/>
      <c r="C43" s="328"/>
      <c r="D43" s="326"/>
      <c r="E43" s="326"/>
      <c r="F43" s="326"/>
      <c r="G43" s="326"/>
      <c r="H43" s="326"/>
      <c r="I43" s="326"/>
    </row>
    <row r="44" spans="1:9" x14ac:dyDescent="0.2">
      <c r="A44" s="10"/>
      <c r="B44" s="10"/>
      <c r="C44" s="10"/>
      <c r="D44" s="10"/>
      <c r="E44" s="10"/>
    </row>
    <row r="45" spans="1:9" x14ac:dyDescent="0.2">
      <c r="A45" s="10"/>
      <c r="B45" s="10"/>
      <c r="C45" s="10"/>
      <c r="D45" s="10"/>
      <c r="E45" s="10"/>
    </row>
    <row r="46" spans="1:9" x14ac:dyDescent="0.2">
      <c r="A46" s="10"/>
      <c r="B46" s="10"/>
      <c r="C46" s="10"/>
      <c r="D46" s="10"/>
      <c r="E46" s="10"/>
    </row>
  </sheetData>
  <sheetProtection algorithmName="SHA-512" hashValue="vuWlto66Fcm8mPGyW4CDAHF8gdUZpmb3Fqo35VjUBSzLt7TrfCxVOcxtwZ7Yjo6ODPiMxfV2lX2fKp6+501iGg==" saltValue="srMcaChxCtg5caxuklsZfQ==" spinCount="100000" sheet="1" objects="1" scenarios="1"/>
  <mergeCells count="19">
    <mergeCell ref="A36:B36"/>
    <mergeCell ref="A37:B37"/>
    <mergeCell ref="B13:D13"/>
    <mergeCell ref="B14:D14"/>
    <mergeCell ref="A17:B17"/>
    <mergeCell ref="A18:A19"/>
    <mergeCell ref="B18:B19"/>
    <mergeCell ref="A20:A22"/>
    <mergeCell ref="B20:B22"/>
    <mergeCell ref="A25:B25"/>
    <mergeCell ref="A26:B26"/>
    <mergeCell ref="C25:D25"/>
    <mergeCell ref="C26:D26"/>
    <mergeCell ref="B12:D12"/>
    <mergeCell ref="C3:D3"/>
    <mergeCell ref="C5:D5"/>
    <mergeCell ref="C6:D6"/>
    <mergeCell ref="C7:D7"/>
    <mergeCell ref="B11:D11"/>
  </mergeCells>
  <pageMargins left="0.70866141732283472" right="0.70866141732283472" top="0.78740157480314965" bottom="0.78740157480314965"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13</vt:i4>
      </vt:variant>
    </vt:vector>
  </HeadingPairs>
  <TitlesOfParts>
    <vt:vector size="25" baseType="lpstr">
      <vt:lpstr>Deckblatt Abrechnung </vt:lpstr>
      <vt:lpstr>Basisdaten</vt:lpstr>
      <vt:lpstr>weitere Basisdaten</vt:lpstr>
      <vt:lpstr>Leistungsnachweis BE</vt:lpstr>
      <vt:lpstr>Leistungsnachweis nicht BE</vt:lpstr>
      <vt:lpstr>Abrechnung 1. - 3.  Quartal</vt:lpstr>
      <vt:lpstr>Schlussabrechnung - 4. Quartal</vt:lpstr>
      <vt:lpstr>Nachweis Schwankungsfonds</vt:lpstr>
      <vt:lpstr>Auszahlungsbeleg 1. Q</vt:lpstr>
      <vt:lpstr>Auszahlungsbeleg 2. Q</vt:lpstr>
      <vt:lpstr>Auszahlungsbeleg 3. Q.</vt:lpstr>
      <vt:lpstr>Auszahlungsbeleg 4. Q.</vt:lpstr>
      <vt:lpstr>'Abrechnung 1. - 3.  Quartal'!Druckbereich</vt:lpstr>
      <vt:lpstr>'Auszahlungsbeleg 1. Q'!Druckbereich</vt:lpstr>
      <vt:lpstr>'Auszahlungsbeleg 2. Q'!Druckbereich</vt:lpstr>
      <vt:lpstr>'Auszahlungsbeleg 3. Q.'!Druckbereich</vt:lpstr>
      <vt:lpstr>'Auszahlungsbeleg 4. Q.'!Druckbereich</vt:lpstr>
      <vt:lpstr>Basisdaten!Druckbereich</vt:lpstr>
      <vt:lpstr>'Deckblatt Abrechnung '!Druckbereich</vt:lpstr>
      <vt:lpstr>'Leistungsnachweis BE'!Druckbereich</vt:lpstr>
      <vt:lpstr>'Leistungsnachweis nicht BE'!Druckbereich</vt:lpstr>
      <vt:lpstr>'Nachweis Schwankungsfonds'!Druckbereich</vt:lpstr>
      <vt:lpstr>'weitere Basisdaten'!Druckbereich</vt:lpstr>
      <vt:lpstr>'Leistungsnachweis BE'!Drucktitel</vt:lpstr>
      <vt:lpstr>'Leistungsnachweis nicht BE'!Drucktitel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brechnungsformulare 2021 für Werkstätten</dc:title>
  <dc:creator>Alters - und Behindertenamt</dc:creator>
  <cp:lastModifiedBy>Martinelli Silvan, GSI-AIS</cp:lastModifiedBy>
  <cp:lastPrinted>2022-02-02T16:13:10Z</cp:lastPrinted>
  <dcterms:created xsi:type="dcterms:W3CDTF">2008-07-21T05:25:36Z</dcterms:created>
  <dcterms:modified xsi:type="dcterms:W3CDTF">2022-02-02T16:23:00Z</dcterms:modified>
</cp:coreProperties>
</file>