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\\a8ha-cfs-user.infra.be.ch\a8ha-cfs-user\UserHomes\moc4\Z_Systems\RedirectedFolders\Documents\CMIAXIOMA\1dd6b67e8a9a4adab2257e5b5ec0cc48\"/>
    </mc:Choice>
  </mc:AlternateContent>
  <bookViews>
    <workbookView xWindow="-15" yWindow="105" windowWidth="14400" windowHeight="12210" tabRatio="800" firstSheet="1" activeTab="1"/>
  </bookViews>
  <sheets>
    <sheet name="Deckblatt Rev" sheetId="1" state="hidden" r:id="rId1"/>
    <sheet name="Deckblatt" sheetId="2" r:id="rId2"/>
    <sheet name="Stammdaten" sheetId="3" r:id="rId3"/>
    <sheet name="Leistungen planen " sheetId="6" r:id="rId4"/>
    <sheet name="Finanzen planen" sheetId="7" r:id="rId5"/>
    <sheet name="Referenzwert" sheetId="9" r:id="rId6"/>
    <sheet name="Kap.kosten" sheetId="17" r:id="rId7"/>
    <sheet name="Übersicht pro Angebot" sheetId="15" r:id="rId8"/>
    <sheet name="Anhang " sheetId="19" r:id="rId9"/>
    <sheet name="Auszahlungsbeleg Akonto" sheetId="18" state="hidden" r:id="rId10"/>
  </sheets>
  <definedNames>
    <definedName name="_1Excel_BuiltIn_Print_Area_5_1" localSheetId="9">#REF!</definedName>
    <definedName name="_1Excel_BuiltIn_Print_Area_5_1" localSheetId="6">#REF!</definedName>
    <definedName name="_1Excel_BuiltIn_Print_Area_5_1" localSheetId="7">#REF!</definedName>
    <definedName name="_1Excel_BuiltIn_Print_Area_5_1">#REF!</definedName>
    <definedName name="_xlnm.Print_Area" localSheetId="8">'Anhang '!$A$1:$N$50</definedName>
    <definedName name="_xlnm.Print_Area" localSheetId="9">'Auszahlungsbeleg Akonto'!$A$1:$D$40</definedName>
    <definedName name="_xlnm.Print_Area" localSheetId="1">Deckblatt!$A$1:$A$36</definedName>
    <definedName name="_xlnm.Print_Area" localSheetId="0">'Deckblatt Rev'!$A$1:$H$65</definedName>
    <definedName name="_xlnm.Print_Area" localSheetId="4">'Finanzen planen'!$A$1:$AJ$73</definedName>
    <definedName name="_xlnm.Print_Area" localSheetId="6">Kap.kosten!$A$1:$D$96</definedName>
    <definedName name="_xlnm.Print_Area" localSheetId="3">'Leistungen planen '!$A$1:$O$65</definedName>
    <definedName name="_xlnm.Print_Area" localSheetId="5">Referenzwert!$A$1:$B$23</definedName>
    <definedName name="_xlnm.Print_Area" localSheetId="2">Stammdaten!$A$1:$B$31</definedName>
    <definedName name="_xlnm.Print_Area" localSheetId="7">'Übersicht pro Angebot'!$A$1:$N$46</definedName>
    <definedName name="_xlnm.Print_Titles" localSheetId="4">'Finanzen planen'!$A:$B,'Finanzen planen'!$2:$6</definedName>
    <definedName name="_xlnm.Print_Titles" localSheetId="3">'Leistungen planen '!$1:$1</definedName>
    <definedName name="Z_9DC15D43_DB91_4026_B1BA_B1C8C851D0CB_.wvu.Cols" localSheetId="1" hidden="1">Deckblatt!$B:$B</definedName>
    <definedName name="Z_9DC15D43_DB91_4026_B1BA_B1C8C851D0CB_.wvu.Cols" localSheetId="2" hidden="1">Stammdaten!$D:$D</definedName>
    <definedName name="Z_9DC15D43_DB91_4026_B1BA_B1C8C851D0CB_.wvu.PrintArea" localSheetId="1" hidden="1">Deckblatt!$A$1:$A$36</definedName>
    <definedName name="Z_9DC15D43_DB91_4026_B1BA_B1C8C851D0CB_.wvu.PrintArea" localSheetId="0" hidden="1">'Deckblatt Rev'!$A$1:$H$65</definedName>
    <definedName name="Z_9DC15D43_DB91_4026_B1BA_B1C8C851D0CB_.wvu.PrintArea" localSheetId="4" hidden="1">'Finanzen planen'!$A$1:$AE$73</definedName>
    <definedName name="Z_9DC15D43_DB91_4026_B1BA_B1C8C851D0CB_.wvu.PrintArea" localSheetId="3" hidden="1">'Leistungen planen '!$A$1:$O$65</definedName>
    <definedName name="Z_9DC15D43_DB91_4026_B1BA_B1C8C851D0CB_.wvu.PrintArea" localSheetId="5" hidden="1">Referenzwert!$A$1:$B$23</definedName>
    <definedName name="Z_9DC15D43_DB91_4026_B1BA_B1C8C851D0CB_.wvu.PrintArea" localSheetId="2" hidden="1">Stammdaten!$A$1:$B$31</definedName>
    <definedName name="Z_9DC15D43_DB91_4026_B1BA_B1C8C851D0CB_.wvu.PrintTitles" localSheetId="4" hidden="1">'Finanzen planen'!$A:$B,'Finanzen planen'!$2:$6</definedName>
    <definedName name="Z_9DC15D43_DB91_4026_B1BA_B1C8C851D0CB_.wvu.PrintTitles" localSheetId="3" hidden="1">'Leistungen planen '!$1:$1</definedName>
    <definedName name="Z_9DC15D43_DB91_4026_B1BA_B1C8C851D0CB_.wvu.Rows" localSheetId="0" hidden="1">'Deckblatt Rev'!$19:$19</definedName>
    <definedName name="Z_9DC15D43_DB91_4026_B1BA_B1C8C851D0CB_.wvu.Rows" localSheetId="4" hidden="1">'Finanzen planen'!$75:$78</definedName>
    <definedName name="Z_9DC15D43_DB91_4026_B1BA_B1C8C851D0CB_.wvu.Rows" localSheetId="3" hidden="1">'Leistungen planen '!$3:$41,'Leistungen planen '!#REF!</definedName>
    <definedName name="Z_9DC15D43_DB91_4026_B1BA_B1C8C851D0CB_.wvu.Rows" localSheetId="5" hidden="1">Referenzwert!$9:$9,Referenzwert!#REF!</definedName>
    <definedName name="Z_F5ADE00B_8571_46B4_9428_64D54163C2F4_.wvu.Cols" localSheetId="1" hidden="1">Deckblatt!$B:$B</definedName>
    <definedName name="Z_F5ADE00B_8571_46B4_9428_64D54163C2F4_.wvu.Cols" localSheetId="2" hidden="1">Stammdaten!$D:$D</definedName>
    <definedName name="Z_F5ADE00B_8571_46B4_9428_64D54163C2F4_.wvu.PrintArea" localSheetId="1" hidden="1">Deckblatt!$A$1:$A$36</definedName>
    <definedName name="Z_F5ADE00B_8571_46B4_9428_64D54163C2F4_.wvu.PrintArea" localSheetId="0" hidden="1">'Deckblatt Rev'!$A$1:$H$65</definedName>
    <definedName name="Z_F5ADE00B_8571_46B4_9428_64D54163C2F4_.wvu.PrintArea" localSheetId="4" hidden="1">'Finanzen planen'!$A$1:$AE$73</definedName>
    <definedName name="Z_F5ADE00B_8571_46B4_9428_64D54163C2F4_.wvu.PrintArea" localSheetId="3" hidden="1">'Leistungen planen '!$A$1:$O$65</definedName>
    <definedName name="Z_F5ADE00B_8571_46B4_9428_64D54163C2F4_.wvu.PrintArea" localSheetId="5" hidden="1">Referenzwert!$A$1:$B$23</definedName>
    <definedName name="Z_F5ADE00B_8571_46B4_9428_64D54163C2F4_.wvu.PrintArea" localSheetId="2" hidden="1">Stammdaten!$A$1:$B$31</definedName>
    <definedName name="Z_F5ADE00B_8571_46B4_9428_64D54163C2F4_.wvu.PrintTitles" localSheetId="4" hidden="1">'Finanzen planen'!$A:$B,'Finanzen planen'!$2:$6</definedName>
    <definedName name="Z_F5ADE00B_8571_46B4_9428_64D54163C2F4_.wvu.PrintTitles" localSheetId="3" hidden="1">'Leistungen planen '!$1:$1</definedName>
    <definedName name="Z_F5ADE00B_8571_46B4_9428_64D54163C2F4_.wvu.Rows" localSheetId="0" hidden="1">'Deckblatt Rev'!$19:$19</definedName>
    <definedName name="Z_F5ADE00B_8571_46B4_9428_64D54163C2F4_.wvu.Rows" localSheetId="4" hidden="1">'Finanzen planen'!$75:$78</definedName>
    <definedName name="Z_F5ADE00B_8571_46B4_9428_64D54163C2F4_.wvu.Rows" localSheetId="3" hidden="1">'Leistungen planen '!$3:$41,'Leistungen planen '!#REF!</definedName>
    <definedName name="Z_F5ADE00B_8571_46B4_9428_64D54163C2F4_.wvu.Rows" localSheetId="5" hidden="1">Referenzwert!$9:$9,Referenzwert!#REF!</definedName>
  </definedNames>
  <calcPr calcId="162913"/>
  <customWorkbookViews>
    <customWorkbookView name="Martinelli Silvan - Persönliche Ansicht" guid="{9DC15D43-DB91-4026-B1BA-B1C8C851D0CB}" mergeInterval="0" personalView="1" maximized="1" xWindow="1" yWindow="1" windowWidth="1280" windowHeight="837" tabRatio="906" activeSheetId="2"/>
    <customWorkbookView name="Ziltener Susanne - Persönliche Ansicht" guid="{F5ADE00B-8571-46B4-9428-64D54163C2F4}" mergeInterval="0" personalView="1" maximized="1" xWindow="1" yWindow="1" windowWidth="1280" windowHeight="804" tabRatio="906" activeSheetId="2"/>
  </customWorkbookViews>
</workbook>
</file>

<file path=xl/calcChain.xml><?xml version="1.0" encoding="utf-8"?>
<calcChain xmlns="http://schemas.openxmlformats.org/spreadsheetml/2006/main">
  <c r="A26" i="18" l="1"/>
  <c r="E12" i="1" l="1"/>
  <c r="E31" i="19" l="1"/>
  <c r="AJ16" i="7" l="1"/>
  <c r="AI16" i="7"/>
  <c r="AH16" i="7"/>
  <c r="AG16" i="7"/>
  <c r="AF16" i="7"/>
  <c r="AE16" i="7"/>
  <c r="AD16" i="7"/>
  <c r="AC16" i="7"/>
  <c r="AB16" i="7"/>
  <c r="AA16" i="7"/>
  <c r="Z16" i="7"/>
  <c r="Y16" i="7"/>
  <c r="X16" i="7"/>
  <c r="W16" i="7"/>
  <c r="V16" i="7"/>
  <c r="U16" i="7"/>
  <c r="T16" i="7"/>
  <c r="S16" i="7"/>
  <c r="R16" i="7"/>
  <c r="Q16" i="7"/>
  <c r="P16" i="7"/>
  <c r="N16" i="7"/>
  <c r="H16" i="7"/>
  <c r="F16" i="7"/>
  <c r="D16" i="7"/>
  <c r="L16" i="7"/>
  <c r="AJ54" i="7" l="1"/>
  <c r="AE54" i="7"/>
  <c r="Z54" i="7"/>
  <c r="U54" i="7"/>
  <c r="H54" i="7" s="1"/>
  <c r="P54" i="7"/>
  <c r="I14" i="7"/>
  <c r="I13" i="7"/>
  <c r="I31" i="7"/>
  <c r="F54" i="7"/>
  <c r="D54" i="7"/>
  <c r="G31" i="7"/>
  <c r="F31" i="7"/>
  <c r="E31" i="7"/>
  <c r="D31" i="7"/>
  <c r="G13" i="7"/>
  <c r="F13" i="7"/>
  <c r="E13" i="7"/>
  <c r="D13" i="7"/>
  <c r="P13" i="7"/>
  <c r="H13" i="7" s="1"/>
  <c r="P31" i="7"/>
  <c r="H31" i="7" s="1"/>
  <c r="U13" i="7"/>
  <c r="Z13" i="7"/>
  <c r="AE13" i="7"/>
  <c r="AJ13" i="7"/>
  <c r="U31" i="7"/>
  <c r="Z31" i="7"/>
  <c r="AE31" i="7"/>
  <c r="AJ31" i="7"/>
  <c r="AJ40" i="7"/>
  <c r="AE40" i="7"/>
  <c r="Z40" i="7"/>
  <c r="U40" i="7"/>
  <c r="P40" i="7"/>
  <c r="F40" i="7"/>
  <c r="D40" i="7"/>
  <c r="I40" i="7" s="1"/>
  <c r="O16" i="7"/>
  <c r="H40" i="7" l="1"/>
  <c r="B30" i="18"/>
  <c r="J17" i="15" l="1"/>
  <c r="J12" i="15"/>
  <c r="J7" i="15"/>
  <c r="D21" i="19" l="1"/>
  <c r="C5" i="19" l="1"/>
  <c r="AG47" i="7" l="1"/>
  <c r="AG45" i="7"/>
  <c r="AG44" i="7"/>
  <c r="AG43" i="7"/>
  <c r="AG42" i="7"/>
  <c r="AG41" i="7"/>
  <c r="AG39" i="7"/>
  <c r="AG38" i="7"/>
  <c r="AG37" i="7"/>
  <c r="AG36" i="7"/>
  <c r="AG35" i="7"/>
  <c r="AG34" i="7"/>
  <c r="AG33" i="7"/>
  <c r="AG32" i="7"/>
  <c r="AG30" i="7"/>
  <c r="AG29" i="7"/>
  <c r="AG28" i="7"/>
  <c r="AG27" i="7"/>
  <c r="AG26" i="7"/>
  <c r="AG25" i="7"/>
  <c r="AG24" i="7"/>
  <c r="AG22" i="7"/>
  <c r="AG20" i="7"/>
  <c r="AG19" i="7"/>
  <c r="AG18" i="7"/>
  <c r="AG17" i="7"/>
  <c r="AG15" i="7"/>
  <c r="AG14" i="7"/>
  <c r="AG12" i="7"/>
  <c r="AG11" i="7"/>
  <c r="AG10" i="7"/>
  <c r="AG9" i="7"/>
  <c r="AG8" i="7"/>
  <c r="AG7" i="7"/>
  <c r="AB47" i="7"/>
  <c r="AB45" i="7"/>
  <c r="AB44" i="7"/>
  <c r="AB43" i="7"/>
  <c r="AB42" i="7"/>
  <c r="AB41" i="7"/>
  <c r="AB39" i="7"/>
  <c r="AB38" i="7"/>
  <c r="AB37" i="7"/>
  <c r="AB36" i="7"/>
  <c r="AB35" i="7"/>
  <c r="AB34" i="7"/>
  <c r="AB33" i="7"/>
  <c r="AB32" i="7"/>
  <c r="AB30" i="7"/>
  <c r="AB29" i="7"/>
  <c r="AB28" i="7"/>
  <c r="AB27" i="7"/>
  <c r="AB26" i="7"/>
  <c r="AB25" i="7"/>
  <c r="AB24" i="7"/>
  <c r="AB22" i="7"/>
  <c r="AB20" i="7"/>
  <c r="AB19" i="7"/>
  <c r="AB18" i="7"/>
  <c r="AB17" i="7"/>
  <c r="AB15" i="7"/>
  <c r="AB14" i="7"/>
  <c r="AB12" i="7"/>
  <c r="AB11" i="7"/>
  <c r="AB10" i="7"/>
  <c r="AB9" i="7"/>
  <c r="AB8" i="7"/>
  <c r="AB7" i="7"/>
  <c r="W47" i="7"/>
  <c r="W45" i="7"/>
  <c r="W44" i="7"/>
  <c r="W43" i="7"/>
  <c r="W42" i="7"/>
  <c r="W41" i="7"/>
  <c r="W39" i="7"/>
  <c r="W38" i="7"/>
  <c r="W37" i="7"/>
  <c r="W36" i="7"/>
  <c r="W35" i="7"/>
  <c r="W34" i="7"/>
  <c r="W33" i="7"/>
  <c r="W32" i="7"/>
  <c r="W30" i="7"/>
  <c r="W29" i="7"/>
  <c r="W28" i="7"/>
  <c r="W27" i="7"/>
  <c r="W26" i="7"/>
  <c r="W25" i="7"/>
  <c r="W24" i="7"/>
  <c r="W22" i="7"/>
  <c r="W20" i="7"/>
  <c r="W19" i="7"/>
  <c r="W18" i="7"/>
  <c r="W17" i="7"/>
  <c r="W15" i="7"/>
  <c r="W14" i="7"/>
  <c r="W12" i="7"/>
  <c r="W11" i="7"/>
  <c r="W10" i="7"/>
  <c r="W9" i="7"/>
  <c r="W8" i="7"/>
  <c r="W7" i="7"/>
  <c r="R47" i="7"/>
  <c r="R45" i="7"/>
  <c r="R44" i="7"/>
  <c r="R43" i="7"/>
  <c r="R42" i="7"/>
  <c r="R41" i="7"/>
  <c r="R39" i="7"/>
  <c r="R38" i="7"/>
  <c r="R37" i="7"/>
  <c r="R36" i="7"/>
  <c r="R35" i="7"/>
  <c r="R34" i="7"/>
  <c r="R33" i="7"/>
  <c r="R32" i="7"/>
  <c r="R30" i="7"/>
  <c r="R29" i="7"/>
  <c r="R28" i="7"/>
  <c r="R27" i="7"/>
  <c r="R26" i="7"/>
  <c r="R25" i="7"/>
  <c r="R24" i="7"/>
  <c r="R22" i="7"/>
  <c r="R20" i="7"/>
  <c r="R19" i="7"/>
  <c r="R18" i="7"/>
  <c r="R17" i="7"/>
  <c r="R15" i="7"/>
  <c r="R14" i="7"/>
  <c r="R12" i="7"/>
  <c r="R11" i="7"/>
  <c r="R10" i="7"/>
  <c r="R9" i="7"/>
  <c r="R8" i="7"/>
  <c r="R7" i="7"/>
  <c r="M47" i="7"/>
  <c r="M45" i="7"/>
  <c r="M44" i="7"/>
  <c r="M43" i="7"/>
  <c r="M42" i="7"/>
  <c r="M41" i="7"/>
  <c r="M39" i="7"/>
  <c r="M38" i="7"/>
  <c r="M37" i="7"/>
  <c r="M36" i="7"/>
  <c r="M35" i="7"/>
  <c r="M34" i="7"/>
  <c r="M33" i="7"/>
  <c r="M32" i="7"/>
  <c r="M30" i="7"/>
  <c r="M29" i="7"/>
  <c r="M28" i="7"/>
  <c r="M27" i="7"/>
  <c r="M26" i="7"/>
  <c r="M25" i="7"/>
  <c r="M24" i="7"/>
  <c r="M22" i="7"/>
  <c r="M20" i="7"/>
  <c r="M19" i="7"/>
  <c r="M18" i="7"/>
  <c r="M17" i="7"/>
  <c r="M15" i="7"/>
  <c r="M14" i="7"/>
  <c r="M12" i="7"/>
  <c r="M11" i="7"/>
  <c r="M10" i="7"/>
  <c r="M9" i="7"/>
  <c r="M8" i="7"/>
  <c r="M7" i="7"/>
  <c r="AB21" i="7" l="1"/>
  <c r="AB23" i="7" s="1"/>
  <c r="W21" i="7"/>
  <c r="W23" i="7" s="1"/>
  <c r="AG21" i="7"/>
  <c r="AG23" i="7" s="1"/>
  <c r="AB46" i="7"/>
  <c r="R46" i="7"/>
  <c r="W46" i="7"/>
  <c r="AG46" i="7"/>
  <c r="R21" i="7"/>
  <c r="R23" i="7" s="1"/>
  <c r="AE68" i="7"/>
  <c r="AG71" i="7"/>
  <c r="AB71" i="7"/>
  <c r="W71" i="7"/>
  <c r="R71" i="7"/>
  <c r="M71" i="7"/>
  <c r="E71" i="7" l="1"/>
  <c r="E22" i="7"/>
  <c r="AB48" i="7" l="1"/>
  <c r="AG48" i="7"/>
  <c r="R48" i="7"/>
  <c r="W48" i="7"/>
  <c r="F24" i="1" l="1"/>
  <c r="F23" i="1"/>
  <c r="F22" i="1"/>
  <c r="F21" i="1"/>
  <c r="F20" i="1"/>
  <c r="AI72" i="7" l="1"/>
  <c r="AH72" i="7"/>
  <c r="AF72" i="7"/>
  <c r="AD72" i="7"/>
  <c r="AC72" i="7"/>
  <c r="AA72" i="7"/>
  <c r="Y72" i="7"/>
  <c r="X72" i="7"/>
  <c r="V72" i="7"/>
  <c r="T72" i="7"/>
  <c r="S72" i="7"/>
  <c r="Q72" i="7"/>
  <c r="O72" i="7"/>
  <c r="N72" i="7"/>
  <c r="L72" i="7"/>
  <c r="F72" i="7" l="1"/>
  <c r="G72" i="7"/>
  <c r="D72" i="7"/>
  <c r="I72" i="7" s="1"/>
  <c r="M72" i="7"/>
  <c r="AJ71" i="7"/>
  <c r="AE71" i="7"/>
  <c r="Z71" i="7"/>
  <c r="U71" i="7"/>
  <c r="P71" i="7"/>
  <c r="G71" i="7"/>
  <c r="F71" i="7"/>
  <c r="D71" i="7"/>
  <c r="G67" i="7"/>
  <c r="G66" i="7"/>
  <c r="G65" i="7"/>
  <c r="G64" i="7"/>
  <c r="F67" i="7"/>
  <c r="F66" i="7"/>
  <c r="F65" i="7"/>
  <c r="F64" i="7"/>
  <c r="D67" i="7"/>
  <c r="I67" i="7" s="1"/>
  <c r="D66" i="7"/>
  <c r="I66" i="7" s="1"/>
  <c r="D65" i="7"/>
  <c r="I65" i="7" s="1"/>
  <c r="D64" i="7"/>
  <c r="I64" i="7" s="1"/>
  <c r="AJ67" i="7"/>
  <c r="AJ66" i="7"/>
  <c r="AJ65" i="7"/>
  <c r="AJ64" i="7"/>
  <c r="AE67" i="7"/>
  <c r="AE66" i="7"/>
  <c r="AE65" i="7"/>
  <c r="AE64" i="7"/>
  <c r="Z67" i="7"/>
  <c r="Z66" i="7"/>
  <c r="Z65" i="7"/>
  <c r="Z64" i="7"/>
  <c r="U67" i="7"/>
  <c r="U66" i="7"/>
  <c r="U65" i="7"/>
  <c r="U64" i="7"/>
  <c r="P67" i="7"/>
  <c r="H67" i="7" s="1"/>
  <c r="P66" i="7"/>
  <c r="P65" i="7"/>
  <c r="H65" i="7" s="1"/>
  <c r="P64" i="7"/>
  <c r="H64" i="7" l="1"/>
  <c r="H66" i="7"/>
  <c r="H71" i="7"/>
  <c r="I71" i="7"/>
  <c r="F40" i="1" l="1"/>
  <c r="AG70" i="7" l="1"/>
  <c r="AG69" i="7"/>
  <c r="AG68" i="7"/>
  <c r="AG63" i="7"/>
  <c r="AG62" i="7"/>
  <c r="AG61" i="7"/>
  <c r="AG58" i="7"/>
  <c r="AG57" i="7"/>
  <c r="AG56" i="7"/>
  <c r="AG55" i="7"/>
  <c r="AG53" i="7"/>
  <c r="AG52" i="7"/>
  <c r="AG51" i="7"/>
  <c r="AG49" i="7"/>
  <c r="W1" i="7"/>
  <c r="AG72" i="7" l="1"/>
  <c r="D70" i="7"/>
  <c r="D69" i="7"/>
  <c r="D68" i="7"/>
  <c r="D63" i="7"/>
  <c r="D62" i="7"/>
  <c r="D61" i="7"/>
  <c r="D50" i="7"/>
  <c r="D51" i="7"/>
  <c r="D52" i="7"/>
  <c r="D53" i="7"/>
  <c r="D55" i="7"/>
  <c r="D56" i="7"/>
  <c r="D57" i="7"/>
  <c r="D58" i="7"/>
  <c r="D49" i="7"/>
  <c r="D47" i="7"/>
  <c r="D25" i="7"/>
  <c r="D26" i="7"/>
  <c r="D27" i="7"/>
  <c r="D28" i="7"/>
  <c r="D29" i="7"/>
  <c r="D30" i="7"/>
  <c r="D32" i="7"/>
  <c r="D33" i="7"/>
  <c r="D34" i="7"/>
  <c r="D35" i="7"/>
  <c r="D36" i="7"/>
  <c r="D37" i="7"/>
  <c r="D38" i="7"/>
  <c r="D39" i="7"/>
  <c r="D41" i="7"/>
  <c r="D42" i="7"/>
  <c r="D43" i="7"/>
  <c r="D44" i="7"/>
  <c r="D45" i="7"/>
  <c r="D24" i="7"/>
  <c r="D22" i="7"/>
  <c r="D20" i="7"/>
  <c r="D18" i="7"/>
  <c r="D19" i="7"/>
  <c r="D17" i="7"/>
  <c r="D11" i="7"/>
  <c r="D12" i="7"/>
  <c r="D14" i="7"/>
  <c r="D15" i="7"/>
  <c r="D8" i="7"/>
  <c r="D9" i="7"/>
  <c r="D10" i="7"/>
  <c r="D7" i="7"/>
  <c r="AG59" i="7"/>
  <c r="AG60" i="7" l="1"/>
  <c r="AG73" i="7" s="1"/>
  <c r="G26" i="1"/>
  <c r="E7" i="1"/>
  <c r="B14" i="18"/>
  <c r="B13" i="18"/>
  <c r="B12" i="18"/>
  <c r="B11" i="18"/>
  <c r="C7" i="18"/>
  <c r="C6" i="18"/>
  <c r="E40" i="1"/>
  <c r="G40" i="1" s="1"/>
  <c r="D27" i="15"/>
  <c r="D31" i="19" s="1"/>
  <c r="AJ68" i="7"/>
  <c r="AB68" i="7"/>
  <c r="W68" i="7"/>
  <c r="M68" i="7"/>
  <c r="R68" i="7"/>
  <c r="G70" i="7"/>
  <c r="F70" i="7"/>
  <c r="G69" i="7"/>
  <c r="F69" i="7"/>
  <c r="G68" i="7"/>
  <c r="F68" i="7"/>
  <c r="G63" i="7"/>
  <c r="F63" i="7"/>
  <c r="G62" i="7"/>
  <c r="F62" i="7"/>
  <c r="G61" i="7"/>
  <c r="F61" i="7"/>
  <c r="I61" i="7" s="1"/>
  <c r="G58" i="7"/>
  <c r="F58" i="7"/>
  <c r="I58" i="7" s="1"/>
  <c r="G57" i="7"/>
  <c r="F57" i="7"/>
  <c r="I57" i="7" s="1"/>
  <c r="G56" i="7"/>
  <c r="F56" i="7"/>
  <c r="G55" i="7"/>
  <c r="F55" i="7"/>
  <c r="I55" i="7" s="1"/>
  <c r="G53" i="7"/>
  <c r="F53" i="7"/>
  <c r="G52" i="7"/>
  <c r="F52" i="7"/>
  <c r="I52" i="7" s="1"/>
  <c r="G51" i="7"/>
  <c r="F51" i="7"/>
  <c r="G50" i="7"/>
  <c r="F50" i="7"/>
  <c r="I50" i="7" s="1"/>
  <c r="G49" i="7"/>
  <c r="F49" i="7"/>
  <c r="I49" i="7" s="1"/>
  <c r="G47" i="7"/>
  <c r="F47" i="7"/>
  <c r="G45" i="7"/>
  <c r="F45" i="7"/>
  <c r="I45" i="7" s="1"/>
  <c r="G44" i="7"/>
  <c r="F44" i="7"/>
  <c r="I44" i="7" s="1"/>
  <c r="G43" i="7"/>
  <c r="F43" i="7"/>
  <c r="G42" i="7"/>
  <c r="F42" i="7"/>
  <c r="G41" i="7"/>
  <c r="F41" i="7"/>
  <c r="I41" i="7" s="1"/>
  <c r="G39" i="7"/>
  <c r="F39" i="7"/>
  <c r="I39" i="7" s="1"/>
  <c r="G38" i="7"/>
  <c r="F38" i="7"/>
  <c r="I38" i="7" s="1"/>
  <c r="G37" i="7"/>
  <c r="F37" i="7"/>
  <c r="G36" i="7"/>
  <c r="F36" i="7"/>
  <c r="G35" i="7"/>
  <c r="F35" i="7"/>
  <c r="I35" i="7" s="1"/>
  <c r="G34" i="7"/>
  <c r="F34" i="7"/>
  <c r="I34" i="7" s="1"/>
  <c r="G33" i="7"/>
  <c r="F33" i="7"/>
  <c r="I33" i="7" s="1"/>
  <c r="G32" i="7"/>
  <c r="F32" i="7"/>
  <c r="G30" i="7"/>
  <c r="F30" i="7"/>
  <c r="G29" i="7"/>
  <c r="F29" i="7"/>
  <c r="G28" i="7"/>
  <c r="F28" i="7"/>
  <c r="G27" i="7"/>
  <c r="F27" i="7"/>
  <c r="G26" i="7"/>
  <c r="F26" i="7"/>
  <c r="I26" i="7" s="1"/>
  <c r="G25" i="7"/>
  <c r="F25" i="7"/>
  <c r="I25" i="7" s="1"/>
  <c r="G24" i="7"/>
  <c r="F24" i="7"/>
  <c r="G22" i="7"/>
  <c r="F22" i="7"/>
  <c r="I22" i="7" s="1"/>
  <c r="G20" i="7"/>
  <c r="F20" i="7"/>
  <c r="G19" i="7"/>
  <c r="F19" i="7"/>
  <c r="G18" i="7"/>
  <c r="F18" i="7"/>
  <c r="I18" i="7" s="1"/>
  <c r="G17" i="7"/>
  <c r="F17" i="7"/>
  <c r="I17" i="7" s="1"/>
  <c r="G15" i="7"/>
  <c r="F15" i="7"/>
  <c r="I15" i="7" s="1"/>
  <c r="G14" i="7"/>
  <c r="F14" i="7"/>
  <c r="G12" i="7"/>
  <c r="F12" i="7"/>
  <c r="I12" i="7" s="1"/>
  <c r="G11" i="7"/>
  <c r="F11" i="7"/>
  <c r="I11" i="7" s="1"/>
  <c r="G10" i="7"/>
  <c r="F10" i="7"/>
  <c r="I10" i="7" s="1"/>
  <c r="G9" i="7"/>
  <c r="F9" i="7"/>
  <c r="I9" i="7" s="1"/>
  <c r="G8" i="7"/>
  <c r="G16" i="7" s="1"/>
  <c r="F8" i="7"/>
  <c r="G7" i="7"/>
  <c r="F7" i="7"/>
  <c r="AJ70" i="7"/>
  <c r="AJ69" i="7"/>
  <c r="AJ63" i="7"/>
  <c r="AJ62" i="7"/>
  <c r="AJ61" i="7"/>
  <c r="AI59" i="7"/>
  <c r="AH59" i="7"/>
  <c r="AF59" i="7"/>
  <c r="AJ58" i="7"/>
  <c r="AJ57" i="7"/>
  <c r="AJ56" i="7"/>
  <c r="AJ55" i="7"/>
  <c r="AJ53" i="7"/>
  <c r="AJ52" i="7"/>
  <c r="AJ51" i="7"/>
  <c r="AJ50" i="7"/>
  <c r="AJ49" i="7"/>
  <c r="AJ47" i="7"/>
  <c r="AI46" i="7"/>
  <c r="AH46" i="7"/>
  <c r="AF46" i="7"/>
  <c r="AJ45" i="7"/>
  <c r="AJ44" i="7"/>
  <c r="AJ43" i="7"/>
  <c r="AJ42" i="7"/>
  <c r="AJ41" i="7"/>
  <c r="AJ39" i="7"/>
  <c r="AJ38" i="7"/>
  <c r="AJ37" i="7"/>
  <c r="AJ36" i="7"/>
  <c r="AJ35" i="7"/>
  <c r="AJ34" i="7"/>
  <c r="AJ33" i="7"/>
  <c r="AJ32" i="7"/>
  <c r="AJ30" i="7"/>
  <c r="AJ29" i="7"/>
  <c r="AJ28" i="7"/>
  <c r="AJ27" i="7"/>
  <c r="AJ26" i="7"/>
  <c r="AJ25" i="7"/>
  <c r="AJ24" i="7"/>
  <c r="AJ22" i="7"/>
  <c r="AJ20" i="7"/>
  <c r="AJ19" i="7"/>
  <c r="AJ18" i="7"/>
  <c r="AJ17" i="7"/>
  <c r="AI21" i="7"/>
  <c r="AI23" i="7" s="1"/>
  <c r="AI48" i="7" s="1"/>
  <c r="AH21" i="7"/>
  <c r="AH23" i="7" s="1"/>
  <c r="AH48" i="7" s="1"/>
  <c r="AF21" i="7"/>
  <c r="AF23" i="7" s="1"/>
  <c r="AF48" i="7" s="1"/>
  <c r="AJ15" i="7"/>
  <c r="AJ14" i="7"/>
  <c r="AJ12" i="7"/>
  <c r="AJ11" i="7"/>
  <c r="AJ10" i="7"/>
  <c r="AJ9" i="7"/>
  <c r="AJ8" i="7"/>
  <c r="AJ7" i="7"/>
  <c r="AF1" i="7"/>
  <c r="AE22" i="7"/>
  <c r="Z22" i="7"/>
  <c r="U22" i="7"/>
  <c r="P22" i="7"/>
  <c r="K21" i="7"/>
  <c r="K23" i="7" s="1"/>
  <c r="J61" i="6"/>
  <c r="G61" i="6"/>
  <c r="F65" i="1"/>
  <c r="F60" i="1"/>
  <c r="I7" i="7"/>
  <c r="D16" i="17"/>
  <c r="D17" i="17" s="1"/>
  <c r="D19" i="17" s="1"/>
  <c r="D27" i="17"/>
  <c r="D28" i="17" s="1"/>
  <c r="D30" i="17" s="1"/>
  <c r="D38" i="17"/>
  <c r="D39" i="17" s="1"/>
  <c r="D41" i="17" s="1"/>
  <c r="D49" i="17"/>
  <c r="D50" i="17" s="1"/>
  <c r="D52" i="17" s="1"/>
  <c r="D60" i="17"/>
  <c r="D61" i="17"/>
  <c r="D63" i="17" s="1"/>
  <c r="D71" i="17"/>
  <c r="D72" i="17"/>
  <c r="D74" i="17" s="1"/>
  <c r="D82" i="17"/>
  <c r="D83" i="17"/>
  <c r="D85" i="17" s="1"/>
  <c r="D93" i="17"/>
  <c r="D94" i="17"/>
  <c r="D96" i="17" s="1"/>
  <c r="P68" i="7"/>
  <c r="D12" i="15"/>
  <c r="D16" i="19" s="1"/>
  <c r="C12" i="15"/>
  <c r="C59" i="7"/>
  <c r="L46" i="7"/>
  <c r="C46" i="7"/>
  <c r="AE47" i="7"/>
  <c r="Z47" i="7"/>
  <c r="U47" i="7"/>
  <c r="P47" i="7"/>
  <c r="B1" i="3"/>
  <c r="K46" i="7"/>
  <c r="N46" i="7"/>
  <c r="O46" i="7"/>
  <c r="Q46" i="7"/>
  <c r="S46" i="7"/>
  <c r="T46" i="7"/>
  <c r="V46" i="7"/>
  <c r="X46" i="7"/>
  <c r="Y46" i="7"/>
  <c r="AA46" i="7"/>
  <c r="AC46" i="7"/>
  <c r="AD46" i="7"/>
  <c r="B14" i="15"/>
  <c r="B19" i="15"/>
  <c r="B9" i="15"/>
  <c r="B4" i="15"/>
  <c r="B1" i="9"/>
  <c r="L1" i="15"/>
  <c r="M1" i="15"/>
  <c r="G1" i="15"/>
  <c r="B3" i="3"/>
  <c r="C5" i="18" s="1"/>
  <c r="C22" i="15"/>
  <c r="C26" i="19" s="1"/>
  <c r="D22" i="15"/>
  <c r="D26" i="19" s="1"/>
  <c r="G26" i="19" s="1"/>
  <c r="D17" i="15"/>
  <c r="D7" i="15"/>
  <c r="D11" i="19" s="1"/>
  <c r="C17" i="15"/>
  <c r="C7" i="15"/>
  <c r="AA1" i="7"/>
  <c r="V1" i="7"/>
  <c r="M1" i="7"/>
  <c r="L1" i="7"/>
  <c r="J45" i="6"/>
  <c r="G57" i="6"/>
  <c r="Z68" i="7"/>
  <c r="U68" i="7"/>
  <c r="U61" i="7"/>
  <c r="P61" i="7"/>
  <c r="Q59" i="7"/>
  <c r="L59" i="7"/>
  <c r="A2" i="9"/>
  <c r="C1" i="7"/>
  <c r="D1" i="7"/>
  <c r="F1" i="7"/>
  <c r="Q1" i="7"/>
  <c r="L3" i="7"/>
  <c r="Q3" i="7"/>
  <c r="V3" i="7"/>
  <c r="AA3" i="7"/>
  <c r="P7" i="7"/>
  <c r="U7" i="7"/>
  <c r="Z7" i="7"/>
  <c r="AE7" i="7"/>
  <c r="P8" i="7"/>
  <c r="U8" i="7"/>
  <c r="E8" i="7"/>
  <c r="Z8" i="7"/>
  <c r="AE8" i="7"/>
  <c r="P9" i="7"/>
  <c r="U9" i="7"/>
  <c r="Z9" i="7"/>
  <c r="AE9" i="7"/>
  <c r="P10" i="7"/>
  <c r="U10" i="7"/>
  <c r="Z10" i="7"/>
  <c r="AE10" i="7"/>
  <c r="P11" i="7"/>
  <c r="U11" i="7"/>
  <c r="Z11" i="7"/>
  <c r="AE11" i="7"/>
  <c r="P12" i="7"/>
  <c r="U12" i="7"/>
  <c r="Z12" i="7"/>
  <c r="AE12" i="7"/>
  <c r="P14" i="7"/>
  <c r="U14" i="7"/>
  <c r="Z14" i="7"/>
  <c r="AE14" i="7"/>
  <c r="P15" i="7"/>
  <c r="U15" i="7"/>
  <c r="Z15" i="7"/>
  <c r="AE15" i="7"/>
  <c r="C16" i="7"/>
  <c r="C21" i="7" s="1"/>
  <c r="C23" i="7" s="1"/>
  <c r="L21" i="7"/>
  <c r="L23" i="7" s="1"/>
  <c r="N21" i="7"/>
  <c r="N23" i="7" s="1"/>
  <c r="O21" i="7"/>
  <c r="O23" i="7" s="1"/>
  <c r="Q21" i="7"/>
  <c r="Q23" i="7" s="1"/>
  <c r="Q48" i="7" s="1"/>
  <c r="Q60" i="7" s="1"/>
  <c r="Q73" i="7" s="1"/>
  <c r="S21" i="7"/>
  <c r="S23" i="7" s="1"/>
  <c r="T21" i="7"/>
  <c r="T23" i="7" s="1"/>
  <c r="V21" i="7"/>
  <c r="V23" i="7" s="1"/>
  <c r="X21" i="7"/>
  <c r="X23" i="7" s="1"/>
  <c r="X48" i="7" s="1"/>
  <c r="Y21" i="7"/>
  <c r="Y23" i="7" s="1"/>
  <c r="AA21" i="7"/>
  <c r="AA23" i="7" s="1"/>
  <c r="AC21" i="7"/>
  <c r="AC23" i="7" s="1"/>
  <c r="AD21" i="7"/>
  <c r="AD23" i="7" s="1"/>
  <c r="AD48" i="7" s="1"/>
  <c r="P17" i="7"/>
  <c r="U17" i="7"/>
  <c r="Z17" i="7"/>
  <c r="AE17" i="7"/>
  <c r="P18" i="7"/>
  <c r="U18" i="7"/>
  <c r="Z18" i="7"/>
  <c r="AE18" i="7"/>
  <c r="P19" i="7"/>
  <c r="U19" i="7"/>
  <c r="Z19" i="7"/>
  <c r="AE19" i="7"/>
  <c r="P20" i="7"/>
  <c r="U20" i="7"/>
  <c r="Z20" i="7"/>
  <c r="AE20" i="7"/>
  <c r="P24" i="7"/>
  <c r="U24" i="7"/>
  <c r="Z24" i="7"/>
  <c r="AE24" i="7"/>
  <c r="P25" i="7"/>
  <c r="U25" i="7"/>
  <c r="Z25" i="7"/>
  <c r="AE25" i="7"/>
  <c r="P26" i="7"/>
  <c r="U26" i="7"/>
  <c r="Z26" i="7"/>
  <c r="AE26" i="7"/>
  <c r="P27" i="7"/>
  <c r="U27" i="7"/>
  <c r="Z27" i="7"/>
  <c r="AE27" i="7"/>
  <c r="P28" i="7"/>
  <c r="U28" i="7"/>
  <c r="Z28" i="7"/>
  <c r="AE28" i="7"/>
  <c r="P29" i="7"/>
  <c r="U29" i="7"/>
  <c r="Z29" i="7"/>
  <c r="AE29" i="7"/>
  <c r="P30" i="7"/>
  <c r="U30" i="7"/>
  <c r="Z30" i="7"/>
  <c r="AE30" i="7"/>
  <c r="P32" i="7"/>
  <c r="U32" i="7"/>
  <c r="Z32" i="7"/>
  <c r="AE32" i="7"/>
  <c r="P33" i="7"/>
  <c r="U33" i="7"/>
  <c r="Z33" i="7"/>
  <c r="AE33" i="7"/>
  <c r="P34" i="7"/>
  <c r="U34" i="7"/>
  <c r="Z34" i="7"/>
  <c r="AE34" i="7"/>
  <c r="P35" i="7"/>
  <c r="U35" i="7"/>
  <c r="Z35" i="7"/>
  <c r="AE35" i="7"/>
  <c r="P36" i="7"/>
  <c r="U36" i="7"/>
  <c r="Z36" i="7"/>
  <c r="AE36" i="7"/>
  <c r="P37" i="7"/>
  <c r="U37" i="7"/>
  <c r="Z37" i="7"/>
  <c r="AE37" i="7"/>
  <c r="P38" i="7"/>
  <c r="U38" i="7"/>
  <c r="Z38" i="7"/>
  <c r="AE38" i="7"/>
  <c r="P39" i="7"/>
  <c r="U39" i="7"/>
  <c r="Z39" i="7"/>
  <c r="AE39" i="7"/>
  <c r="P41" i="7"/>
  <c r="U41" i="7"/>
  <c r="Z41" i="7"/>
  <c r="AE41" i="7"/>
  <c r="P42" i="7"/>
  <c r="U42" i="7"/>
  <c r="Z42" i="7"/>
  <c r="AE42" i="7"/>
  <c r="P43" i="7"/>
  <c r="U43" i="7"/>
  <c r="Z43" i="7"/>
  <c r="AE43" i="7"/>
  <c r="P44" i="7"/>
  <c r="U44" i="7"/>
  <c r="Z44" i="7"/>
  <c r="AE44" i="7"/>
  <c r="P45" i="7"/>
  <c r="E45" i="7"/>
  <c r="U45" i="7"/>
  <c r="Z45" i="7"/>
  <c r="AE45" i="7"/>
  <c r="M49" i="7"/>
  <c r="P49" i="7"/>
  <c r="R49" i="7"/>
  <c r="U49" i="7"/>
  <c r="W49" i="7"/>
  <c r="Z49" i="7"/>
  <c r="AB49" i="7"/>
  <c r="AE49" i="7"/>
  <c r="M50" i="7"/>
  <c r="P50" i="7"/>
  <c r="R50" i="7"/>
  <c r="U50" i="7"/>
  <c r="W50" i="7"/>
  <c r="Z50" i="7"/>
  <c r="AB50" i="7"/>
  <c r="AE50" i="7"/>
  <c r="M51" i="7"/>
  <c r="P51" i="7"/>
  <c r="R51" i="7"/>
  <c r="U51" i="7"/>
  <c r="W51" i="7"/>
  <c r="Z51" i="7"/>
  <c r="AB51" i="7"/>
  <c r="AE51" i="7"/>
  <c r="M52" i="7"/>
  <c r="P52" i="7"/>
  <c r="R52" i="7"/>
  <c r="U52" i="7"/>
  <c r="W52" i="7"/>
  <c r="Z52" i="7"/>
  <c r="AB52" i="7"/>
  <c r="AE52" i="7"/>
  <c r="M53" i="7"/>
  <c r="P53" i="7"/>
  <c r="R53" i="7"/>
  <c r="U53" i="7"/>
  <c r="W53" i="7"/>
  <c r="Z53" i="7"/>
  <c r="AB53" i="7"/>
  <c r="AE53" i="7"/>
  <c r="M55" i="7"/>
  <c r="P55" i="7"/>
  <c r="R55" i="7"/>
  <c r="U55" i="7"/>
  <c r="W55" i="7"/>
  <c r="Z55" i="7"/>
  <c r="AB55" i="7"/>
  <c r="AE55" i="7"/>
  <c r="M56" i="7"/>
  <c r="P56" i="7"/>
  <c r="R56" i="7"/>
  <c r="U56" i="7"/>
  <c r="W56" i="7"/>
  <c r="Z56" i="7"/>
  <c r="AB56" i="7"/>
  <c r="AE56" i="7"/>
  <c r="M57" i="7"/>
  <c r="P57" i="7"/>
  <c r="R57" i="7"/>
  <c r="U57" i="7"/>
  <c r="W57" i="7"/>
  <c r="Z57" i="7"/>
  <c r="AB57" i="7"/>
  <c r="AE57" i="7"/>
  <c r="M58" i="7"/>
  <c r="P58" i="7"/>
  <c r="R58" i="7"/>
  <c r="U58" i="7"/>
  <c r="W58" i="7"/>
  <c r="Z58" i="7"/>
  <c r="AB58" i="7"/>
  <c r="AE58" i="7"/>
  <c r="N59" i="7"/>
  <c r="O59" i="7"/>
  <c r="S59" i="7"/>
  <c r="T59" i="7"/>
  <c r="V59" i="7"/>
  <c r="X59" i="7"/>
  <c r="Y59" i="7"/>
  <c r="AA59" i="7"/>
  <c r="AC59" i="7"/>
  <c r="AD59" i="7"/>
  <c r="M61" i="7"/>
  <c r="R61" i="7"/>
  <c r="W61" i="7"/>
  <c r="Z61" i="7"/>
  <c r="AB61" i="7"/>
  <c r="AE61" i="7"/>
  <c r="M62" i="7"/>
  <c r="P62" i="7"/>
  <c r="R62" i="7"/>
  <c r="U62" i="7"/>
  <c r="W62" i="7"/>
  <c r="Z62" i="7"/>
  <c r="AB62" i="7"/>
  <c r="AE62" i="7"/>
  <c r="M63" i="7"/>
  <c r="P63" i="7"/>
  <c r="R63" i="7"/>
  <c r="U63" i="7"/>
  <c r="W63" i="7"/>
  <c r="Z63" i="7"/>
  <c r="AB63" i="7"/>
  <c r="AE63" i="7"/>
  <c r="M69" i="7"/>
  <c r="P69" i="7"/>
  <c r="R69" i="7"/>
  <c r="U69" i="7"/>
  <c r="W69" i="7"/>
  <c r="Z69" i="7"/>
  <c r="AB69" i="7"/>
  <c r="AE69" i="7"/>
  <c r="M70" i="7"/>
  <c r="I70" i="7" s="1"/>
  <c r="P70" i="7"/>
  <c r="R70" i="7"/>
  <c r="U70" i="7"/>
  <c r="W70" i="7"/>
  <c r="Z70" i="7"/>
  <c r="AB70" i="7"/>
  <c r="AE70" i="7"/>
  <c r="C1" i="6"/>
  <c r="N1" i="6"/>
  <c r="O1" i="6"/>
  <c r="G45" i="6"/>
  <c r="G49" i="6"/>
  <c r="J49" i="6"/>
  <c r="G53" i="6"/>
  <c r="J53" i="6"/>
  <c r="J57" i="6"/>
  <c r="C22" i="1"/>
  <c r="F26" i="1"/>
  <c r="B32" i="1"/>
  <c r="E32" i="1"/>
  <c r="F32" i="1"/>
  <c r="B34" i="1"/>
  <c r="E34" i="1"/>
  <c r="F34" i="1"/>
  <c r="A36" i="1"/>
  <c r="B36" i="1"/>
  <c r="E36" i="1"/>
  <c r="F36" i="1"/>
  <c r="B38" i="1"/>
  <c r="E38" i="1"/>
  <c r="G38" i="1" s="1"/>
  <c r="F38" i="1"/>
  <c r="G60" i="1"/>
  <c r="E17" i="7"/>
  <c r="E14" i="7"/>
  <c r="M16" i="7"/>
  <c r="M21" i="7" s="1"/>
  <c r="M23" i="7" s="1"/>
  <c r="E36" i="7"/>
  <c r="E15" i="7"/>
  <c r="E20" i="7"/>
  <c r="E26" i="7"/>
  <c r="E35" i="7"/>
  <c r="E39" i="7"/>
  <c r="E44" i="7"/>
  <c r="E25" i="7"/>
  <c r="E34" i="7"/>
  <c r="E38" i="7"/>
  <c r="E7" i="7"/>
  <c r="I53" i="7"/>
  <c r="I51" i="7"/>
  <c r="I56" i="7"/>
  <c r="M46" i="7"/>
  <c r="E33" i="7"/>
  <c r="E29" i="7"/>
  <c r="E24" i="7"/>
  <c r="E19" i="7"/>
  <c r="E47" i="7"/>
  <c r="I47" i="7"/>
  <c r="E11" i="7"/>
  <c r="E9" i="7"/>
  <c r="D59" i="7"/>
  <c r="E41" i="7"/>
  <c r="E30" i="7"/>
  <c r="E27" i="7"/>
  <c r="E18" i="7"/>
  <c r="E12" i="7"/>
  <c r="E10" i="7"/>
  <c r="E19" i="1"/>
  <c r="AA48" i="7" l="1"/>
  <c r="AA60" i="7" s="1"/>
  <c r="AA73" i="7" s="1"/>
  <c r="N48" i="7"/>
  <c r="L48" i="7"/>
  <c r="L60" i="7" s="1"/>
  <c r="L73" i="7" s="1"/>
  <c r="P21" i="7"/>
  <c r="P23" i="7" s="1"/>
  <c r="E49" i="7"/>
  <c r="R59" i="7"/>
  <c r="R60" i="7" s="1"/>
  <c r="AE21" i="7"/>
  <c r="AE23" i="7" s="1"/>
  <c r="Z21" i="7"/>
  <c r="Z23" i="7" s="1"/>
  <c r="AJ21" i="7"/>
  <c r="AJ23" i="7" s="1"/>
  <c r="U21" i="7"/>
  <c r="U23" i="7" s="1"/>
  <c r="F21" i="7"/>
  <c r="F23" i="7" s="1"/>
  <c r="C21" i="19"/>
  <c r="C16" i="19"/>
  <c r="G11" i="19"/>
  <c r="C11" i="19"/>
  <c r="N60" i="7"/>
  <c r="N73" i="7" s="1"/>
  <c r="G34" i="1"/>
  <c r="R72" i="7"/>
  <c r="G21" i="7"/>
  <c r="G23" i="7" s="1"/>
  <c r="B7" i="17"/>
  <c r="AC48" i="7"/>
  <c r="AC60" i="7" s="1"/>
  <c r="AC73" i="7" s="1"/>
  <c r="G59" i="7"/>
  <c r="AE72" i="7"/>
  <c r="U72" i="7"/>
  <c r="K48" i="7"/>
  <c r="AF60" i="7"/>
  <c r="AF73" i="7" s="1"/>
  <c r="AB72" i="7"/>
  <c r="AD60" i="7"/>
  <c r="AD73" i="7" s="1"/>
  <c r="AJ72" i="7"/>
  <c r="Z72" i="7"/>
  <c r="W72" i="7"/>
  <c r="V48" i="7"/>
  <c r="V60" i="7" s="1"/>
  <c r="V73" i="7" s="1"/>
  <c r="H7" i="7"/>
  <c r="J7" i="7" s="1"/>
  <c r="P72" i="7"/>
  <c r="AI60" i="7"/>
  <c r="AI73" i="7" s="1"/>
  <c r="D38" i="1"/>
  <c r="D32" i="1"/>
  <c r="E27" i="15"/>
  <c r="E22" i="15"/>
  <c r="E17" i="15"/>
  <c r="D36" i="1"/>
  <c r="E12" i="15"/>
  <c r="E7" i="15"/>
  <c r="X60" i="7"/>
  <c r="X73" i="7" s="1"/>
  <c r="C48" i="7"/>
  <c r="C60" i="7" s="1"/>
  <c r="C73" i="7" s="1"/>
  <c r="H47" i="7"/>
  <c r="J47" i="7" s="1"/>
  <c r="AH60" i="7"/>
  <c r="AH73" i="7" s="1"/>
  <c r="S48" i="7"/>
  <c r="S60" i="7" s="1"/>
  <c r="S73" i="7" s="1"/>
  <c r="H68" i="7"/>
  <c r="AB59" i="7"/>
  <c r="P59" i="7"/>
  <c r="Z46" i="7"/>
  <c r="E68" i="7"/>
  <c r="AE46" i="7"/>
  <c r="I69" i="7"/>
  <c r="E58" i="7"/>
  <c r="E56" i="7"/>
  <c r="E55" i="7"/>
  <c r="E53" i="7"/>
  <c r="E52" i="7"/>
  <c r="E51" i="7"/>
  <c r="W59" i="7"/>
  <c r="U46" i="7"/>
  <c r="F59" i="7"/>
  <c r="I59" i="7" s="1"/>
  <c r="I8" i="7"/>
  <c r="E70" i="7"/>
  <c r="E69" i="7"/>
  <c r="E62" i="7"/>
  <c r="E61" i="7"/>
  <c r="AJ59" i="7"/>
  <c r="E57" i="7"/>
  <c r="M59" i="7"/>
  <c r="AJ46" i="7"/>
  <c r="H22" i="7"/>
  <c r="J22" i="7" s="1"/>
  <c r="F46" i="7"/>
  <c r="E50" i="7"/>
  <c r="H62" i="7"/>
  <c r="J62" i="7" s="1"/>
  <c r="AE59" i="7"/>
  <c r="U59" i="7"/>
  <c r="H42" i="7"/>
  <c r="J42" i="7" s="1"/>
  <c r="H37" i="7"/>
  <c r="J37" i="7" s="1"/>
  <c r="H36" i="7"/>
  <c r="J36" i="7" s="1"/>
  <c r="H32" i="7"/>
  <c r="J32" i="7" s="1"/>
  <c r="H30" i="7"/>
  <c r="J30" i="7" s="1"/>
  <c r="H29" i="7"/>
  <c r="J29" i="7" s="1"/>
  <c r="H28" i="7"/>
  <c r="J28" i="7" s="1"/>
  <c r="H27" i="7"/>
  <c r="J27" i="7" s="1"/>
  <c r="H20" i="7"/>
  <c r="J20" i="7" s="1"/>
  <c r="H19" i="7"/>
  <c r="J19" i="7" s="1"/>
  <c r="H8" i="7"/>
  <c r="I68" i="7"/>
  <c r="G46" i="7"/>
  <c r="H43" i="7"/>
  <c r="J43" i="7" s="1"/>
  <c r="O48" i="7"/>
  <c r="O60" i="7" s="1"/>
  <c r="O73" i="7" s="1"/>
  <c r="J22" i="15"/>
  <c r="Y48" i="7"/>
  <c r="Y60" i="7" s="1"/>
  <c r="Y73" i="7" s="1"/>
  <c r="T48" i="7"/>
  <c r="T60" i="7" s="1"/>
  <c r="T73" i="7" s="1"/>
  <c r="AB60" i="7"/>
  <c r="E16" i="7"/>
  <c r="E21" i="7" s="1"/>
  <c r="E23" i="7" s="1"/>
  <c r="M48" i="7"/>
  <c r="E26" i="1"/>
  <c r="H41" i="7"/>
  <c r="J41" i="7" s="1"/>
  <c r="H39" i="7"/>
  <c r="J39" i="7" s="1"/>
  <c r="H38" i="7"/>
  <c r="J38" i="7" s="1"/>
  <c r="I37" i="7"/>
  <c r="E37" i="7"/>
  <c r="I36" i="7"/>
  <c r="G36" i="1"/>
  <c r="G32" i="1"/>
  <c r="D34" i="1"/>
  <c r="I28" i="7"/>
  <c r="E28" i="7"/>
  <c r="I27" i="7"/>
  <c r="H61" i="7"/>
  <c r="J61" i="7" s="1"/>
  <c r="H70" i="7"/>
  <c r="J70" i="7" s="1"/>
  <c r="H69" i="7"/>
  <c r="J69" i="7" s="1"/>
  <c r="H63" i="7"/>
  <c r="J63" i="7" s="1"/>
  <c r="H58" i="7"/>
  <c r="J58" i="7" s="1"/>
  <c r="H57" i="7"/>
  <c r="J57" i="7" s="1"/>
  <c r="H56" i="7"/>
  <c r="J56" i="7" s="1"/>
  <c r="H55" i="7"/>
  <c r="J55" i="7" s="1"/>
  <c r="H53" i="7"/>
  <c r="J53" i="7" s="1"/>
  <c r="H52" i="7"/>
  <c r="J52" i="7" s="1"/>
  <c r="H51" i="7"/>
  <c r="J51" i="7" s="1"/>
  <c r="Z59" i="7"/>
  <c r="H50" i="7"/>
  <c r="J50" i="7" s="1"/>
  <c r="H49" i="7"/>
  <c r="H45" i="7"/>
  <c r="J45" i="7" s="1"/>
  <c r="H44" i="7"/>
  <c r="J44" i="7" s="1"/>
  <c r="I43" i="7"/>
  <c r="E43" i="7"/>
  <c r="I42" i="7"/>
  <c r="E42" i="7"/>
  <c r="H35" i="7"/>
  <c r="J35" i="7" s="1"/>
  <c r="H34" i="7"/>
  <c r="J34" i="7" s="1"/>
  <c r="H33" i="7"/>
  <c r="J33" i="7" s="1"/>
  <c r="P46" i="7"/>
  <c r="I32" i="7"/>
  <c r="E32" i="7"/>
  <c r="I30" i="7"/>
  <c r="I29" i="7"/>
  <c r="H24" i="7"/>
  <c r="I63" i="7"/>
  <c r="E63" i="7"/>
  <c r="I62" i="7"/>
  <c r="H26" i="7"/>
  <c r="J26" i="7" s="1"/>
  <c r="H25" i="7"/>
  <c r="J25" i="7" s="1"/>
  <c r="I20" i="7"/>
  <c r="I19" i="7"/>
  <c r="H18" i="7"/>
  <c r="J18" i="7" s="1"/>
  <c r="H17" i="7"/>
  <c r="J17" i="7" s="1"/>
  <c r="H15" i="7"/>
  <c r="H14" i="7"/>
  <c r="J14" i="7" s="1"/>
  <c r="H12" i="7"/>
  <c r="J12" i="7" s="1"/>
  <c r="H11" i="7"/>
  <c r="J11" i="7" s="1"/>
  <c r="H10" i="7"/>
  <c r="J10" i="7" s="1"/>
  <c r="H9" i="7"/>
  <c r="J9" i="7" s="1"/>
  <c r="R6" i="15"/>
  <c r="R73" i="7" l="1"/>
  <c r="M60" i="7"/>
  <c r="M73" i="7" s="1"/>
  <c r="AB73" i="7"/>
  <c r="G48" i="7"/>
  <c r="G60" i="7" s="1"/>
  <c r="B21" i="9" s="1"/>
  <c r="AJ48" i="7"/>
  <c r="AJ60" i="7" s="1"/>
  <c r="AJ73" i="7" s="1"/>
  <c r="J8" i="7"/>
  <c r="F48" i="7"/>
  <c r="F60" i="7" s="1"/>
  <c r="Z48" i="7"/>
  <c r="Z60" i="7" s="1"/>
  <c r="Z73" i="7" s="1"/>
  <c r="I16" i="7"/>
  <c r="F73" i="7"/>
  <c r="G21" i="19"/>
  <c r="G16" i="19"/>
  <c r="G73" i="7"/>
  <c r="E72" i="7"/>
  <c r="H72" i="7"/>
  <c r="D73" i="7"/>
  <c r="AE48" i="7"/>
  <c r="AE60" i="7" s="1"/>
  <c r="AE73" i="7" s="1"/>
  <c r="E59" i="7"/>
  <c r="W60" i="7"/>
  <c r="W73" i="7" s="1"/>
  <c r="U48" i="7"/>
  <c r="U60" i="7" s="1"/>
  <c r="U73" i="7" s="1"/>
  <c r="E46" i="7"/>
  <c r="E48" i="7" s="1"/>
  <c r="P48" i="7"/>
  <c r="P60" i="7" s="1"/>
  <c r="P73" i="7" s="1"/>
  <c r="J49" i="7"/>
  <c r="H59" i="7"/>
  <c r="J59" i="7" s="1"/>
  <c r="D21" i="7"/>
  <c r="J15" i="7"/>
  <c r="J24" i="7"/>
  <c r="H46" i="7"/>
  <c r="J46" i="7" s="1"/>
  <c r="D46" i="7"/>
  <c r="I46" i="7" s="1"/>
  <c r="I24" i="7"/>
  <c r="E25" i="1"/>
  <c r="E60" i="7" l="1"/>
  <c r="F27" i="15"/>
  <c r="H27" i="15" s="1"/>
  <c r="I73" i="7"/>
  <c r="F17" i="15"/>
  <c r="H73" i="7"/>
  <c r="E73" i="7"/>
  <c r="F22" i="15"/>
  <c r="F12" i="15"/>
  <c r="H12" i="15" s="1"/>
  <c r="E16" i="19" s="1"/>
  <c r="F7" i="15"/>
  <c r="H7" i="15" s="1"/>
  <c r="E11" i="19" s="1"/>
  <c r="G27" i="15"/>
  <c r="G12" i="15"/>
  <c r="I21" i="7"/>
  <c r="D23" i="7"/>
  <c r="J16" i="7"/>
  <c r="H21" i="7"/>
  <c r="E21" i="1" l="1"/>
  <c r="E24" i="1"/>
  <c r="H22" i="15"/>
  <c r="H17" i="15"/>
  <c r="E20" i="1"/>
  <c r="S6" i="15"/>
  <c r="R12" i="15" s="1"/>
  <c r="K12" i="15" s="1"/>
  <c r="L12" i="15" s="1"/>
  <c r="M12" i="15" s="1"/>
  <c r="H16" i="19" s="1"/>
  <c r="B15" i="9"/>
  <c r="G7" i="15"/>
  <c r="J21" i="7"/>
  <c r="H23" i="7"/>
  <c r="I23" i="7"/>
  <c r="D48" i="7"/>
  <c r="R22" i="15" l="1"/>
  <c r="K22" i="15" s="1"/>
  <c r="L22" i="15" s="1"/>
  <c r="M22" i="15" s="1"/>
  <c r="H26" i="19" s="1"/>
  <c r="R27" i="15"/>
  <c r="E26" i="19"/>
  <c r="G22" i="15"/>
  <c r="E23" i="1"/>
  <c r="R17" i="15"/>
  <c r="K17" i="15" s="1"/>
  <c r="L17" i="15" s="1"/>
  <c r="M17" i="15" s="1"/>
  <c r="H21" i="19" s="1"/>
  <c r="E21" i="19"/>
  <c r="G17" i="15"/>
  <c r="R7" i="15"/>
  <c r="K7" i="15" s="1"/>
  <c r="L7" i="15" s="1"/>
  <c r="M7" i="15" s="1"/>
  <c r="H11" i="19" s="1"/>
  <c r="E22" i="1"/>
  <c r="I48" i="7"/>
  <c r="D60" i="7"/>
  <c r="B13" i="9" s="1"/>
  <c r="H48" i="7"/>
  <c r="J23" i="7"/>
  <c r="H60" i="7" l="1"/>
  <c r="J48" i="7"/>
  <c r="I60" i="7"/>
  <c r="B17" i="9"/>
  <c r="F27" i="1" l="1"/>
  <c r="B19" i="9"/>
  <c r="B20" i="9" s="1"/>
  <c r="J60" i="7"/>
  <c r="C26" i="18"/>
  <c r="E27" i="1" l="1"/>
  <c r="J73" i="7"/>
</calcChain>
</file>

<file path=xl/comments1.xml><?xml version="1.0" encoding="utf-8"?>
<comments xmlns="http://schemas.openxmlformats.org/spreadsheetml/2006/main">
  <authors>
    <author>Schindler Lukas</author>
  </authors>
  <commentList>
    <comment ref="I45" authorId="0" shapeId="0">
      <text>
        <r>
          <rPr>
            <b/>
            <sz val="8"/>
            <color indexed="81"/>
            <rFont val="Tahoma"/>
            <family val="2"/>
          </rPr>
          <t xml:space="preserve">Gesamttotal der Kalendertage unter Berücksichtung der Ein- und Austritte 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48" authorId="0" shapeId="0">
      <text>
        <r>
          <rPr>
            <sz val="8"/>
            <color indexed="81"/>
            <rFont val="Tahoma"/>
            <family val="2"/>
          </rPr>
          <t xml:space="preserve">
Nur Wohnen kombiert mit Arbeit ausserhalb des Wohnheimes (z.B. Tagesstätte, geschützte Werkstatt, erster Arbeitsmarkt) ;  
</t>
        </r>
      </text>
    </comment>
    <comment ref="I49" authorId="0" shapeId="0">
      <text>
        <r>
          <rPr>
            <b/>
            <sz val="8"/>
            <color indexed="81"/>
            <rFont val="Tahoma"/>
            <family val="2"/>
          </rPr>
          <t xml:space="preserve">Gesamttotal der Kalendertage unter Berücksichtung der Ein- und Austritte 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52" authorId="0" shapeId="0">
      <text>
        <r>
          <rPr>
            <sz val="8"/>
            <color indexed="81"/>
            <rFont val="Tahoma"/>
            <family val="2"/>
          </rPr>
          <t xml:space="preserve">
Siehe Wegleitung Punkt 3.2
"Neues Angebot"
</t>
        </r>
      </text>
    </comment>
    <comment ref="I53" authorId="0" shapeId="0">
      <text>
        <r>
          <rPr>
            <b/>
            <sz val="8"/>
            <color indexed="81"/>
            <rFont val="Tahoma"/>
            <family val="2"/>
          </rPr>
          <t xml:space="preserve">Gesamttotal der Kalendertage unter Berücksichtung der Ein- und Austritte 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I57" authorId="0" shapeId="0">
      <text>
        <r>
          <rPr>
            <b/>
            <sz val="8"/>
            <color indexed="81"/>
            <rFont val="Tahoma"/>
            <family val="2"/>
          </rPr>
          <t>Gesamttotal der Präsenztage unter Berücksichtung der Ein- und Austritte. Maximal 255 pro Platz.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rt</author>
  </authors>
  <commentList>
    <comment ref="B13" authorId="0" shapeId="0">
      <text>
        <r>
          <rPr>
            <sz val="8"/>
            <color indexed="81"/>
            <rFont val="Tahoma"/>
            <family val="2"/>
          </rPr>
          <t>inkl. Konto 3650</t>
        </r>
      </text>
    </comment>
    <comment ref="B14" authorId="0" shapeId="0">
      <text>
        <r>
          <rPr>
            <sz val="8"/>
            <color indexed="81"/>
            <rFont val="Tahoma"/>
            <family val="2"/>
          </rPr>
          <t>inkl. Konto 3650</t>
        </r>
      </text>
    </comment>
  </commentList>
</comments>
</file>

<file path=xl/sharedStrings.xml><?xml version="1.0" encoding="utf-8"?>
<sst xmlns="http://schemas.openxmlformats.org/spreadsheetml/2006/main" count="559" uniqueCount="282">
  <si>
    <t>Datum der aktuellen Eingabe</t>
  </si>
  <si>
    <t xml:space="preserve">Stammdaten </t>
  </si>
  <si>
    <t>Name der Institution</t>
  </si>
  <si>
    <t>Strasse</t>
  </si>
  <si>
    <t>Postleitzahl</t>
  </si>
  <si>
    <t>Ortschaft</t>
  </si>
  <si>
    <t>Institutionsleitung</t>
  </si>
  <si>
    <t>Zuständige Person(en) bei Fragen zum Leistungsvertrag</t>
  </si>
  <si>
    <t>Telefon</t>
  </si>
  <si>
    <t>E-Mail</t>
  </si>
  <si>
    <t>Bank / PC</t>
  </si>
  <si>
    <t>PLZ Ort</t>
  </si>
  <si>
    <t>Konto-Nr.</t>
  </si>
  <si>
    <t>IBAN-Nr.</t>
  </si>
  <si>
    <t xml:space="preserve">Leistungen planen </t>
  </si>
  <si>
    <t>Angebot</t>
  </si>
  <si>
    <t xml:space="preserve">evtl. spezifische Bezeichnung </t>
  </si>
  <si>
    <t xml:space="preserve">Kapazität </t>
  </si>
  <si>
    <t>Leistungseinheiten</t>
  </si>
  <si>
    <t>Auslastung</t>
  </si>
  <si>
    <t>Leistungseinheiten Vorjahre</t>
  </si>
  <si>
    <t>Plätze</t>
  </si>
  <si>
    <t>Öffnungstage</t>
  </si>
  <si>
    <t>Kalendertage</t>
  </si>
  <si>
    <t>Kapazität</t>
  </si>
  <si>
    <t xml:space="preserve">Finanzen planen </t>
  </si>
  <si>
    <t>Kostenträger (Leistungen bzw. Angebote)</t>
  </si>
  <si>
    <t>Besoldung Ausbildung</t>
  </si>
  <si>
    <t>Besoldung Therapie</t>
  </si>
  <si>
    <t>Besoldung Technische Dienste</t>
  </si>
  <si>
    <t>Sozialleistungen</t>
  </si>
  <si>
    <t>Personalnebenaufwand</t>
  </si>
  <si>
    <t>Honorare f. Leistungen Dritter</t>
  </si>
  <si>
    <t>Personalaufwand (Klasse 3)</t>
  </si>
  <si>
    <t>Medizinischer Bedarf</t>
  </si>
  <si>
    <t>Haushalt</t>
  </si>
  <si>
    <t>Mietzinse</t>
  </si>
  <si>
    <t>Leasing</t>
  </si>
  <si>
    <t>Hypothekarzinsen</t>
  </si>
  <si>
    <t>Abschr. immobile Sachanlagen</t>
  </si>
  <si>
    <t>Abschr. mobile Sachanlagen</t>
  </si>
  <si>
    <t>Abschr. auf Fahrzeuge</t>
  </si>
  <si>
    <t>Abschr. IT-&amp;Kommunik.-systeme</t>
  </si>
  <si>
    <t>Energie und Wasser</t>
  </si>
  <si>
    <t>Schulung, Ausbildung &amp; Freizeit</t>
  </si>
  <si>
    <t>Büro und Verwaltung</t>
  </si>
  <si>
    <t>übriger Sachaufwand</t>
  </si>
  <si>
    <t>Sachaufwand (Klasse 4)</t>
  </si>
  <si>
    <t>Umlagen gemäss Kostenrechnung</t>
  </si>
  <si>
    <t xml:space="preserve">Total Betriebsaufwand (KKL3+4) nach Umlagen </t>
  </si>
  <si>
    <t>Ertrag aus anderen Leistungen</t>
  </si>
  <si>
    <t>Ertrag aus Nebenbetrieben</t>
  </si>
  <si>
    <t>Mitgliederbeiträge Verein</t>
  </si>
  <si>
    <t>Entlastungen gemäss Kostenrechnung</t>
  </si>
  <si>
    <t>Total anrechenbarer Ertrag</t>
  </si>
  <si>
    <t>Nettobetriebskosten</t>
  </si>
  <si>
    <t>Betriebsbeitrag Trägerkanton</t>
  </si>
  <si>
    <t>Ort und Datum:</t>
  </si>
  <si>
    <t>ALTERS- UND BEHINDERTENAMT</t>
  </si>
  <si>
    <t>Eingabeversion</t>
  </si>
  <si>
    <t>CHF</t>
  </si>
  <si>
    <t>Begründungen:
- zu einer Auslastung von 100% 
- einer Auslastung von weniger als 90%</t>
  </si>
  <si>
    <t>Diese Angaben dienen zu unserer Information und sind nicht als implizite Vorgabe für die Auslastung zu verstehen.</t>
  </si>
  <si>
    <t>Aufenthaltstage</t>
  </si>
  <si>
    <t>Präsenztage</t>
  </si>
  <si>
    <t>Betriebstage</t>
  </si>
  <si>
    <t>Rechtsform</t>
  </si>
  <si>
    <t>Name</t>
  </si>
  <si>
    <t xml:space="preserve">Trägerschaft </t>
  </si>
  <si>
    <t>Verein</t>
  </si>
  <si>
    <t>Stiftung</t>
  </si>
  <si>
    <t>Einzelfirma</t>
  </si>
  <si>
    <t>Einfache Gesellschaft</t>
  </si>
  <si>
    <t>Kollektivgesellschaft</t>
  </si>
  <si>
    <t>Kommanditgesellschaft</t>
  </si>
  <si>
    <t>Aktiengesellschaft</t>
  </si>
  <si>
    <t>GmbH</t>
  </si>
  <si>
    <t>Homepage</t>
  </si>
  <si>
    <t>Maximal zulässige Mehrkosten (Basis: Planvorgaben Kanton)</t>
  </si>
  <si>
    <t>Genossenschaft</t>
  </si>
  <si>
    <t>Wohnen mit Beschäftigung 
(WH mit BS)</t>
  </si>
  <si>
    <t>Wohnen ohne Beschäftigung 
(WH ohne BS)</t>
  </si>
  <si>
    <t>Beschäftigung für Externe/ 
Tagesstätte (BS/TS)</t>
  </si>
  <si>
    <t>retour an:</t>
  </si>
  <si>
    <t>für die INSTITUTION</t>
  </si>
  <si>
    <t>Beurteilungskriterien</t>
  </si>
  <si>
    <t>A) Finanzdaten</t>
  </si>
  <si>
    <t>Davon Platzzuschlag insgesamt</t>
  </si>
  <si>
    <t>Davon Betreuungszuschlag</t>
  </si>
  <si>
    <t>Betriebsbeitrag der öffentlichen Hand (Kanton)</t>
  </si>
  <si>
    <t>B) Leistungsdaten</t>
  </si>
  <si>
    <t>Kapazität / Plätze</t>
  </si>
  <si>
    <t>Geplante Leistungen / 
Aufenthaltstage</t>
  </si>
  <si>
    <t>Abweichung
zum Vorjahr</t>
  </si>
  <si>
    <t>Wohnen mit Beschäftigung</t>
  </si>
  <si>
    <t>Wohnen ohne Beschäftigung</t>
  </si>
  <si>
    <t>Beschäftigung f. Externe/Tagesstätte</t>
  </si>
  <si>
    <t>Kurzkommentar zum Leistungsvertrag</t>
  </si>
  <si>
    <t>(Vergleich zu Vorjahr bei grösseren Abweichungen, Spezialitäten im Vertragsjahr usw.)</t>
  </si>
  <si>
    <t>Funktion / Tätigkeit</t>
  </si>
  <si>
    <t>visiert für</t>
  </si>
  <si>
    <t>Datum</t>
  </si>
  <si>
    <t>Visum</t>
  </si>
  <si>
    <t>Versand an die Inst.</t>
  </si>
  <si>
    <t>Gesamtsicht Institution</t>
  </si>
  <si>
    <t>Betrag</t>
  </si>
  <si>
    <t>Zuständige(r) Revisor/in</t>
  </si>
  <si>
    <t>2. Revisor/in</t>
  </si>
  <si>
    <t>Referenzwert</t>
  </si>
  <si>
    <t>Vereinbarte Nettobetriebskosten pro Aufenthalts-/Präsenztag (Vollkosten)</t>
  </si>
  <si>
    <r>
      <rPr>
        <i/>
        <sz val="9"/>
        <rFont val="Arial"/>
        <family val="2"/>
      </rPr>
      <t xml:space="preserve"> </t>
    </r>
    <r>
      <rPr>
        <i/>
        <u/>
        <sz val="9"/>
        <rFont val="Arial"/>
        <family val="2"/>
      </rPr>
      <t>davon</t>
    </r>
    <r>
      <rPr>
        <i/>
        <sz val="9"/>
        <rFont val="Arial"/>
        <family val="2"/>
      </rPr>
      <t xml:space="preserve"> 6210 Ertrag aus berufl. Massnahmen</t>
    </r>
  </si>
  <si>
    <t>(alle Beträge in CHF erfassen)</t>
  </si>
  <si>
    <t>Zwischentotal Besoldung nur Personal</t>
  </si>
  <si>
    <t xml:space="preserve">Name: </t>
  </si>
  <si>
    <t xml:space="preserve">Bern, </t>
  </si>
  <si>
    <t>Beschreibung des Angebots</t>
  </si>
  <si>
    <t>GS FRW</t>
  </si>
  <si>
    <t>Stelle</t>
  </si>
  <si>
    <t>Rechnerische Kontrolle</t>
  </si>
  <si>
    <t>Visa und Datum</t>
  </si>
  <si>
    <t>Auszahlungsmonat</t>
  </si>
  <si>
    <t>Buchungstext</t>
  </si>
  <si>
    <t>Buchungsregel</t>
  </si>
  <si>
    <t>Mit folgender Bankverbindung</t>
  </si>
  <si>
    <t>Zu Gunsten der Institution</t>
  </si>
  <si>
    <t>Betrifft</t>
  </si>
  <si>
    <r>
      <t xml:space="preserve"> </t>
    </r>
    <r>
      <rPr>
        <i/>
        <u/>
        <sz val="9"/>
        <rFont val="Arial"/>
        <family val="2"/>
      </rPr>
      <t>davon</t>
    </r>
    <r>
      <rPr>
        <i/>
        <sz val="9"/>
        <rFont val="Arial"/>
        <family val="2"/>
      </rPr>
      <t xml:space="preserve"> Ertrag Leistungen Selbstzahler innerkantonal</t>
    </r>
  </si>
  <si>
    <r>
      <t xml:space="preserve"> </t>
    </r>
    <r>
      <rPr>
        <i/>
        <u/>
        <sz val="9"/>
        <rFont val="Arial"/>
        <family val="2"/>
      </rPr>
      <t>davon</t>
    </r>
    <r>
      <rPr>
        <i/>
        <sz val="9"/>
        <rFont val="Arial"/>
        <family val="2"/>
      </rPr>
      <t xml:space="preserve"> Ertrag Leistung Sozialdienst ausserkantonal</t>
    </r>
  </si>
  <si>
    <r>
      <t xml:space="preserve"> </t>
    </r>
    <r>
      <rPr>
        <i/>
        <u/>
        <sz val="9"/>
        <rFont val="Arial"/>
        <family val="2"/>
      </rPr>
      <t>davon</t>
    </r>
    <r>
      <rPr>
        <i/>
        <sz val="9"/>
        <rFont val="Arial"/>
        <family val="2"/>
      </rPr>
      <t xml:space="preserve"> Ertrag Leistungen Selbstzahler ausserkantonal</t>
    </r>
  </si>
  <si>
    <t>Ausblenden</t>
  </si>
  <si>
    <t>Ertrag Reservationstaxe</t>
  </si>
  <si>
    <t>Anzahl</t>
  </si>
  <si>
    <t>Geplante</t>
  </si>
  <si>
    <t>Nettobetriebskosten geplant</t>
  </si>
  <si>
    <t>Obergrenze Nettobetriebskosten</t>
  </si>
  <si>
    <t>Aufenthalts-tage</t>
  </si>
  <si>
    <t xml:space="preserve">Verrechenbarer Zuschlag </t>
  </si>
  <si>
    <t>Kalkulatorischer Zinssatz</t>
  </si>
  <si>
    <t>Restlaufzeit Nutzungsdauer</t>
  </si>
  <si>
    <t>Nutzungsdauer</t>
  </si>
  <si>
    <t xml:space="preserve">Art der Investition </t>
  </si>
  <si>
    <t>Investitionsbeitrag in CHF</t>
  </si>
  <si>
    <t xml:space="preserve">Beginn der Nutzung (Jahr) </t>
  </si>
  <si>
    <t xml:space="preserve">Datum der Verfügung </t>
  </si>
  <si>
    <t>Investitionsbeitrag 8</t>
  </si>
  <si>
    <t>Investitionsbeitrag 7</t>
  </si>
  <si>
    <t>Investitionsbeitrag 6</t>
  </si>
  <si>
    <t>Investitionsbeitrag 5</t>
  </si>
  <si>
    <t xml:space="preserve">Investitionsbeitrag 4 </t>
  </si>
  <si>
    <t>Investitionsbeitrag 3</t>
  </si>
  <si>
    <t>Investitionsbeitrag 2</t>
  </si>
  <si>
    <t>Investitionsbeitrag 1</t>
  </si>
  <si>
    <t>Name der Einrichtung</t>
  </si>
  <si>
    <t>Dieses Formular ist nur von Institutionen mit Klienten/innen aus anderen Kantonen ('Ausserkantonalen') auszufüllen!</t>
  </si>
  <si>
    <t>Jahr</t>
  </si>
  <si>
    <t xml:space="preserve">Berechung der Zuschläge für Kapitalkosten und Abschreibungen für direkte Investitionsbeiträge </t>
  </si>
  <si>
    <t>Zuschlag KK</t>
  </si>
  <si>
    <t>NBK Total</t>
  </si>
  <si>
    <t>Obergrenze</t>
  </si>
  <si>
    <t xml:space="preserve">Obergrenze </t>
  </si>
  <si>
    <t>Total CHF</t>
  </si>
  <si>
    <t>anrechenbare Kosten (inkl. Kapitalkosten)</t>
  </si>
  <si>
    <t>Leistungspreis 
pro Aufenthaltstag</t>
  </si>
  <si>
    <t>Besoldung Leitung &amp; Verwaltung</t>
  </si>
  <si>
    <t>Besoldung Oekonomie &amp; Hausdienst</t>
  </si>
  <si>
    <r>
      <rPr>
        <i/>
        <sz val="9"/>
        <rFont val="Arial"/>
        <family val="2"/>
      </rPr>
      <t xml:space="preserve"> </t>
    </r>
    <r>
      <rPr>
        <i/>
        <u/>
        <sz val="9"/>
        <rFont val="Arial"/>
        <family val="2"/>
      </rPr>
      <t>davon</t>
    </r>
    <r>
      <rPr>
        <i/>
        <sz val="9"/>
        <rFont val="Arial"/>
        <family val="2"/>
      </rPr>
      <t xml:space="preserve"> 3780 Sozialleistungen Betreute</t>
    </r>
  </si>
  <si>
    <t>Lebensmittel &amp; Getränke</t>
  </si>
  <si>
    <t>Unterhalt und Reparaturen immobile Anlagen</t>
  </si>
  <si>
    <t>Unterhalt und Reparaturen mobile Anlagen</t>
  </si>
  <si>
    <t>Unterhalt und Reparaturen Fahrzeuge</t>
  </si>
  <si>
    <t>Kapitalzinsen und Bankspesen</t>
  </si>
  <si>
    <t>Werkzeug/Material Beschäftigungsstätte</t>
  </si>
  <si>
    <t>Ertrag Dienstleistungen, Handel, Produktion</t>
  </si>
  <si>
    <t>Ertrag aus übrigen Leisttungen an Betreute</t>
  </si>
  <si>
    <t>Ertrag Leistungen an Personal und Dritte</t>
  </si>
  <si>
    <t>Ertrag Leistungsabgeltungen innerkantonal</t>
  </si>
  <si>
    <t>Ertrag Leistungsabgeltungen ausserkantonal</t>
  </si>
  <si>
    <t>anteilige Kapitalkosten</t>
  </si>
  <si>
    <t>Ambulante Betreuung</t>
  </si>
  <si>
    <t>Stunden</t>
  </si>
  <si>
    <t>Betriebsstd.</t>
  </si>
  <si>
    <t>Total Personalaufwand</t>
  </si>
  <si>
    <t>Leistungspreis 
pro Stunde</t>
  </si>
  <si>
    <t>Rechnung 2013</t>
  </si>
  <si>
    <t>Abweichung vertragsrel. Budget 2015 von Rechnung 2013 in %</t>
  </si>
  <si>
    <t>umfassend</t>
  </si>
  <si>
    <t>Leistungspreis 
pro Präsenztag</t>
  </si>
  <si>
    <t>ALBA, Leiter Abteilung Erwachsene</t>
  </si>
  <si>
    <t>Leistungspreis pro Aufenthaltstag WH mit BS</t>
  </si>
  <si>
    <t>Leistungspreis pro Aufenthaltstag WH ohne BS</t>
  </si>
  <si>
    <t xml:space="preserve">Leistungspreis pro Aufenthaltstag </t>
  </si>
  <si>
    <t>Leistungspreis pro Präsenztag BS/TS</t>
  </si>
  <si>
    <t>Leistungspreis pro Stunde Ambulante Betreuung</t>
  </si>
  <si>
    <r>
      <t xml:space="preserve"> </t>
    </r>
    <r>
      <rPr>
        <i/>
        <u/>
        <sz val="9"/>
        <rFont val="Arial"/>
        <family val="2"/>
      </rPr>
      <t>davon</t>
    </r>
    <r>
      <rPr>
        <i/>
        <sz val="9"/>
        <rFont val="Arial"/>
        <family val="2"/>
      </rPr>
      <t xml:space="preserve"> Ertrag Leistungen KESB ohne IV-Rente</t>
    </r>
  </si>
  <si>
    <r>
      <t xml:space="preserve"> </t>
    </r>
    <r>
      <rPr>
        <i/>
        <u/>
        <sz val="9"/>
        <rFont val="Arial"/>
        <family val="2"/>
      </rPr>
      <t>davon</t>
    </r>
    <r>
      <rPr>
        <i/>
        <sz val="9"/>
        <rFont val="Arial"/>
        <family val="2"/>
      </rPr>
      <t xml:space="preserve"> Ertrag Leistungen KESB mit IV-Rente</t>
    </r>
  </si>
  <si>
    <r>
      <t xml:space="preserve"> </t>
    </r>
    <r>
      <rPr>
        <i/>
        <u/>
        <sz val="9"/>
        <rFont val="Arial"/>
        <family val="2"/>
      </rPr>
      <t>davon</t>
    </r>
    <r>
      <rPr>
        <i/>
        <sz val="9"/>
        <rFont val="Arial"/>
        <family val="2"/>
      </rPr>
      <t xml:space="preserve"> Ertrag Leistungen POM ohne IV-Rente</t>
    </r>
  </si>
  <si>
    <r>
      <t xml:space="preserve"> </t>
    </r>
    <r>
      <rPr>
        <i/>
        <u/>
        <sz val="9"/>
        <rFont val="Arial"/>
        <family val="2"/>
      </rPr>
      <t>davon</t>
    </r>
    <r>
      <rPr>
        <i/>
        <sz val="9"/>
        <rFont val="Arial"/>
        <family val="2"/>
      </rPr>
      <t xml:space="preserve"> Ertrag Leistungen POM mit IV-Rente</t>
    </r>
  </si>
  <si>
    <t>Total Leistungsabgeltungen</t>
  </si>
  <si>
    <t>Präsident/in der Trägerschaft</t>
  </si>
  <si>
    <t>TRÄGERSCHAFT</t>
  </si>
  <si>
    <t>INSTITUTION</t>
  </si>
  <si>
    <t>Leistungsvertrag</t>
  </si>
  <si>
    <r>
      <t xml:space="preserve"> </t>
    </r>
    <r>
      <rPr>
        <i/>
        <u/>
        <sz val="9"/>
        <rFont val="Arial"/>
        <family val="2"/>
      </rPr>
      <t>davon</t>
    </r>
    <r>
      <rPr>
        <i/>
        <sz val="9"/>
        <rFont val="Arial"/>
        <family val="2"/>
      </rPr>
      <t xml:space="preserve"> Ertrag Leistungen Sozialdienst, KESB,POM innerkantonal</t>
    </r>
  </si>
  <si>
    <t>Entlastungspaket 2018</t>
  </si>
  <si>
    <t>Budget 2017 inkl. Entlastungspaket</t>
  </si>
  <si>
    <t>Lohnsummenwachstum inkl. Sozialleistungen (prov.)</t>
  </si>
  <si>
    <t>Teuerung Sachaufwand (prov.)</t>
  </si>
  <si>
    <t>Entlastungspaket 2018 (prov.)</t>
  </si>
  <si>
    <t>Versand nach Unterschrift LV</t>
  </si>
  <si>
    <t>für Wohnheime / Tagesstätten für Erwachsene</t>
  </si>
  <si>
    <t>Platz- und Betreuungs-zuschläge 2019</t>
  </si>
  <si>
    <t xml:space="preserve">     davon Veränderung 2019 (Platz- und Betreuungszuschläge)</t>
  </si>
  <si>
    <t>T. Schüpbach</t>
  </si>
  <si>
    <t>Leiter Abteilung Kinder/Jugend &amp; Erwachsene</t>
  </si>
  <si>
    <t>Thomas Schüpbach</t>
  </si>
  <si>
    <t>Institution</t>
  </si>
  <si>
    <t>Wohnen mit Beschäftigung (WH mit BS)</t>
  </si>
  <si>
    <t>KÜG-Tarif inkl. Kap.kosten</t>
  </si>
  <si>
    <t>Wohnen ohne Beschäftigung (WH ohne BS)</t>
  </si>
  <si>
    <t>Beachäftigung für Externe / Tagesstätte</t>
  </si>
  <si>
    <t/>
  </si>
  <si>
    <t>Berechnungsgrundlage</t>
  </si>
  <si>
    <t>KüG-Tarif für 
Pauschalabgeltung (inkl. Kapitalkosten)</t>
  </si>
  <si>
    <t xml:space="preserve">Anhang </t>
  </si>
  <si>
    <t>Budget
LV 2021</t>
  </si>
  <si>
    <t>Amt für Integration und Soziales</t>
  </si>
  <si>
    <t>Budget
LV 2022</t>
  </si>
  <si>
    <t>Abteilungsleitung Finanzen und Revision</t>
  </si>
  <si>
    <t>Abteilung Finanzen und Revision</t>
  </si>
  <si>
    <t>AMT FÜR INTEGRATION UND SOZIALES</t>
  </si>
  <si>
    <t>sofort</t>
  </si>
  <si>
    <t>Auszahlungsbeleg für Leistungsverträge AIS</t>
  </si>
  <si>
    <t>Amtsvorsteher/in</t>
  </si>
  <si>
    <t>Besoldung Betreuung (Wohnen)</t>
  </si>
  <si>
    <t>Besoldung Tagesstruktur Personal mit Begleitauftrag</t>
  </si>
  <si>
    <t>Besoldung Tagesstruktur Personal ohne Begleitauftrag</t>
  </si>
  <si>
    <t>Lohn und Entschädigungen Tagesstruktur Klientinnen / Klienten</t>
  </si>
  <si>
    <t>Unterhalt &amp; Reparatur Maschinen und Anlagen</t>
  </si>
  <si>
    <t>Unterhalt &amp; Reparatur IT &amp; Kommunikation</t>
  </si>
  <si>
    <t>Abschreibung Maschinen und Anlagen</t>
  </si>
  <si>
    <t>Mieterträge</t>
  </si>
  <si>
    <t>Finanzerträge</t>
  </si>
  <si>
    <t>Abteilungsleitung Soziale Einrichtungen und Assistenz</t>
  </si>
  <si>
    <t>Revisor/in Abt. Finanzen und Revision</t>
  </si>
  <si>
    <t>Amtsvorsteher</t>
  </si>
  <si>
    <t>M. Michel</t>
  </si>
  <si>
    <t>Gesundheits-, Sozial- und Integrationsdirektion</t>
  </si>
  <si>
    <t>Visum innerhalb AIS</t>
  </si>
  <si>
    <t>Leistungs- und Finanzplanung 2023</t>
  </si>
  <si>
    <t>Aufenthaltstage Budget 22</t>
  </si>
  <si>
    <t>Aufenthaltstage Rechnung 21</t>
  </si>
  <si>
    <t>Präsenztage Budget 22</t>
  </si>
  <si>
    <t>Präsenztage Rechnung 21</t>
  </si>
  <si>
    <t>Stunden Budget 22</t>
  </si>
  <si>
    <t>Stunden Rechnung 21</t>
  </si>
  <si>
    <t>Budget 2023</t>
  </si>
  <si>
    <t>Budget 2023 (gleichbleibende Leistung)</t>
  </si>
  <si>
    <t>vertragsrelevantes Budget 2023</t>
  </si>
  <si>
    <t>Planvorgaben Kanton für 2023</t>
  </si>
  <si>
    <t>Berechnung Referenzwert Budget 2023</t>
  </si>
  <si>
    <t>Nettobetriebskosten Budget 2022</t>
  </si>
  <si>
    <t>Referenzwert Budget 2023</t>
  </si>
  <si>
    <t>Nettobetriebskosten vertragsrelevantes Budget 2023</t>
  </si>
  <si>
    <t>Differenz zu Referenzwert Budget 2023</t>
  </si>
  <si>
    <t>2023</t>
  </si>
  <si>
    <t>Übersicht pro Angebot für das Betriebsjahr 2023</t>
  </si>
  <si>
    <t>Vereinbarte Leistungspreise pro Angebot für das Betriebsjahr 2023</t>
  </si>
  <si>
    <t>Budget
LV 2023</t>
  </si>
  <si>
    <t>LEISTUNGSVERTRAG (LV) 2023 zur Unterschrift</t>
  </si>
  <si>
    <t>Zusätzliche
Plätze 2023</t>
  </si>
  <si>
    <t>M. Riedwyl</t>
  </si>
  <si>
    <t>Abteilungsleitung SEA</t>
  </si>
  <si>
    <t>Leistungspreis für Berner IV-Rentner/innen, KESB mit IV-Rente und Selbstzahler /innen</t>
  </si>
  <si>
    <t>Leistungspreis für Berner von Sozialdienst, KESB ohne IV-Rente oder POM finanzierte Klienten/innen und ausserkantonale Klienten/innen</t>
  </si>
  <si>
    <t>Vorschusszahlung 2023</t>
  </si>
  <si>
    <t>Kostenträger</t>
  </si>
  <si>
    <t>9165 051 100</t>
  </si>
  <si>
    <t>Konto</t>
  </si>
  <si>
    <t>Budget 2022
 (gemäss LV)</t>
  </si>
  <si>
    <t>Kostenträger 
Total 2023</t>
  </si>
  <si>
    <t xml:space="preserve">Budget 2022
 (gemäss LV) </t>
  </si>
  <si>
    <t>Abweichung Budget 2023 (gl. Leistung)
 vom Budget 2022 in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</si>
</sst>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 * #,##0.00_ ;_ * \-#,##0.00_ ;_ * &quot;-&quot;??_ ;_ @_ "/>
    <numFmt numFmtId="164" formatCode="&quot;SFr.&quot;\ #,##0.00;[Red]&quot;SFr.&quot;\ \-#,##0.00"/>
    <numFmt numFmtId="165" formatCode="0.0%"/>
    <numFmt numFmtId="166" formatCode="_ * #,##0_ ;_ * \-#,##0_ ;_ * \-??_ ;_ @_ "/>
    <numFmt numFmtId="167" formatCode="[$CHF]\ #,##0.00"/>
    <numFmt numFmtId="168" formatCode="&quot;CHF&quot;* #,###"/>
    <numFmt numFmtId="169" formatCode="dd/mm/yyyy;@"/>
  </numFmts>
  <fonts count="54" x14ac:knownFonts="1">
    <font>
      <sz val="10"/>
      <name val="Arial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u/>
      <sz val="9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sz val="11"/>
      <name val="Arial"/>
      <family val="2"/>
    </font>
    <font>
      <sz val="16"/>
      <name val="Arial"/>
      <family val="2"/>
    </font>
    <font>
      <sz val="8"/>
      <name val="Arial"/>
      <family val="2"/>
    </font>
    <font>
      <b/>
      <sz val="26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8"/>
      <name val="Arial"/>
      <family val="2"/>
    </font>
    <font>
      <b/>
      <u/>
      <sz val="11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sz val="10"/>
      <color rgb="FFFF0000"/>
      <name val="Arial"/>
      <family val="2"/>
    </font>
    <font>
      <i/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color rgb="FF000000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</fonts>
  <fills count="39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13"/>
        <bgColor indexed="3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34"/>
      </patternFill>
    </fill>
    <fill>
      <patternFill patternType="solid">
        <fgColor theme="0"/>
        <bgColor indexed="3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indexed="34"/>
      </patternFill>
    </fill>
    <fill>
      <patternFill patternType="solid">
        <fgColor theme="0" tint="-4.9989318521683403E-2"/>
        <bgColor indexed="3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4659260841701"/>
        <bgColor indexed="64"/>
      </patternFill>
    </fill>
  </fills>
  <borders count="15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 style="thin">
        <color indexed="8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8"/>
      </top>
      <bottom style="double">
        <color indexed="8"/>
      </bottom>
      <diagonal/>
    </border>
    <border>
      <left/>
      <right style="thin">
        <color indexed="64"/>
      </right>
      <top style="thin">
        <color indexed="8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8"/>
      </right>
      <top/>
      <bottom style="double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double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indexed="8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indexed="8"/>
      </bottom>
      <diagonal/>
    </border>
    <border>
      <left/>
      <right style="thin">
        <color indexed="64"/>
      </right>
      <top/>
      <bottom style="double">
        <color indexed="8"/>
      </bottom>
      <diagonal/>
    </border>
    <border>
      <left style="thin">
        <color indexed="8"/>
      </left>
      <right style="thin">
        <color indexed="64"/>
      </right>
      <top/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</borders>
  <cellStyleXfs count="67">
    <xf numFmtId="0" fontId="0" fillId="0" borderId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2" applyNumberFormat="0" applyAlignment="0" applyProtection="0"/>
    <xf numFmtId="0" fontId="6" fillId="21" borderId="3" applyNumberFormat="0" applyAlignment="0" applyProtection="0"/>
    <xf numFmtId="43" fontId="1" fillId="0" borderId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47" fillId="0" borderId="0" applyNumberFormat="0" applyFill="0" applyBorder="0" applyAlignment="0" applyProtection="0">
      <alignment vertical="top"/>
      <protection locked="0"/>
    </xf>
    <xf numFmtId="0" fontId="12" fillId="7" borderId="2" applyNumberFormat="0" applyAlignment="0" applyProtection="0"/>
    <xf numFmtId="0" fontId="13" fillId="0" borderId="8" applyNumberFormat="0" applyFill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39" fillId="23" borderId="9" applyNumberFormat="0" applyAlignment="0" applyProtection="0"/>
    <xf numFmtId="0" fontId="1" fillId="23" borderId="9" applyNumberFormat="0" applyAlignment="0" applyProtection="0"/>
    <xf numFmtId="0" fontId="15" fillId="20" borderId="1" applyNumberFormat="0" applyAlignment="0" applyProtection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6" fillId="0" borderId="0" applyNumberFormat="0" applyFill="0" applyBorder="0" applyAlignment="0" applyProtection="0"/>
    <xf numFmtId="0" fontId="17" fillId="0" borderId="4" applyNumberFormat="0" applyFill="0" applyAlignment="0" applyProtection="0"/>
    <xf numFmtId="0" fontId="18" fillId="0" borderId="0" applyNumberFormat="0" applyFill="0" applyBorder="0" applyAlignment="0" applyProtection="0"/>
  </cellStyleXfs>
  <cellXfs count="742">
    <xf numFmtId="0" fontId="0" fillId="0" borderId="0" xfId="0"/>
    <xf numFmtId="0" fontId="0" fillId="0" borderId="0" xfId="0" applyAlignment="1">
      <alignment horizontal="center"/>
    </xf>
    <xf numFmtId="0" fontId="21" fillId="0" borderId="0" xfId="0" applyFont="1" applyAlignment="1">
      <alignment horizontal="center"/>
    </xf>
    <xf numFmtId="14" fontId="21" fillId="24" borderId="10" xfId="0" applyNumberFormat="1" applyFont="1" applyFill="1" applyBorder="1" applyAlignment="1" applyProtection="1">
      <alignment horizontal="center" vertical="center"/>
      <protection locked="0"/>
    </xf>
    <xf numFmtId="0" fontId="20" fillId="0" borderId="0" xfId="0" applyFont="1" applyAlignment="1">
      <alignment vertical="top" wrapText="1"/>
    </xf>
    <xf numFmtId="0" fontId="22" fillId="0" borderId="11" xfId="0" applyFont="1" applyBorder="1" applyAlignment="1">
      <alignment vertical="top" wrapText="1"/>
    </xf>
    <xf numFmtId="0" fontId="22" fillId="0" borderId="0" xfId="0" applyFont="1" applyAlignment="1">
      <alignment vertical="top" wrapText="1"/>
    </xf>
    <xf numFmtId="0" fontId="24" fillId="0" borderId="12" xfId="0" applyFont="1" applyBorder="1" applyAlignment="1">
      <alignment vertical="center" wrapText="1"/>
    </xf>
    <xf numFmtId="0" fontId="25" fillId="0" borderId="0" xfId="0" applyFont="1" applyAlignment="1">
      <alignment vertical="top" wrapText="1"/>
    </xf>
    <xf numFmtId="0" fontId="24" fillId="24" borderId="12" xfId="0" applyFont="1" applyFill="1" applyBorder="1" applyAlignment="1" applyProtection="1">
      <alignment vertical="center" wrapText="1"/>
      <protection locked="0"/>
    </xf>
    <xf numFmtId="0" fontId="24" fillId="24" borderId="12" xfId="0" applyFont="1" applyFill="1" applyBorder="1" applyAlignment="1" applyProtection="1">
      <alignment horizontal="left" vertical="center" wrapText="1"/>
      <protection locked="0"/>
    </xf>
    <xf numFmtId="14" fontId="0" fillId="0" borderId="0" xfId="0" applyNumberFormat="1" applyFont="1" applyAlignment="1">
      <alignment horizontal="left" vertical="top" wrapText="1"/>
    </xf>
    <xf numFmtId="3" fontId="26" fillId="24" borderId="13" xfId="0" applyNumberFormat="1" applyFont="1" applyFill="1" applyBorder="1" applyAlignment="1" applyProtection="1">
      <alignment horizontal="center" vertical="center"/>
      <protection locked="0"/>
    </xf>
    <xf numFmtId="3" fontId="26" fillId="24" borderId="14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Protection="1"/>
    <xf numFmtId="0" fontId="28" fillId="0" borderId="15" xfId="0" applyFont="1" applyBorder="1" applyAlignment="1" applyProtection="1">
      <alignment horizontal="left"/>
    </xf>
    <xf numFmtId="0" fontId="1" fillId="0" borderId="0" xfId="0" applyFont="1"/>
    <xf numFmtId="0" fontId="21" fillId="24" borderId="10" xfId="0" applyNumberFormat="1" applyFont="1" applyFill="1" applyBorder="1" applyAlignment="1" applyProtection="1">
      <alignment horizontal="center" vertical="center"/>
      <protection locked="0"/>
    </xf>
    <xf numFmtId="49" fontId="21" fillId="24" borderId="10" xfId="0" applyNumberFormat="1" applyFont="1" applyFill="1" applyBorder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center"/>
    </xf>
    <xf numFmtId="3" fontId="0" fillId="24" borderId="16" xfId="0" applyNumberFormat="1" applyFill="1" applyBorder="1" applyAlignment="1" applyProtection="1">
      <alignment horizontal="right"/>
      <protection locked="0"/>
    </xf>
    <xf numFmtId="3" fontId="21" fillId="27" borderId="0" xfId="0" applyNumberFormat="1" applyFont="1" applyFill="1" applyBorder="1" applyAlignment="1" applyProtection="1">
      <alignment vertical="center"/>
    </xf>
    <xf numFmtId="4" fontId="21" fillId="27" borderId="0" xfId="0" applyNumberFormat="1" applyFont="1" applyFill="1" applyBorder="1" applyAlignment="1" applyProtection="1">
      <alignment vertical="center"/>
    </xf>
    <xf numFmtId="3" fontId="21" fillId="27" borderId="0" xfId="0" applyNumberFormat="1" applyFont="1" applyFill="1" applyBorder="1" applyAlignment="1" applyProtection="1">
      <alignment horizontal="right" vertical="center"/>
    </xf>
    <xf numFmtId="3" fontId="24" fillId="27" borderId="0" xfId="0" applyNumberFormat="1" applyFont="1" applyFill="1" applyBorder="1" applyAlignment="1" applyProtection="1">
      <alignment vertical="top" readingOrder="1"/>
    </xf>
    <xf numFmtId="0" fontId="26" fillId="0" borderId="17" xfId="0" applyFont="1" applyBorder="1" applyAlignment="1" applyProtection="1">
      <alignment horizontal="center" vertical="center"/>
    </xf>
    <xf numFmtId="3" fontId="23" fillId="24" borderId="16" xfId="0" applyNumberFormat="1" applyFont="1" applyFill="1" applyBorder="1" applyAlignment="1" applyProtection="1">
      <alignment horizontal="right"/>
      <protection locked="0"/>
    </xf>
    <xf numFmtId="3" fontId="33" fillId="28" borderId="16" xfId="0" applyNumberFormat="1" applyFont="1" applyFill="1" applyBorder="1" applyAlignment="1" applyProtection="1">
      <alignment horizontal="right"/>
      <protection locked="0"/>
    </xf>
    <xf numFmtId="3" fontId="0" fillId="29" borderId="18" xfId="0" applyNumberFormat="1" applyFill="1" applyBorder="1" applyAlignment="1" applyProtection="1">
      <alignment horizontal="right"/>
      <protection locked="0"/>
    </xf>
    <xf numFmtId="3" fontId="33" fillId="24" borderId="16" xfId="0" applyNumberFormat="1" applyFont="1" applyFill="1" applyBorder="1" applyAlignment="1" applyProtection="1">
      <alignment horizontal="right"/>
      <protection locked="0"/>
    </xf>
    <xf numFmtId="14" fontId="1" fillId="0" borderId="11" xfId="0" applyNumberFormat="1" applyFont="1" applyBorder="1" applyAlignment="1">
      <alignment horizontal="right" vertical="center" wrapText="1"/>
    </xf>
    <xf numFmtId="0" fontId="20" fillId="0" borderId="0" xfId="0" applyFont="1" applyBorder="1" applyAlignment="1">
      <alignment vertical="top" wrapText="1"/>
    </xf>
    <xf numFmtId="0" fontId="1" fillId="0" borderId="10" xfId="0" applyFont="1" applyBorder="1" applyAlignment="1">
      <alignment horizontal="left" vertical="center" wrapText="1"/>
    </xf>
    <xf numFmtId="0" fontId="35" fillId="0" borderId="11" xfId="0" applyFont="1" applyBorder="1" applyAlignment="1">
      <alignment vertical="top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20" fillId="0" borderId="0" xfId="0" applyFont="1" applyAlignment="1">
      <alignment horizontal="left" vertical="top" wrapText="1"/>
    </xf>
    <xf numFmtId="0" fontId="1" fillId="0" borderId="1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48" fillId="0" borderId="0" xfId="0" applyFont="1"/>
    <xf numFmtId="3" fontId="33" fillId="28" borderId="22" xfId="0" applyNumberFormat="1" applyFont="1" applyFill="1" applyBorder="1" applyAlignment="1" applyProtection="1">
      <alignment horizontal="right"/>
      <protection locked="0"/>
    </xf>
    <xf numFmtId="3" fontId="0" fillId="29" borderId="22" xfId="0" applyNumberFormat="1" applyFill="1" applyBorder="1" applyAlignment="1" applyProtection="1">
      <alignment horizontal="right"/>
      <protection locked="0"/>
    </xf>
    <xf numFmtId="0" fontId="21" fillId="0" borderId="0" xfId="0" applyFont="1" applyFill="1" applyBorder="1" applyAlignment="1" applyProtection="1">
      <alignment horizontal="center" vertical="center"/>
    </xf>
    <xf numFmtId="0" fontId="24" fillId="30" borderId="0" xfId="0" applyFont="1" applyFill="1" applyBorder="1" applyAlignment="1" applyProtection="1">
      <alignment vertical="center" wrapText="1"/>
    </xf>
    <xf numFmtId="0" fontId="26" fillId="0" borderId="0" xfId="0" applyFont="1" applyFill="1" applyProtection="1"/>
    <xf numFmtId="0" fontId="0" fillId="0" borderId="0" xfId="0" applyFill="1" applyProtection="1"/>
    <xf numFmtId="0" fontId="26" fillId="0" borderId="0" xfId="0" applyFont="1" applyProtection="1"/>
    <xf numFmtId="0" fontId="0" fillId="0" borderId="0" xfId="0" applyAlignment="1" applyProtection="1">
      <alignment horizontal="center"/>
    </xf>
    <xf numFmtId="0" fontId="1" fillId="0" borderId="0" xfId="0" applyFont="1" applyProtection="1"/>
    <xf numFmtId="3" fontId="0" fillId="0" borderId="0" xfId="0" applyNumberFormat="1" applyProtection="1"/>
    <xf numFmtId="0" fontId="0" fillId="0" borderId="0" xfId="0" applyFill="1" applyBorder="1" applyProtection="1"/>
    <xf numFmtId="0" fontId="0" fillId="0" borderId="0" xfId="0" applyFill="1" applyBorder="1" applyAlignment="1" applyProtection="1">
      <alignment horizontal="center"/>
    </xf>
    <xf numFmtId="0" fontId="0" fillId="0" borderId="0" xfId="0" applyAlignment="1" applyProtection="1">
      <alignment horizontal="left"/>
    </xf>
    <xf numFmtId="0" fontId="26" fillId="0" borderId="0" xfId="0" applyFont="1" applyBorder="1" applyAlignment="1" applyProtection="1">
      <alignment horizontal="left"/>
    </xf>
    <xf numFmtId="0" fontId="24" fillId="0" borderId="0" xfId="0" applyFont="1" applyProtection="1"/>
    <xf numFmtId="0" fontId="23" fillId="0" borderId="0" xfId="0" applyFont="1" applyProtection="1"/>
    <xf numFmtId="0" fontId="0" fillId="0" borderId="0" xfId="0" applyAlignment="1" applyProtection="1">
      <alignment wrapText="1"/>
    </xf>
    <xf numFmtId="0" fontId="0" fillId="0" borderId="0" xfId="0" applyBorder="1" applyProtection="1"/>
    <xf numFmtId="0" fontId="0" fillId="0" borderId="11" xfId="0" applyBorder="1" applyProtection="1"/>
    <xf numFmtId="0" fontId="1" fillId="0" borderId="0" xfId="0" applyFont="1" applyBorder="1" applyProtection="1"/>
    <xf numFmtId="0" fontId="22" fillId="0" borderId="0" xfId="0" applyFont="1" applyProtection="1"/>
    <xf numFmtId="14" fontId="0" fillId="0" borderId="0" xfId="0" applyNumberFormat="1" applyProtection="1"/>
    <xf numFmtId="0" fontId="26" fillId="0" borderId="27" xfId="0" applyFont="1" applyBorder="1" applyAlignment="1" applyProtection="1">
      <alignment horizontal="center" vertical="center" wrapText="1"/>
    </xf>
    <xf numFmtId="0" fontId="26" fillId="0" borderId="28" xfId="0" applyFont="1" applyBorder="1" applyAlignment="1" applyProtection="1">
      <alignment horizontal="center" vertical="center"/>
    </xf>
    <xf numFmtId="0" fontId="23" fillId="0" borderId="29" xfId="0" applyFont="1" applyBorder="1" applyAlignment="1" applyProtection="1">
      <alignment horizontal="center" vertical="center"/>
    </xf>
    <xf numFmtId="0" fontId="23" fillId="0" borderId="30" xfId="0" applyFont="1" applyBorder="1" applyAlignment="1" applyProtection="1">
      <alignment horizontal="center" vertical="center"/>
    </xf>
    <xf numFmtId="0" fontId="23" fillId="0" borderId="31" xfId="0" applyFont="1" applyBorder="1" applyAlignment="1" applyProtection="1">
      <alignment horizontal="center" vertical="center"/>
    </xf>
    <xf numFmtId="3" fontId="26" fillId="0" borderId="14" xfId="0" applyNumberFormat="1" applyFont="1" applyFill="1" applyBorder="1" applyAlignment="1" applyProtection="1">
      <alignment horizontal="center" vertical="center"/>
    </xf>
    <xf numFmtId="165" fontId="26" fillId="0" borderId="32" xfId="0" applyNumberFormat="1" applyFont="1" applyFill="1" applyBorder="1" applyAlignment="1" applyProtection="1">
      <alignment horizontal="center" vertical="center"/>
    </xf>
    <xf numFmtId="0" fontId="0" fillId="27" borderId="0" xfId="0" applyFill="1" applyProtection="1"/>
    <xf numFmtId="0" fontId="1" fillId="0" borderId="0" xfId="0" applyFont="1" applyFill="1" applyBorder="1" applyAlignment="1" applyProtection="1">
      <alignment horizontal="left" vertical="top" readingOrder="1"/>
    </xf>
    <xf numFmtId="0" fontId="23" fillId="0" borderId="0" xfId="0" applyFont="1" applyFill="1" applyBorder="1" applyAlignment="1" applyProtection="1">
      <alignment horizontal="left" vertical="top" readingOrder="1"/>
    </xf>
    <xf numFmtId="0" fontId="22" fillId="0" borderId="11" xfId="0" applyFont="1" applyBorder="1" applyAlignment="1" applyProtection="1">
      <alignment horizontal="left"/>
    </xf>
    <xf numFmtId="0" fontId="0" fillId="0" borderId="11" xfId="0" applyBorder="1" applyAlignment="1" applyProtection="1">
      <alignment horizontal="left"/>
    </xf>
    <xf numFmtId="0" fontId="28" fillId="0" borderId="0" xfId="0" applyFont="1" applyBorder="1" applyAlignment="1" applyProtection="1"/>
    <xf numFmtId="0" fontId="28" fillId="0" borderId="33" xfId="0" applyFont="1" applyBorder="1" applyAlignment="1" applyProtection="1">
      <alignment horizontal="left"/>
    </xf>
    <xf numFmtId="0" fontId="0" fillId="0" borderId="0" xfId="0" applyAlignment="1" applyProtection="1"/>
    <xf numFmtId="14" fontId="35" fillId="0" borderId="11" xfId="0" applyNumberFormat="1" applyFont="1" applyBorder="1" applyAlignment="1" applyProtection="1">
      <alignment horizontal="right" vertical="center"/>
    </xf>
    <xf numFmtId="0" fontId="35" fillId="0" borderId="11" xfId="0" applyFont="1" applyBorder="1" applyAlignment="1" applyProtection="1">
      <alignment horizontal="left" vertical="center"/>
    </xf>
    <xf numFmtId="3" fontId="0" fillId="0" borderId="16" xfId="0" applyNumberFormat="1" applyFill="1" applyBorder="1" applyAlignment="1" applyProtection="1">
      <alignment horizontal="right"/>
    </xf>
    <xf numFmtId="0" fontId="0" fillId="0" borderId="0" xfId="0" applyNumberFormat="1" applyAlignment="1" applyProtection="1"/>
    <xf numFmtId="0" fontId="33" fillId="0" borderId="0" xfId="0" applyFont="1" applyProtection="1"/>
    <xf numFmtId="0" fontId="36" fillId="0" borderId="0" xfId="0" applyFont="1" applyProtection="1"/>
    <xf numFmtId="3" fontId="33" fillId="0" borderId="0" xfId="0" applyNumberFormat="1" applyFont="1" applyProtection="1"/>
    <xf numFmtId="0" fontId="49" fillId="0" borderId="0" xfId="0" applyFont="1" applyProtection="1"/>
    <xf numFmtId="14" fontId="35" fillId="0" borderId="11" xfId="0" applyNumberFormat="1" applyFont="1" applyBorder="1" applyAlignment="1" applyProtection="1">
      <alignment horizontal="right"/>
    </xf>
    <xf numFmtId="0" fontId="26" fillId="0" borderId="0" xfId="0" applyFont="1" applyAlignment="1" applyProtection="1">
      <alignment horizontal="left" vertical="center"/>
    </xf>
    <xf numFmtId="14" fontId="35" fillId="0" borderId="11" xfId="0" applyNumberFormat="1" applyFont="1" applyBorder="1" applyAlignment="1" applyProtection="1">
      <alignment horizontal="left" vertical="center"/>
    </xf>
    <xf numFmtId="14" fontId="35" fillId="0" borderId="11" xfId="0" applyNumberFormat="1" applyFont="1" applyFill="1" applyBorder="1" applyAlignment="1" applyProtection="1">
      <alignment horizontal="right" vertical="center"/>
    </xf>
    <xf numFmtId="0" fontId="35" fillId="0" borderId="42" xfId="0" applyFont="1" applyFill="1" applyBorder="1" applyAlignment="1" applyProtection="1">
      <alignment vertical="center"/>
    </xf>
    <xf numFmtId="0" fontId="22" fillId="0" borderId="11" xfId="0" applyFont="1" applyBorder="1" applyProtection="1"/>
    <xf numFmtId="0" fontId="23" fillId="0" borderId="0" xfId="0" applyFont="1" applyFill="1" applyBorder="1" applyAlignment="1" applyProtection="1">
      <alignment horizontal="center"/>
    </xf>
    <xf numFmtId="3" fontId="1" fillId="29" borderId="18" xfId="0" applyNumberFormat="1" applyFont="1" applyFill="1" applyBorder="1" applyAlignment="1" applyProtection="1">
      <alignment horizontal="right"/>
      <protection locked="0"/>
    </xf>
    <xf numFmtId="3" fontId="1" fillId="28" borderId="16" xfId="0" applyNumberFormat="1" applyFont="1" applyFill="1" applyBorder="1" applyAlignment="1" applyProtection="1">
      <alignment horizontal="right"/>
      <protection locked="0"/>
    </xf>
    <xf numFmtId="0" fontId="0" fillId="0" borderId="0" xfId="0" applyBorder="1" applyAlignment="1" applyProtection="1">
      <alignment horizontal="center"/>
    </xf>
    <xf numFmtId="0" fontId="30" fillId="0" borderId="43" xfId="0" applyFont="1" applyBorder="1" applyProtection="1"/>
    <xf numFmtId="0" fontId="33" fillId="0" borderId="0" xfId="0" applyFont="1" applyBorder="1" applyAlignment="1" applyProtection="1">
      <alignment horizontal="center"/>
    </xf>
    <xf numFmtId="0" fontId="28" fillId="0" borderId="44" xfId="0" applyFont="1" applyBorder="1" applyAlignment="1" applyProtection="1">
      <alignment horizontal="left"/>
    </xf>
    <xf numFmtId="0" fontId="23" fillId="0" borderId="0" xfId="0" applyFont="1" applyBorder="1" applyAlignment="1" applyProtection="1">
      <alignment horizontal="center"/>
    </xf>
    <xf numFmtId="0" fontId="34" fillId="0" borderId="43" xfId="0" applyFont="1" applyBorder="1" applyProtection="1"/>
    <xf numFmtId="0" fontId="34" fillId="0" borderId="43" xfId="0" applyFont="1" applyBorder="1" applyAlignment="1" applyProtection="1">
      <alignment horizontal="left"/>
    </xf>
    <xf numFmtId="0" fontId="28" fillId="0" borderId="43" xfId="0" applyFont="1" applyBorder="1" applyProtection="1"/>
    <xf numFmtId="0" fontId="28" fillId="0" borderId="45" xfId="0" applyFont="1" applyBorder="1" applyAlignment="1" applyProtection="1">
      <alignment horizontal="left"/>
    </xf>
    <xf numFmtId="0" fontId="47" fillId="24" borderId="12" xfId="47" applyNumberFormat="1" applyFill="1" applyBorder="1" applyAlignment="1" applyProtection="1">
      <alignment vertical="center" wrapText="1"/>
      <protection locked="0"/>
    </xf>
    <xf numFmtId="0" fontId="30" fillId="0" borderId="0" xfId="0" applyFont="1" applyProtection="1"/>
    <xf numFmtId="0" fontId="29" fillId="0" borderId="0" xfId="0" applyFont="1" applyProtection="1"/>
    <xf numFmtId="0" fontId="24" fillId="0" borderId="0" xfId="0" applyFont="1" applyAlignment="1" applyProtection="1">
      <alignment horizontal="center"/>
    </xf>
    <xf numFmtId="0" fontId="0" fillId="0" borderId="0" xfId="0" applyAlignment="1" applyProtection="1">
      <alignment horizontal="right"/>
    </xf>
    <xf numFmtId="0" fontId="24" fillId="0" borderId="0" xfId="0" applyFont="1" applyAlignment="1" applyProtection="1">
      <alignment horizontal="left"/>
    </xf>
    <xf numFmtId="0" fontId="26" fillId="0" borderId="0" xfId="0" applyFont="1" applyBorder="1" applyAlignment="1" applyProtection="1">
      <alignment horizontal="left" vertical="center"/>
    </xf>
    <xf numFmtId="0" fontId="26" fillId="0" borderId="16" xfId="0" applyFont="1" applyBorder="1" applyAlignment="1" applyProtection="1">
      <alignment horizontal="left" vertical="center"/>
    </xf>
    <xf numFmtId="0" fontId="26" fillId="0" borderId="16" xfId="0" applyFont="1" applyBorder="1" applyAlignment="1" applyProtection="1">
      <alignment horizontal="center" vertical="center" wrapText="1"/>
    </xf>
    <xf numFmtId="0" fontId="26" fillId="0" borderId="37" xfId="0" applyFont="1" applyBorder="1" applyAlignment="1" applyProtection="1">
      <alignment horizontal="left" vertical="center"/>
    </xf>
    <xf numFmtId="0" fontId="26" fillId="0" borderId="16" xfId="0" applyFont="1" applyBorder="1" applyAlignment="1" applyProtection="1">
      <alignment horizontal="center" vertical="center"/>
    </xf>
    <xf numFmtId="0" fontId="29" fillId="0" borderId="16" xfId="0" applyFont="1" applyBorder="1" applyAlignment="1" applyProtection="1">
      <alignment horizontal="center" vertical="center" wrapText="1"/>
    </xf>
    <xf numFmtId="0" fontId="29" fillId="26" borderId="16" xfId="0" applyFont="1" applyFill="1" applyBorder="1" applyAlignment="1" applyProtection="1">
      <alignment horizontal="center" vertical="center" wrapText="1"/>
    </xf>
    <xf numFmtId="0" fontId="26" fillId="0" borderId="22" xfId="0" applyFont="1" applyBorder="1" applyProtection="1"/>
    <xf numFmtId="1" fontId="0" fillId="0" borderId="16" xfId="0" applyNumberFormat="1" applyFill="1" applyBorder="1" applyAlignment="1" applyProtection="1">
      <alignment horizontal="center"/>
    </xf>
    <xf numFmtId="165" fontId="0" fillId="26" borderId="16" xfId="0" applyNumberFormat="1" applyFill="1" applyBorder="1" applyAlignment="1" applyProtection="1">
      <alignment horizontal="center"/>
    </xf>
    <xf numFmtId="0" fontId="26" fillId="0" borderId="0" xfId="0" applyFont="1" applyBorder="1" applyAlignment="1" applyProtection="1">
      <alignment horizontal="center"/>
    </xf>
    <xf numFmtId="0" fontId="26" fillId="0" borderId="16" xfId="0" applyFont="1" applyBorder="1" applyAlignment="1" applyProtection="1">
      <alignment horizontal="left"/>
    </xf>
    <xf numFmtId="0" fontId="26" fillId="0" borderId="16" xfId="0" applyFont="1" applyBorder="1" applyAlignment="1" applyProtection="1"/>
    <xf numFmtId="3" fontId="0" fillId="0" borderId="0" xfId="0" applyNumberFormat="1" applyBorder="1" applyAlignment="1" applyProtection="1">
      <alignment horizontal="center"/>
    </xf>
    <xf numFmtId="0" fontId="26" fillId="0" borderId="16" xfId="0" applyFont="1" applyBorder="1" applyProtection="1"/>
    <xf numFmtId="0" fontId="0" fillId="0" borderId="16" xfId="0" applyBorder="1" applyAlignment="1" applyProtection="1">
      <alignment vertical="center"/>
    </xf>
    <xf numFmtId="14" fontId="0" fillId="0" borderId="16" xfId="0" applyNumberFormat="1" applyBorder="1" applyAlignment="1" applyProtection="1">
      <alignment horizontal="center" vertical="center"/>
    </xf>
    <xf numFmtId="0" fontId="0" fillId="0" borderId="16" xfId="0" applyBorder="1" applyProtection="1"/>
    <xf numFmtId="0" fontId="0" fillId="0" borderId="16" xfId="0" applyFill="1" applyBorder="1" applyAlignment="1" applyProtection="1">
      <alignment vertical="center"/>
    </xf>
    <xf numFmtId="0" fontId="35" fillId="0" borderId="0" xfId="0" applyFont="1" applyAlignment="1" applyProtection="1">
      <alignment horizontal="right" vertical="center"/>
    </xf>
    <xf numFmtId="3" fontId="26" fillId="0" borderId="46" xfId="0" applyNumberFormat="1" applyFont="1" applyFill="1" applyBorder="1" applyAlignment="1" applyProtection="1">
      <alignment horizontal="center" vertical="center" textRotation="90" wrapText="1"/>
    </xf>
    <xf numFmtId="3" fontId="33" fillId="0" borderId="46" xfId="0" applyNumberFormat="1" applyFont="1" applyFill="1" applyBorder="1" applyAlignment="1" applyProtection="1">
      <alignment horizontal="right"/>
    </xf>
    <xf numFmtId="3" fontId="28" fillId="0" borderId="46" xfId="0" applyNumberFormat="1" applyFont="1" applyFill="1" applyBorder="1" applyAlignment="1" applyProtection="1">
      <alignment horizontal="right"/>
    </xf>
    <xf numFmtId="3" fontId="0" fillId="0" borderId="22" xfId="0" applyNumberFormat="1" applyFill="1" applyBorder="1" applyAlignment="1" applyProtection="1">
      <alignment horizontal="right"/>
    </xf>
    <xf numFmtId="3" fontId="0" fillId="24" borderId="47" xfId="0" applyNumberFormat="1" applyFill="1" applyBorder="1" applyAlignment="1" applyProtection="1">
      <alignment horizontal="right"/>
      <protection locked="0"/>
    </xf>
    <xf numFmtId="3" fontId="28" fillId="0" borderId="48" xfId="0" applyNumberFormat="1" applyFont="1" applyBorder="1" applyAlignment="1" applyProtection="1">
      <alignment horizontal="right"/>
    </xf>
    <xf numFmtId="3" fontId="28" fillId="0" borderId="49" xfId="0" applyNumberFormat="1" applyFont="1" applyBorder="1" applyAlignment="1" applyProtection="1">
      <alignment horizontal="right"/>
    </xf>
    <xf numFmtId="3" fontId="33" fillId="29" borderId="16" xfId="0" applyNumberFormat="1" applyFont="1" applyFill="1" applyBorder="1" applyAlignment="1" applyProtection="1">
      <alignment horizontal="right"/>
      <protection locked="0"/>
    </xf>
    <xf numFmtId="0" fontId="35" fillId="27" borderId="0" xfId="0" applyFont="1" applyFill="1" applyAlignment="1" applyProtection="1">
      <alignment horizontal="right" vertical="center"/>
    </xf>
    <xf numFmtId="0" fontId="38" fillId="0" borderId="0" xfId="0" applyFont="1" applyFill="1" applyAlignment="1">
      <alignment horizontal="center"/>
    </xf>
    <xf numFmtId="3" fontId="26" fillId="28" borderId="14" xfId="0" applyNumberFormat="1" applyFont="1" applyFill="1" applyBorder="1" applyAlignment="1" applyProtection="1">
      <alignment horizontal="center" vertical="center"/>
      <protection locked="0"/>
    </xf>
    <xf numFmtId="3" fontId="26" fillId="29" borderId="14" xfId="0" applyNumberFormat="1" applyFont="1" applyFill="1" applyBorder="1" applyAlignment="1" applyProtection="1">
      <alignment horizontal="center" vertical="center"/>
      <protection locked="0"/>
    </xf>
    <xf numFmtId="0" fontId="26" fillId="0" borderId="16" xfId="0" applyFont="1" applyFill="1" applyBorder="1" applyAlignment="1" applyProtection="1">
      <alignment horizontal="center" vertical="center" wrapText="1"/>
    </xf>
    <xf numFmtId="3" fontId="0" fillId="29" borderId="46" xfId="0" applyNumberFormat="1" applyFill="1" applyBorder="1" applyAlignment="1" applyProtection="1">
      <alignment horizontal="right"/>
      <protection locked="0"/>
    </xf>
    <xf numFmtId="14" fontId="30" fillId="0" borderId="0" xfId="0" applyNumberFormat="1" applyFont="1" applyBorder="1" applyAlignment="1" applyProtection="1">
      <alignment horizontal="right" vertical="center"/>
    </xf>
    <xf numFmtId="0" fontId="26" fillId="0" borderId="11" xfId="0" applyFont="1" applyFill="1" applyBorder="1" applyAlignment="1" applyProtection="1"/>
    <xf numFmtId="0" fontId="1" fillId="0" borderId="0" xfId="0" applyFont="1" applyAlignment="1" applyProtection="1"/>
    <xf numFmtId="0" fontId="24" fillId="29" borderId="12" xfId="0" applyFont="1" applyFill="1" applyBorder="1" applyAlignment="1" applyProtection="1">
      <alignment horizontal="left" vertical="center" wrapText="1"/>
      <protection locked="0"/>
    </xf>
    <xf numFmtId="0" fontId="24" fillId="29" borderId="30" xfId="0" applyFont="1" applyFill="1" applyBorder="1" applyAlignment="1" applyProtection="1">
      <alignment horizontal="left" vertical="center" wrapText="1"/>
      <protection locked="0"/>
    </xf>
    <xf numFmtId="10" fontId="0" fillId="27" borderId="0" xfId="0" applyNumberFormat="1" applyFill="1" applyProtection="1"/>
    <xf numFmtId="3" fontId="0" fillId="27" borderId="0" xfId="0" applyNumberFormat="1" applyFill="1" applyProtection="1"/>
    <xf numFmtId="0" fontId="33" fillId="0" borderId="0" xfId="0" applyFont="1" applyFill="1" applyAlignment="1" applyProtection="1"/>
    <xf numFmtId="3" fontId="26" fillId="27" borderId="0" xfId="0" applyNumberFormat="1" applyFont="1" applyFill="1" applyProtection="1"/>
    <xf numFmtId="0" fontId="35" fillId="0" borderId="0" xfId="0" applyFont="1" applyFill="1" applyBorder="1" applyAlignment="1" applyProtection="1"/>
    <xf numFmtId="14" fontId="30" fillId="0" borderId="0" xfId="0" applyNumberFormat="1" applyFont="1" applyFill="1" applyBorder="1" applyAlignment="1" applyProtection="1">
      <alignment horizontal="right" vertical="center"/>
    </xf>
    <xf numFmtId="3" fontId="1" fillId="29" borderId="16" xfId="0" applyNumberFormat="1" applyFont="1" applyFill="1" applyBorder="1" applyAlignment="1" applyProtection="1">
      <alignment horizontal="right"/>
      <protection locked="0"/>
    </xf>
    <xf numFmtId="3" fontId="26" fillId="0" borderId="16" xfId="0" applyNumberFormat="1" applyFont="1" applyFill="1" applyBorder="1" applyAlignment="1" applyProtection="1">
      <alignment horizontal="center"/>
    </xf>
    <xf numFmtId="0" fontId="31" fillId="0" borderId="43" xfId="0" applyFont="1" applyBorder="1" applyAlignment="1" applyProtection="1">
      <alignment horizontal="left"/>
    </xf>
    <xf numFmtId="0" fontId="31" fillId="0" borderId="43" xfId="0" applyFont="1" applyFill="1" applyBorder="1" applyAlignment="1" applyProtection="1">
      <alignment horizontal="left"/>
    </xf>
    <xf numFmtId="3" fontId="0" fillId="29" borderId="16" xfId="0" applyNumberFormat="1" applyFill="1" applyBorder="1" applyAlignment="1" applyProtection="1">
      <alignment horizontal="right"/>
      <protection locked="0"/>
    </xf>
    <xf numFmtId="3" fontId="1" fillId="29" borderId="46" xfId="0" applyNumberFormat="1" applyFont="1" applyFill="1" applyBorder="1" applyAlignment="1" applyProtection="1">
      <alignment horizontal="right"/>
      <protection locked="0"/>
    </xf>
    <xf numFmtId="3" fontId="0" fillId="0" borderId="23" xfId="0" applyNumberFormat="1" applyFill="1" applyBorder="1" applyAlignment="1" applyProtection="1">
      <alignment horizontal="right"/>
    </xf>
    <xf numFmtId="9" fontId="0" fillId="0" borderId="24" xfId="0" applyNumberFormat="1" applyFill="1" applyBorder="1" applyAlignment="1" applyProtection="1">
      <alignment horizontal="right"/>
    </xf>
    <xf numFmtId="3" fontId="0" fillId="0" borderId="46" xfId="0" applyNumberFormat="1" applyFill="1" applyBorder="1" applyAlignment="1" applyProtection="1">
      <alignment horizontal="right"/>
    </xf>
    <xf numFmtId="9" fontId="0" fillId="0" borderId="48" xfId="0" applyNumberFormat="1" applyFill="1" applyBorder="1" applyAlignment="1" applyProtection="1">
      <alignment horizontal="right"/>
    </xf>
    <xf numFmtId="3" fontId="28" fillId="0" borderId="54" xfId="0" applyNumberFormat="1" applyFont="1" applyBorder="1" applyAlignment="1" applyProtection="1">
      <alignment horizontal="right"/>
    </xf>
    <xf numFmtId="3" fontId="0" fillId="0" borderId="55" xfId="0" applyNumberFormat="1" applyFill="1" applyBorder="1" applyAlignment="1" applyProtection="1">
      <alignment horizontal="right"/>
    </xf>
    <xf numFmtId="9" fontId="0" fillId="0" borderId="37" xfId="0" applyNumberFormat="1" applyFill="1" applyBorder="1" applyAlignment="1" applyProtection="1">
      <alignment horizontal="right"/>
    </xf>
    <xf numFmtId="3" fontId="23" fillId="0" borderId="46" xfId="0" applyNumberFormat="1" applyFont="1" applyFill="1" applyBorder="1" applyAlignment="1" applyProtection="1">
      <alignment horizontal="right"/>
    </xf>
    <xf numFmtId="3" fontId="26" fillId="0" borderId="16" xfId="0" applyNumberFormat="1" applyFont="1" applyBorder="1" applyAlignment="1" applyProtection="1">
      <alignment horizontal="right"/>
    </xf>
    <xf numFmtId="3" fontId="1" fillId="0" borderId="46" xfId="0" applyNumberFormat="1" applyFont="1" applyFill="1" applyBorder="1" applyAlignment="1" applyProtection="1">
      <alignment horizontal="right"/>
    </xf>
    <xf numFmtId="3" fontId="28" fillId="0" borderId="56" xfId="0" applyNumberFormat="1" applyFont="1" applyBorder="1" applyAlignment="1" applyProtection="1">
      <alignment horizontal="right"/>
    </xf>
    <xf numFmtId="3" fontId="28" fillId="0" borderId="57" xfId="0" applyNumberFormat="1" applyFont="1" applyBorder="1" applyAlignment="1" applyProtection="1">
      <alignment horizontal="right"/>
    </xf>
    <xf numFmtId="0" fontId="0" fillId="0" borderId="0" xfId="0" applyNumberFormat="1" applyFill="1" applyAlignment="1" applyProtection="1"/>
    <xf numFmtId="3" fontId="0" fillId="0" borderId="0" xfId="0" applyNumberFormat="1" applyAlignment="1" applyProtection="1">
      <alignment horizontal="center"/>
    </xf>
    <xf numFmtId="3" fontId="0" fillId="0" borderId="0" xfId="0" applyNumberFormat="1" applyFill="1" applyAlignment="1" applyProtection="1">
      <alignment horizontal="center"/>
    </xf>
    <xf numFmtId="0" fontId="22" fillId="0" borderId="42" xfId="0" applyFont="1" applyFill="1" applyBorder="1" applyProtection="1"/>
    <xf numFmtId="0" fontId="26" fillId="0" borderId="11" xfId="0" applyFont="1" applyFill="1" applyBorder="1" applyProtection="1"/>
    <xf numFmtId="0" fontId="26" fillId="0" borderId="0" xfId="0" applyFont="1" applyAlignment="1" applyProtection="1">
      <alignment horizontal="left"/>
    </xf>
    <xf numFmtId="3" fontId="26" fillId="0" borderId="16" xfId="0" applyNumberFormat="1" applyFont="1" applyFill="1" applyBorder="1" applyAlignment="1" applyProtection="1">
      <alignment vertical="center"/>
    </xf>
    <xf numFmtId="4" fontId="26" fillId="0" borderId="16" xfId="0" applyNumberFormat="1" applyFont="1" applyFill="1" applyBorder="1" applyAlignment="1" applyProtection="1">
      <alignment horizontal="right" vertical="center"/>
    </xf>
    <xf numFmtId="4" fontId="26" fillId="28" borderId="16" xfId="0" applyNumberFormat="1" applyFont="1" applyFill="1" applyBorder="1" applyAlignment="1" applyProtection="1">
      <alignment vertical="center"/>
    </xf>
    <xf numFmtId="3" fontId="26" fillId="0" borderId="22" xfId="0" applyNumberFormat="1" applyFont="1" applyFill="1" applyBorder="1" applyAlignment="1" applyProtection="1">
      <alignment horizontal="center"/>
    </xf>
    <xf numFmtId="3" fontId="26" fillId="0" borderId="0" xfId="0" applyNumberFormat="1" applyFont="1" applyFill="1" applyBorder="1" applyAlignment="1" applyProtection="1">
      <alignment horizontal="center" vertical="center"/>
    </xf>
    <xf numFmtId="165" fontId="26" fillId="0" borderId="0" xfId="0" applyNumberFormat="1" applyFont="1" applyFill="1" applyBorder="1" applyAlignment="1" applyProtection="1">
      <alignment horizontal="center" vertical="center"/>
    </xf>
    <xf numFmtId="0" fontId="19" fillId="0" borderId="0" xfId="0" applyFont="1" applyFill="1" applyBorder="1" applyAlignment="1" applyProtection="1">
      <alignment horizontal="center" vertical="center"/>
    </xf>
    <xf numFmtId="0" fontId="27" fillId="0" borderId="0" xfId="0" applyFont="1" applyFill="1" applyBorder="1" applyAlignment="1" applyProtection="1">
      <alignment horizontal="center" vertical="center" wrapText="1"/>
    </xf>
    <xf numFmtId="3" fontId="0" fillId="24" borderId="58" xfId="0" applyNumberFormat="1" applyFill="1" applyBorder="1" applyAlignment="1" applyProtection="1">
      <alignment horizontal="right"/>
      <protection locked="0"/>
    </xf>
    <xf numFmtId="0" fontId="26" fillId="0" borderId="25" xfId="0" applyFont="1" applyBorder="1" applyAlignment="1" applyProtection="1">
      <alignment horizontal="left"/>
    </xf>
    <xf numFmtId="0" fontId="0" fillId="0" borderId="25" xfId="0" applyBorder="1" applyAlignment="1" applyProtection="1"/>
    <xf numFmtId="3" fontId="33" fillId="0" borderId="23" xfId="0" applyNumberFormat="1" applyFont="1" applyFill="1" applyBorder="1" applyAlignment="1" applyProtection="1">
      <alignment horizontal="right"/>
    </xf>
    <xf numFmtId="0" fontId="1" fillId="0" borderId="43" xfId="0" applyFont="1" applyBorder="1" applyAlignment="1" applyProtection="1">
      <alignment horizontal="right"/>
    </xf>
    <xf numFmtId="3" fontId="33" fillId="0" borderId="16" xfId="0" applyNumberFormat="1" applyFont="1" applyFill="1" applyBorder="1" applyAlignment="1" applyProtection="1">
      <alignment horizontal="right"/>
    </xf>
    <xf numFmtId="3" fontId="1" fillId="0" borderId="16" xfId="0" applyNumberFormat="1" applyFont="1" applyBorder="1" applyAlignment="1" applyProtection="1">
      <alignment horizontal="right"/>
    </xf>
    <xf numFmtId="3" fontId="1" fillId="0" borderId="23" xfId="0" applyNumberFormat="1" applyFont="1" applyBorder="1" applyAlignment="1" applyProtection="1">
      <alignment horizontal="right"/>
    </xf>
    <xf numFmtId="0" fontId="48" fillId="0" borderId="0" xfId="0" applyFont="1" applyFill="1" applyProtection="1"/>
    <xf numFmtId="10" fontId="48" fillId="0" borderId="0" xfId="0" applyNumberFormat="1" applyFont="1" applyProtection="1"/>
    <xf numFmtId="0" fontId="33" fillId="0" borderId="0" xfId="0" applyFont="1" applyFill="1" applyProtection="1"/>
    <xf numFmtId="3" fontId="33" fillId="29" borderId="46" xfId="0" applyNumberFormat="1" applyFont="1" applyFill="1" applyBorder="1" applyAlignment="1" applyProtection="1">
      <alignment horizontal="right"/>
      <protection locked="0"/>
    </xf>
    <xf numFmtId="165" fontId="1" fillId="0" borderId="58" xfId="0" applyNumberFormat="1" applyFont="1" applyFill="1" applyBorder="1" applyAlignment="1" applyProtection="1">
      <alignment horizontal="right"/>
    </xf>
    <xf numFmtId="165" fontId="1" fillId="0" borderId="48" xfId="0" applyNumberFormat="1" applyFont="1" applyFill="1" applyBorder="1" applyAlignment="1" applyProtection="1">
      <alignment horizontal="right"/>
    </xf>
    <xf numFmtId="3" fontId="26" fillId="0" borderId="25" xfId="0" applyNumberFormat="1" applyFont="1" applyFill="1" applyBorder="1" applyAlignment="1" applyProtection="1">
      <alignment horizontal="center"/>
    </xf>
    <xf numFmtId="1" fontId="0" fillId="0" borderId="25" xfId="0" applyNumberFormat="1" applyFill="1" applyBorder="1" applyAlignment="1" applyProtection="1">
      <alignment horizontal="center"/>
    </xf>
    <xf numFmtId="0" fontId="26" fillId="0" borderId="25" xfId="0" applyFont="1" applyFill="1" applyBorder="1" applyAlignment="1" applyProtection="1">
      <alignment horizontal="center"/>
    </xf>
    <xf numFmtId="165" fontId="0" fillId="0" borderId="25" xfId="0" applyNumberFormat="1" applyFill="1" applyBorder="1" applyAlignment="1" applyProtection="1">
      <alignment horizontal="center"/>
    </xf>
    <xf numFmtId="3" fontId="26" fillId="0" borderId="24" xfId="0" applyNumberFormat="1" applyFont="1" applyFill="1" applyBorder="1" applyAlignment="1" applyProtection="1">
      <alignment horizontal="center"/>
    </xf>
    <xf numFmtId="4" fontId="26" fillId="28" borderId="16" xfId="0" applyNumberFormat="1" applyFont="1" applyFill="1" applyBorder="1" applyAlignment="1" applyProtection="1">
      <alignment horizontal="right" vertical="center"/>
      <protection locked="0"/>
    </xf>
    <xf numFmtId="3" fontId="26" fillId="25" borderId="16" xfId="0" applyNumberFormat="1" applyFont="1" applyFill="1" applyBorder="1" applyAlignment="1" applyProtection="1">
      <alignment vertical="center"/>
      <protection locked="0"/>
    </xf>
    <xf numFmtId="3" fontId="1" fillId="29" borderId="59" xfId="0" applyNumberFormat="1" applyFont="1" applyFill="1" applyBorder="1" applyAlignment="1" applyProtection="1">
      <alignment horizontal="right"/>
      <protection locked="0"/>
    </xf>
    <xf numFmtId="3" fontId="1" fillId="29" borderId="24" xfId="0" applyNumberFormat="1" applyFont="1" applyFill="1" applyBorder="1" applyAlignment="1" applyProtection="1">
      <alignment horizontal="right"/>
      <protection locked="0"/>
    </xf>
    <xf numFmtId="3" fontId="1" fillId="29" borderId="60" xfId="0" applyNumberFormat="1" applyFont="1" applyFill="1" applyBorder="1" applyAlignment="1" applyProtection="1">
      <alignment horizontal="right"/>
      <protection locked="0"/>
    </xf>
    <xf numFmtId="0" fontId="1" fillId="0" borderId="0" xfId="59"/>
    <xf numFmtId="0" fontId="1" fillId="27" borderId="0" xfId="59" applyFill="1"/>
    <xf numFmtId="0" fontId="26" fillId="27" borderId="58" xfId="59" applyFont="1" applyFill="1" applyBorder="1"/>
    <xf numFmtId="0" fontId="26" fillId="27" borderId="0" xfId="59" applyFont="1" applyFill="1"/>
    <xf numFmtId="0" fontId="1" fillId="27" borderId="0" xfId="59" applyFill="1" applyBorder="1"/>
    <xf numFmtId="0" fontId="1" fillId="27" borderId="0" xfId="59" applyFont="1" applyFill="1" applyBorder="1"/>
    <xf numFmtId="0" fontId="1" fillId="27" borderId="0" xfId="59" applyFill="1" applyBorder="1" applyAlignment="1">
      <alignment horizontal="right"/>
    </xf>
    <xf numFmtId="43" fontId="26" fillId="27" borderId="0" xfId="40" applyNumberFormat="1" applyFont="1" applyFill="1" applyBorder="1"/>
    <xf numFmtId="0" fontId="26" fillId="27" borderId="0" xfId="59" applyFont="1" applyFill="1" applyBorder="1" applyAlignment="1">
      <alignment horizontal="left"/>
    </xf>
    <xf numFmtId="0" fontId="26" fillId="27" borderId="16" xfId="59" applyFont="1" applyFill="1" applyBorder="1"/>
    <xf numFmtId="0" fontId="36" fillId="27" borderId="0" xfId="59" applyFont="1" applyFill="1"/>
    <xf numFmtId="0" fontId="22" fillId="27" borderId="0" xfId="59" applyFont="1" applyFill="1"/>
    <xf numFmtId="0" fontId="36" fillId="0" borderId="0" xfId="59" applyFont="1"/>
    <xf numFmtId="0" fontId="22" fillId="0" borderId="0" xfId="59" applyFont="1"/>
    <xf numFmtId="3" fontId="1" fillId="0" borderId="16" xfId="0" applyNumberFormat="1" applyFont="1" applyFill="1" applyBorder="1" applyAlignment="1" applyProtection="1">
      <alignment horizontal="right"/>
    </xf>
    <xf numFmtId="3" fontId="1" fillId="29" borderId="22" xfId="0" applyNumberFormat="1" applyFont="1" applyFill="1" applyBorder="1" applyAlignment="1" applyProtection="1">
      <alignment horizontal="right"/>
      <protection locked="0"/>
    </xf>
    <xf numFmtId="3" fontId="0" fillId="0" borderId="0" xfId="0" applyNumberFormat="1" applyAlignment="1" applyProtection="1">
      <alignment vertical="center"/>
    </xf>
    <xf numFmtId="0" fontId="50" fillId="0" borderId="0" xfId="0" applyNumberFormat="1" applyFont="1" applyAlignment="1" applyProtection="1">
      <alignment horizontal="right"/>
    </xf>
    <xf numFmtId="0" fontId="1" fillId="0" borderId="0" xfId="59" applyFill="1"/>
    <xf numFmtId="0" fontId="26" fillId="27" borderId="0" xfId="0" applyNumberFormat="1" applyFont="1" applyFill="1" applyAlignment="1" applyProtection="1"/>
    <xf numFmtId="0" fontId="0" fillId="27" borderId="0" xfId="0" applyNumberFormat="1" applyFill="1" applyAlignment="1" applyProtection="1"/>
    <xf numFmtId="0" fontId="1" fillId="27" borderId="0" xfId="0" applyNumberFormat="1" applyFont="1" applyFill="1" applyAlignment="1" applyProtection="1"/>
    <xf numFmtId="0" fontId="43" fillId="27" borderId="0" xfId="0" applyNumberFormat="1" applyFont="1" applyFill="1" applyAlignment="1" applyProtection="1"/>
    <xf numFmtId="0" fontId="37" fillId="27" borderId="0" xfId="0" applyNumberFormat="1" applyFont="1" applyFill="1" applyAlignment="1" applyProtection="1"/>
    <xf numFmtId="3" fontId="1" fillId="27" borderId="16" xfId="0" applyNumberFormat="1" applyFont="1" applyFill="1" applyBorder="1" applyAlignment="1" applyProtection="1">
      <alignment horizontal="right"/>
    </xf>
    <xf numFmtId="9" fontId="0" fillId="27" borderId="24" xfId="0" applyNumberFormat="1" applyFill="1" applyBorder="1" applyAlignment="1" applyProtection="1">
      <alignment horizontal="right"/>
    </xf>
    <xf numFmtId="3" fontId="1" fillId="27" borderId="46" xfId="0" applyNumberFormat="1" applyFont="1" applyFill="1" applyBorder="1" applyAlignment="1" applyProtection="1">
      <alignment horizontal="right"/>
    </xf>
    <xf numFmtId="3" fontId="1" fillId="30" borderId="16" xfId="0" applyNumberFormat="1" applyFont="1" applyFill="1" applyBorder="1" applyAlignment="1" applyProtection="1">
      <alignment horizontal="right"/>
    </xf>
    <xf numFmtId="0" fontId="0" fillId="27" borderId="0" xfId="0" applyFill="1" applyAlignment="1" applyProtection="1">
      <alignment horizontal="center"/>
    </xf>
    <xf numFmtId="14" fontId="0" fillId="27" borderId="0" xfId="0" applyNumberFormat="1" applyFill="1" applyAlignment="1" applyProtection="1">
      <alignment horizontal="left" vertical="top" wrapText="1"/>
    </xf>
    <xf numFmtId="0" fontId="1" fillId="27" borderId="0" xfId="0" applyFont="1" applyFill="1" applyAlignment="1" applyProtection="1"/>
    <xf numFmtId="0" fontId="1" fillId="27" borderId="0" xfId="0" applyFont="1" applyFill="1" applyProtection="1"/>
    <xf numFmtId="0" fontId="48" fillId="27" borderId="0" xfId="0" applyFont="1" applyFill="1" applyProtection="1"/>
    <xf numFmtId="0" fontId="1" fillId="27" borderId="0" xfId="0" applyFont="1" applyFill="1" applyAlignment="1" applyProtection="1">
      <alignment vertical="top" wrapText="1"/>
    </xf>
    <xf numFmtId="0" fontId="48" fillId="27" borderId="0" xfId="59" applyFont="1" applyFill="1"/>
    <xf numFmtId="0" fontId="1" fillId="32" borderId="16" xfId="59" applyFill="1" applyBorder="1" applyAlignment="1">
      <alignment horizontal="right"/>
    </xf>
    <xf numFmtId="0" fontId="22" fillId="0" borderId="42" xfId="60" applyFont="1" applyFill="1" applyBorder="1" applyAlignment="1" applyProtection="1"/>
    <xf numFmtId="0" fontId="1" fillId="0" borderId="42" xfId="60" applyFill="1" applyBorder="1" applyAlignment="1" applyProtection="1"/>
    <xf numFmtId="3" fontId="1" fillId="0" borderId="0" xfId="59" applyNumberFormat="1"/>
    <xf numFmtId="0" fontId="22" fillId="0" borderId="0" xfId="60" applyFont="1" applyFill="1" applyBorder="1" applyAlignment="1" applyProtection="1"/>
    <xf numFmtId="0" fontId="1" fillId="0" borderId="0" xfId="60" applyFill="1" applyBorder="1" applyAlignment="1" applyProtection="1"/>
    <xf numFmtId="0" fontId="1" fillId="0" borderId="0" xfId="59" applyBorder="1"/>
    <xf numFmtId="49" fontId="24" fillId="0" borderId="0" xfId="60" applyNumberFormat="1" applyFont="1" applyFill="1" applyBorder="1" applyAlignment="1" applyProtection="1">
      <alignment vertical="center"/>
    </xf>
    <xf numFmtId="0" fontId="1" fillId="0" borderId="0" xfId="59" applyBorder="1" applyAlignment="1">
      <alignment vertical="center"/>
    </xf>
    <xf numFmtId="0" fontId="1" fillId="0" borderId="0" xfId="60"/>
    <xf numFmtId="0" fontId="1" fillId="0" borderId="0" xfId="60" applyFill="1" applyAlignment="1" applyProtection="1">
      <alignment wrapText="1"/>
    </xf>
    <xf numFmtId="0" fontId="26" fillId="0" borderId="34" xfId="60" applyFont="1" applyFill="1" applyBorder="1" applyAlignment="1" applyProtection="1">
      <alignment horizontal="center" vertical="center" wrapText="1"/>
    </xf>
    <xf numFmtId="0" fontId="26" fillId="0" borderId="22" xfId="60" applyFont="1" applyFill="1" applyBorder="1" applyAlignment="1" applyProtection="1">
      <alignment horizontal="center" vertical="center" wrapText="1"/>
    </xf>
    <xf numFmtId="0" fontId="26" fillId="0" borderId="37" xfId="60" applyFont="1" applyFill="1" applyBorder="1" applyAlignment="1" applyProtection="1">
      <alignment horizontal="center" vertical="center" wrapText="1"/>
    </xf>
    <xf numFmtId="0" fontId="26" fillId="0" borderId="61" xfId="60" applyFont="1" applyFill="1" applyBorder="1" applyAlignment="1" applyProtection="1">
      <alignment horizontal="center" vertical="center"/>
    </xf>
    <xf numFmtId="0" fontId="26" fillId="0" borderId="37" xfId="60" applyFont="1" applyFill="1" applyBorder="1" applyAlignment="1" applyProtection="1">
      <alignment horizontal="center" vertical="center"/>
    </xf>
    <xf numFmtId="0" fontId="26" fillId="0" borderId="61" xfId="60" applyFont="1" applyFill="1" applyBorder="1" applyAlignment="1" applyProtection="1">
      <alignment horizontal="center" vertical="center" wrapText="1"/>
    </xf>
    <xf numFmtId="0" fontId="26" fillId="0" borderId="22" xfId="59" applyFont="1" applyFill="1" applyBorder="1" applyAlignment="1">
      <alignment horizontal="center" vertical="center"/>
    </xf>
    <xf numFmtId="0" fontId="26" fillId="0" borderId="62" xfId="60" applyFont="1" applyFill="1" applyBorder="1" applyAlignment="1" applyProtection="1">
      <alignment horizontal="center" vertical="center"/>
    </xf>
    <xf numFmtId="3" fontId="1" fillId="0" borderId="63" xfId="60" applyNumberFormat="1" applyFont="1" applyFill="1" applyBorder="1" applyAlignment="1" applyProtection="1">
      <alignment horizontal="center" vertical="center" wrapText="1"/>
    </xf>
    <xf numFmtId="3" fontId="1" fillId="0" borderId="64" xfId="59" applyNumberFormat="1" applyBorder="1" applyAlignment="1">
      <alignment horizontal="center" vertical="center"/>
    </xf>
    <xf numFmtId="0" fontId="22" fillId="0" borderId="0" xfId="60" applyFont="1" applyFill="1" applyAlignment="1" applyProtection="1"/>
    <xf numFmtId="0" fontId="1" fillId="0" borderId="0" xfId="59" applyAlignment="1">
      <alignment horizontal="center" vertical="center"/>
    </xf>
    <xf numFmtId="0" fontId="40" fillId="0" borderId="0" xfId="60" applyFont="1" applyFill="1" applyBorder="1" applyAlignment="1" applyProtection="1"/>
    <xf numFmtId="0" fontId="26" fillId="0" borderId="65" xfId="60" applyFont="1" applyFill="1" applyBorder="1" applyAlignment="1" applyProtection="1">
      <alignment horizontal="center" vertical="center" wrapText="1"/>
    </xf>
    <xf numFmtId="0" fontId="36" fillId="0" borderId="0" xfId="60" applyFont="1" applyFill="1" applyBorder="1" applyAlignment="1" applyProtection="1">
      <alignment horizontal="center" vertical="center"/>
    </xf>
    <xf numFmtId="0" fontId="26" fillId="0" borderId="0" xfId="60" applyFont="1" applyFill="1" applyBorder="1" applyAlignment="1" applyProtection="1">
      <alignment horizontal="center" vertical="center" wrapText="1"/>
    </xf>
    <xf numFmtId="3" fontId="26" fillId="0" borderId="0" xfId="60" applyNumberFormat="1" applyFont="1" applyFill="1" applyBorder="1" applyAlignment="1" applyProtection="1"/>
    <xf numFmtId="4" fontId="26" fillId="0" borderId="0" xfId="60" applyNumberFormat="1" applyFont="1" applyFill="1" applyBorder="1" applyAlignment="1" applyProtection="1"/>
    <xf numFmtId="0" fontId="46" fillId="0" borderId="0" xfId="61"/>
    <xf numFmtId="0" fontId="24" fillId="0" borderId="36" xfId="63" applyFont="1" applyBorder="1" applyAlignment="1" applyProtection="1">
      <alignment horizontal="left" vertical="top" wrapText="1"/>
    </xf>
    <xf numFmtId="0" fontId="24" fillId="0" borderId="67" xfId="63" applyFont="1" applyBorder="1" applyAlignment="1" applyProtection="1">
      <alignment horizontal="left" vertical="top" wrapText="1"/>
    </xf>
    <xf numFmtId="0" fontId="24" fillId="0" borderId="0" xfId="62" applyFont="1" applyBorder="1" applyAlignment="1" applyProtection="1">
      <alignment horizontal="center" vertical="top" wrapText="1"/>
    </xf>
    <xf numFmtId="0" fontId="35" fillId="0" borderId="0" xfId="63" applyFont="1" applyBorder="1" applyAlignment="1" applyProtection="1">
      <alignment horizontal="left" vertical="top" wrapText="1"/>
    </xf>
    <xf numFmtId="0" fontId="46" fillId="0" borderId="0" xfId="61" applyBorder="1"/>
    <xf numFmtId="0" fontId="35" fillId="0" borderId="0" xfId="63" applyFont="1" applyFill="1" applyBorder="1" applyAlignment="1" applyProtection="1">
      <alignment horizontal="left" vertical="top" wrapText="1"/>
    </xf>
    <xf numFmtId="0" fontId="35" fillId="0" borderId="68" xfId="63" applyFont="1" applyFill="1" applyBorder="1" applyAlignment="1" applyProtection="1">
      <alignment horizontal="left" vertical="top" wrapText="1"/>
    </xf>
    <xf numFmtId="14" fontId="1" fillId="0" borderId="67" xfId="63" applyNumberFormat="1" applyFill="1" applyBorder="1" applyAlignment="1" applyProtection="1">
      <alignment horizontal="left"/>
    </xf>
    <xf numFmtId="0" fontId="35" fillId="0" borderId="67" xfId="62" applyFont="1" applyFill="1" applyBorder="1" applyAlignment="1" applyProtection="1">
      <alignment horizontal="left" vertical="top" wrapText="1"/>
    </xf>
    <xf numFmtId="0" fontId="24" fillId="0" borderId="0" xfId="62" applyFont="1" applyFill="1" applyBorder="1" applyAlignment="1" applyProtection="1">
      <alignment horizontal="center" vertical="top" wrapText="1"/>
    </xf>
    <xf numFmtId="0" fontId="1" fillId="0" borderId="68" xfId="63" applyFill="1" applyBorder="1" applyAlignment="1" applyProtection="1"/>
    <xf numFmtId="0" fontId="1" fillId="0" borderId="67" xfId="63" applyFill="1" applyBorder="1" applyAlignment="1" applyProtection="1"/>
    <xf numFmtId="0" fontId="24" fillId="0" borderId="0" xfId="63" applyFont="1" applyBorder="1" applyAlignment="1" applyProtection="1">
      <alignment vertical="top" wrapText="1"/>
    </xf>
    <xf numFmtId="0" fontId="35" fillId="0" borderId="68" xfId="63" applyFont="1" applyFill="1" applyBorder="1" applyAlignment="1" applyProtection="1">
      <alignment vertical="top" wrapText="1"/>
    </xf>
    <xf numFmtId="0" fontId="35" fillId="0" borderId="67" xfId="63" applyFont="1" applyFill="1" applyBorder="1" applyAlignment="1" applyProtection="1">
      <alignment vertical="top" wrapText="1"/>
    </xf>
    <xf numFmtId="0" fontId="35" fillId="0" borderId="0" xfId="63" applyFont="1" applyBorder="1" applyProtection="1"/>
    <xf numFmtId="0" fontId="35" fillId="0" borderId="0" xfId="63" applyFont="1" applyFill="1" applyBorder="1" applyAlignment="1" applyProtection="1">
      <alignment wrapText="1"/>
    </xf>
    <xf numFmtId="0" fontId="35" fillId="0" borderId="68" xfId="63" applyFont="1" applyFill="1" applyBorder="1" applyAlignment="1" applyProtection="1">
      <alignment wrapText="1"/>
    </xf>
    <xf numFmtId="0" fontId="35" fillId="0" borderId="67" xfId="63" applyFont="1" applyFill="1" applyBorder="1" applyAlignment="1" applyProtection="1">
      <alignment wrapText="1"/>
    </xf>
    <xf numFmtId="0" fontId="35" fillId="0" borderId="67" xfId="63" applyFont="1" applyBorder="1" applyProtection="1"/>
    <xf numFmtId="0" fontId="35" fillId="0" borderId="0" xfId="63" applyFont="1" applyBorder="1" applyAlignment="1" applyProtection="1">
      <alignment vertical="top" wrapText="1"/>
    </xf>
    <xf numFmtId="0" fontId="35" fillId="0" borderId="68" xfId="63" applyFont="1" applyBorder="1" applyProtection="1"/>
    <xf numFmtId="0" fontId="1" fillId="0" borderId="68" xfId="63" applyFont="1" applyFill="1" applyBorder="1" applyAlignment="1" applyProtection="1">
      <alignment vertical="center" wrapText="1"/>
    </xf>
    <xf numFmtId="0" fontId="35" fillId="0" borderId="69" xfId="63" applyFont="1" applyFill="1" applyBorder="1" applyAlignment="1" applyProtection="1">
      <alignment wrapText="1"/>
    </xf>
    <xf numFmtId="0" fontId="35" fillId="0" borderId="50" xfId="63" applyFont="1" applyFill="1" applyBorder="1" applyAlignment="1" applyProtection="1">
      <alignment wrapText="1"/>
    </xf>
    <xf numFmtId="3" fontId="26" fillId="0" borderId="39" xfId="60" applyNumberFormat="1" applyFont="1" applyFill="1" applyBorder="1" applyAlignment="1" applyProtection="1">
      <alignment horizontal="center" vertical="center" wrapText="1"/>
    </xf>
    <xf numFmtId="167" fontId="1" fillId="0" borderId="16" xfId="59" applyNumberFormat="1" applyBorder="1" applyProtection="1">
      <protection hidden="1"/>
    </xf>
    <xf numFmtId="0" fontId="1" fillId="0" borderId="0" xfId="59" applyProtection="1">
      <protection hidden="1"/>
    </xf>
    <xf numFmtId="0" fontId="1" fillId="0" borderId="0" xfId="59" applyFont="1" applyProtection="1">
      <protection hidden="1"/>
    </xf>
    <xf numFmtId="9" fontId="1" fillId="0" borderId="16" xfId="59" applyNumberFormat="1" applyFill="1" applyBorder="1" applyProtection="1">
      <protection hidden="1"/>
    </xf>
    <xf numFmtId="0" fontId="1" fillId="0" borderId="16" xfId="59" applyFill="1" applyBorder="1" applyProtection="1">
      <protection hidden="1"/>
    </xf>
    <xf numFmtId="0" fontId="1" fillId="25" borderId="16" xfId="59" applyFill="1" applyBorder="1" applyAlignment="1" applyProtection="1">
      <alignment horizontal="right"/>
      <protection locked="0"/>
    </xf>
    <xf numFmtId="3" fontId="1" fillId="25" borderId="16" xfId="59" applyNumberFormat="1" applyFill="1" applyBorder="1" applyProtection="1">
      <protection locked="0"/>
    </xf>
    <xf numFmtId="0" fontId="1" fillId="25" borderId="16" xfId="59" applyFill="1" applyBorder="1" applyProtection="1">
      <protection locked="0"/>
    </xf>
    <xf numFmtId="0" fontId="1" fillId="0" borderId="0" xfId="59" applyFill="1" applyBorder="1" applyAlignment="1" applyProtection="1">
      <alignment vertical="top" wrapText="1"/>
      <protection hidden="1"/>
    </xf>
    <xf numFmtId="0" fontId="1" fillId="0" borderId="0" xfId="59" applyFont="1" applyAlignment="1" applyProtection="1">
      <alignment vertical="center"/>
      <protection hidden="1"/>
    </xf>
    <xf numFmtId="167" fontId="1" fillId="0" borderId="0" xfId="59" applyNumberFormat="1" applyBorder="1" applyProtection="1">
      <protection hidden="1"/>
    </xf>
    <xf numFmtId="0" fontId="26" fillId="0" borderId="0" xfId="59" applyFont="1" applyProtection="1">
      <protection hidden="1"/>
    </xf>
    <xf numFmtId="164" fontId="1" fillId="0" borderId="0" xfId="59" applyNumberFormat="1" applyBorder="1" applyProtection="1">
      <protection hidden="1"/>
    </xf>
    <xf numFmtId="169" fontId="1" fillId="25" borderId="16" xfId="59" applyNumberFormat="1" applyFill="1" applyBorder="1" applyProtection="1">
      <protection locked="0"/>
    </xf>
    <xf numFmtId="0" fontId="1" fillId="0" borderId="0" xfId="59" applyFont="1" applyAlignment="1" applyProtection="1">
      <alignment horizontal="left" vertical="center"/>
      <protection hidden="1"/>
    </xf>
    <xf numFmtId="0" fontId="44" fillId="0" borderId="0" xfId="59" applyFont="1" applyAlignment="1" applyProtection="1">
      <alignment horizontal="center" vertical="center"/>
      <protection hidden="1"/>
    </xf>
    <xf numFmtId="0" fontId="24" fillId="0" borderId="0" xfId="59" applyFont="1" applyAlignment="1" applyProtection="1">
      <alignment vertical="top" wrapText="1"/>
      <protection hidden="1"/>
    </xf>
    <xf numFmtId="0" fontId="26" fillId="27" borderId="24" xfId="59" applyFont="1" applyFill="1" applyBorder="1" applyAlignment="1">
      <alignment horizontal="left" vertical="center" wrapText="1"/>
    </xf>
    <xf numFmtId="3" fontId="1" fillId="31" borderId="0" xfId="59" applyNumberFormat="1" applyFill="1"/>
    <xf numFmtId="3" fontId="26" fillId="0" borderId="70" xfId="60" applyNumberFormat="1" applyFont="1" applyFill="1" applyBorder="1" applyAlignment="1" applyProtection="1">
      <alignment horizontal="center" vertical="center" wrapText="1"/>
    </xf>
    <xf numFmtId="0" fontId="1" fillId="25" borderId="0" xfId="0" applyFont="1" applyFill="1" applyProtection="1">
      <protection locked="0"/>
    </xf>
    <xf numFmtId="3" fontId="26" fillId="0" borderId="72" xfId="60" applyNumberFormat="1" applyFont="1" applyFill="1" applyBorder="1" applyAlignment="1" applyProtection="1">
      <alignment horizontal="center"/>
    </xf>
    <xf numFmtId="3" fontId="26" fillId="0" borderId="73" xfId="60" applyNumberFormat="1" applyFont="1" applyFill="1" applyBorder="1" applyAlignment="1" applyProtection="1">
      <alignment horizontal="center"/>
    </xf>
    <xf numFmtId="9" fontId="26" fillId="0" borderId="16" xfId="60" applyNumberFormat="1" applyFont="1" applyFill="1" applyBorder="1" applyAlignment="1" applyProtection="1">
      <alignment horizontal="center" vertical="center" wrapText="1"/>
    </xf>
    <xf numFmtId="0" fontId="46" fillId="0" borderId="0" xfId="61" applyBorder="1" applyProtection="1"/>
    <xf numFmtId="0" fontId="1" fillId="0" borderId="53" xfId="63" applyFont="1" applyFill="1" applyBorder="1" applyAlignment="1" applyProtection="1">
      <alignment vertical="center" wrapText="1"/>
    </xf>
    <xf numFmtId="0" fontId="1" fillId="0" borderId="0" xfId="63" applyFont="1" applyFill="1" applyBorder="1" applyAlignment="1" applyProtection="1">
      <alignment vertical="center" wrapText="1"/>
    </xf>
    <xf numFmtId="0" fontId="1" fillId="0" borderId="67" xfId="63" applyFont="1" applyFill="1" applyBorder="1" applyAlignment="1" applyProtection="1">
      <alignment vertical="center" wrapText="1"/>
    </xf>
    <xf numFmtId="0" fontId="1" fillId="0" borderId="0" xfId="63" applyFont="1" applyBorder="1" applyAlignment="1" applyProtection="1">
      <alignment vertical="center" wrapText="1"/>
    </xf>
    <xf numFmtId="0" fontId="46" fillId="0" borderId="69" xfId="61" applyBorder="1" applyProtection="1"/>
    <xf numFmtId="0" fontId="30" fillId="0" borderId="43" xfId="0" applyFont="1" applyBorder="1" applyAlignment="1" applyProtection="1">
      <alignment horizontal="left"/>
    </xf>
    <xf numFmtId="0" fontId="1" fillId="0" borderId="0" xfId="59" applyAlignment="1" applyProtection="1">
      <alignment horizontal="left" vertical="center" wrapText="1"/>
      <protection hidden="1"/>
    </xf>
    <xf numFmtId="3" fontId="0" fillId="24" borderId="37" xfId="0" applyNumberFormat="1" applyFill="1" applyBorder="1" applyAlignment="1" applyProtection="1">
      <alignment horizontal="right"/>
      <protection locked="0"/>
    </xf>
    <xf numFmtId="3" fontId="0" fillId="29" borderId="75" xfId="0" applyNumberFormat="1" applyFill="1" applyBorder="1" applyAlignment="1" applyProtection="1">
      <alignment horizontal="right"/>
      <protection locked="0"/>
    </xf>
    <xf numFmtId="3" fontId="0" fillId="29" borderId="76" xfId="0" applyNumberFormat="1" applyFill="1" applyBorder="1" applyAlignment="1" applyProtection="1">
      <alignment horizontal="right"/>
      <protection locked="0"/>
    </xf>
    <xf numFmtId="3" fontId="1" fillId="0" borderId="23" xfId="0" applyNumberFormat="1" applyFont="1" applyFill="1" applyBorder="1" applyAlignment="1" applyProtection="1">
      <alignment horizontal="right"/>
    </xf>
    <xf numFmtId="0" fontId="1" fillId="0" borderId="0" xfId="0" applyNumberFormat="1" applyFont="1" applyBorder="1" applyAlignment="1">
      <alignment horizontal="left" vertical="center" wrapText="1"/>
    </xf>
    <xf numFmtId="3" fontId="26" fillId="0" borderId="48" xfId="0" applyNumberFormat="1" applyFont="1" applyBorder="1" applyAlignment="1" applyProtection="1">
      <alignment horizontal="right"/>
    </xf>
    <xf numFmtId="3" fontId="28" fillId="0" borderId="48" xfId="0" applyNumberFormat="1" applyFont="1" applyFill="1" applyBorder="1" applyAlignment="1" applyProtection="1">
      <alignment horizontal="right"/>
    </xf>
    <xf numFmtId="3" fontId="28" fillId="0" borderId="77" xfId="0" applyNumberFormat="1" applyFont="1" applyBorder="1" applyAlignment="1" applyProtection="1">
      <alignment horizontal="right"/>
    </xf>
    <xf numFmtId="3" fontId="26" fillId="0" borderId="23" xfId="0" applyNumberFormat="1" applyFont="1" applyBorder="1" applyAlignment="1" applyProtection="1">
      <alignment horizontal="right"/>
    </xf>
    <xf numFmtId="3" fontId="26" fillId="0" borderId="16" xfId="0" applyNumberFormat="1" applyFont="1" applyFill="1" applyBorder="1" applyAlignment="1" applyProtection="1">
      <alignment horizontal="right"/>
    </xf>
    <xf numFmtId="9" fontId="26" fillId="0" borderId="24" xfId="0" applyNumberFormat="1" applyFont="1" applyFill="1" applyBorder="1" applyAlignment="1" applyProtection="1">
      <alignment horizontal="right"/>
    </xf>
    <xf numFmtId="3" fontId="26" fillId="0" borderId="46" xfId="0" applyNumberFormat="1" applyFont="1" applyFill="1" applyBorder="1" applyAlignment="1" applyProtection="1">
      <alignment horizontal="right"/>
    </xf>
    <xf numFmtId="165" fontId="1" fillId="0" borderId="46" xfId="0" applyNumberFormat="1" applyFont="1" applyFill="1" applyBorder="1" applyAlignment="1" applyProtection="1">
      <alignment horizontal="right"/>
    </xf>
    <xf numFmtId="0" fontId="30" fillId="0" borderId="43" xfId="0" applyFont="1" applyFill="1" applyBorder="1" applyProtection="1"/>
    <xf numFmtId="0" fontId="33" fillId="0" borderId="0" xfId="0" applyFont="1" applyFill="1" applyBorder="1" applyAlignment="1" applyProtection="1">
      <alignment horizontal="center"/>
    </xf>
    <xf numFmtId="0" fontId="32" fillId="0" borderId="43" xfId="0" applyFont="1" applyFill="1" applyBorder="1" applyAlignment="1" applyProtection="1">
      <alignment horizontal="left"/>
    </xf>
    <xf numFmtId="0" fontId="1" fillId="0" borderId="0" xfId="0" applyFont="1" applyFill="1" applyBorder="1" applyAlignment="1" applyProtection="1">
      <alignment horizontal="center"/>
    </xf>
    <xf numFmtId="0" fontId="30" fillId="0" borderId="43" xfId="0" applyFont="1" applyFill="1" applyBorder="1" applyAlignment="1" applyProtection="1">
      <alignment horizontal="left"/>
    </xf>
    <xf numFmtId="3" fontId="1" fillId="28" borderId="58" xfId="0" applyNumberFormat="1" applyFont="1" applyFill="1" applyBorder="1" applyAlignment="1" applyProtection="1">
      <alignment horizontal="right"/>
      <protection locked="0"/>
    </xf>
    <xf numFmtId="9" fontId="1" fillId="0" borderId="24" xfId="0" applyNumberFormat="1" applyFont="1" applyFill="1" applyBorder="1" applyAlignment="1" applyProtection="1">
      <alignment horizontal="right"/>
    </xf>
    <xf numFmtId="3" fontId="1" fillId="0" borderId="58" xfId="0" applyNumberFormat="1" applyFont="1" applyBorder="1" applyAlignment="1" applyProtection="1">
      <alignment horizontal="right"/>
    </xf>
    <xf numFmtId="3" fontId="26" fillId="0" borderId="0" xfId="60" applyNumberFormat="1" applyFont="1" applyFill="1" applyBorder="1" applyAlignment="1" applyProtection="1">
      <alignment horizontal="center" vertical="center" wrapText="1"/>
    </xf>
    <xf numFmtId="3" fontId="1" fillId="0" borderId="0" xfId="60" applyNumberFormat="1" applyFont="1" applyFill="1" applyBorder="1" applyAlignment="1" applyProtection="1">
      <alignment horizontal="center" vertical="center" wrapText="1"/>
    </xf>
    <xf numFmtId="3" fontId="26" fillId="0" borderId="0" xfId="60" applyNumberFormat="1" applyFont="1" applyFill="1" applyBorder="1" applyAlignment="1" applyProtection="1">
      <alignment horizontal="center"/>
    </xf>
    <xf numFmtId="3" fontId="1" fillId="0" borderId="0" xfId="59" applyNumberFormat="1" applyFill="1" applyBorder="1" applyAlignment="1">
      <alignment horizontal="center" vertical="center"/>
    </xf>
    <xf numFmtId="3" fontId="26" fillId="0" borderId="0" xfId="60" applyNumberFormat="1" applyFont="1" applyFill="1" applyBorder="1" applyAlignment="1" applyProtection="1">
      <alignment horizontal="center" vertical="center"/>
    </xf>
    <xf numFmtId="0" fontId="1" fillId="0" borderId="0" xfId="59" applyFill="1" applyBorder="1"/>
    <xf numFmtId="0" fontId="35" fillId="0" borderId="0" xfId="63" applyFont="1" applyBorder="1" applyAlignment="1" applyProtection="1">
      <alignment horizontal="left"/>
    </xf>
    <xf numFmtId="0" fontId="0" fillId="27" borderId="0" xfId="0" applyFill="1" applyBorder="1" applyAlignment="1"/>
    <xf numFmtId="0" fontId="26" fillId="0" borderId="55" xfId="60" applyFont="1" applyFill="1" applyBorder="1" applyAlignment="1" applyProtection="1">
      <alignment horizontal="center" vertical="center" wrapText="1"/>
    </xf>
    <xf numFmtId="3" fontId="1" fillId="27" borderId="64" xfId="60" applyNumberFormat="1" applyFont="1" applyFill="1" applyBorder="1" applyAlignment="1" applyProtection="1">
      <alignment horizontal="center" vertical="center" wrapText="1"/>
    </xf>
    <xf numFmtId="3" fontId="1" fillId="0" borderId="78" xfId="60" applyNumberFormat="1" applyFont="1" applyFill="1" applyBorder="1" applyAlignment="1" applyProtection="1">
      <alignment horizontal="center" vertical="center" wrapText="1"/>
    </xf>
    <xf numFmtId="0" fontId="1" fillId="0" borderId="79" xfId="60" applyFill="1" applyBorder="1" applyAlignment="1" applyProtection="1"/>
    <xf numFmtId="0" fontId="1" fillId="0" borderId="30" xfId="0" applyFont="1" applyBorder="1" applyAlignment="1" applyProtection="1">
      <alignment horizontal="center" vertical="center"/>
    </xf>
    <xf numFmtId="3" fontId="26" fillId="0" borderId="0" xfId="0" applyNumberFormat="1" applyFont="1" applyBorder="1" applyAlignment="1" applyProtection="1">
      <alignment horizontal="center"/>
    </xf>
    <xf numFmtId="3" fontId="26" fillId="0" borderId="16" xfId="0" applyNumberFormat="1" applyFont="1" applyBorder="1" applyAlignment="1" applyProtection="1">
      <alignment horizontal="center"/>
    </xf>
    <xf numFmtId="165" fontId="26" fillId="33" borderId="32" xfId="0" applyNumberFormat="1" applyFont="1" applyFill="1" applyBorder="1" applyAlignment="1" applyProtection="1">
      <alignment horizontal="center" vertical="center"/>
    </xf>
    <xf numFmtId="0" fontId="29" fillId="0" borderId="43" xfId="0" applyFont="1" applyBorder="1" applyProtection="1"/>
    <xf numFmtId="3" fontId="26" fillId="0" borderId="52" xfId="0" applyNumberFormat="1" applyFont="1" applyFill="1" applyBorder="1" applyAlignment="1" applyProtection="1">
      <alignment horizontal="right"/>
    </xf>
    <xf numFmtId="3" fontId="26" fillId="0" borderId="58" xfId="0" applyNumberFormat="1" applyFont="1" applyFill="1" applyBorder="1" applyAlignment="1" applyProtection="1">
      <alignment horizontal="right"/>
    </xf>
    <xf numFmtId="0" fontId="26" fillId="0" borderId="15" xfId="0" applyFont="1" applyBorder="1" applyAlignment="1" applyProtection="1">
      <alignment horizontal="left"/>
    </xf>
    <xf numFmtId="14" fontId="35" fillId="0" borderId="0" xfId="0" applyNumberFormat="1" applyFont="1" applyBorder="1" applyAlignment="1" applyProtection="1">
      <alignment horizontal="right" vertical="center"/>
    </xf>
    <xf numFmtId="0" fontId="35" fillId="0" borderId="0" xfId="0" applyFont="1" applyBorder="1" applyAlignment="1" applyProtection="1">
      <alignment horizontal="left" vertical="center"/>
    </xf>
    <xf numFmtId="3" fontId="33" fillId="28" borderId="46" xfId="0" applyNumberFormat="1" applyFont="1" applyFill="1" applyBorder="1" applyAlignment="1" applyProtection="1">
      <alignment horizontal="right"/>
      <protection locked="0"/>
    </xf>
    <xf numFmtId="3" fontId="1" fillId="0" borderId="0" xfId="59" applyNumberFormat="1" applyFill="1"/>
    <xf numFmtId="0" fontId="1" fillId="0" borderId="38" xfId="59" applyBorder="1"/>
    <xf numFmtId="3" fontId="26" fillId="0" borderId="58" xfId="0" applyNumberFormat="1" applyFont="1" applyFill="1" applyBorder="1" applyAlignment="1" applyProtection="1">
      <alignment horizontal="right"/>
      <protection locked="0"/>
    </xf>
    <xf numFmtId="3" fontId="26" fillId="0" borderId="16" xfId="0" applyNumberFormat="1" applyFont="1" applyFill="1" applyBorder="1" applyAlignment="1" applyProtection="1">
      <alignment horizontal="right"/>
      <protection locked="0"/>
    </xf>
    <xf numFmtId="3" fontId="26" fillId="28" borderId="16" xfId="0" applyNumberFormat="1" applyFont="1" applyFill="1" applyBorder="1" applyAlignment="1" applyProtection="1">
      <alignment vertical="center"/>
      <protection locked="0"/>
    </xf>
    <xf numFmtId="3" fontId="1" fillId="28" borderId="72" xfId="60" applyNumberFormat="1" applyFont="1" applyFill="1" applyBorder="1" applyAlignment="1" applyProtection="1">
      <alignment horizontal="center" vertical="center" wrapText="1"/>
      <protection locked="0"/>
    </xf>
    <xf numFmtId="3" fontId="26" fillId="33" borderId="16" xfId="0" applyNumberFormat="1" applyFont="1" applyFill="1" applyBorder="1" applyAlignment="1" applyProtection="1">
      <alignment horizontal="center"/>
    </xf>
    <xf numFmtId="1" fontId="0" fillId="33" borderId="16" xfId="0" applyNumberFormat="1" applyFill="1" applyBorder="1" applyAlignment="1" applyProtection="1">
      <alignment horizontal="center"/>
    </xf>
    <xf numFmtId="3" fontId="26" fillId="34" borderId="13" xfId="0" applyNumberFormat="1" applyFont="1" applyFill="1" applyBorder="1" applyAlignment="1" applyProtection="1">
      <alignment horizontal="center" vertical="center"/>
    </xf>
    <xf numFmtId="3" fontId="26" fillId="34" borderId="14" xfId="0" applyNumberFormat="1" applyFont="1" applyFill="1" applyBorder="1" applyAlignment="1" applyProtection="1">
      <alignment horizontal="center" vertical="center"/>
    </xf>
    <xf numFmtId="0" fontId="26" fillId="27" borderId="16" xfId="59" applyFont="1" applyFill="1" applyBorder="1" applyAlignment="1">
      <alignment horizontal="center"/>
    </xf>
    <xf numFmtId="0" fontId="26" fillId="0" borderId="67" xfId="60" applyFont="1" applyFill="1" applyBorder="1" applyAlignment="1" applyProtection="1">
      <alignment horizontal="center" vertical="center" wrapText="1"/>
    </xf>
    <xf numFmtId="0" fontId="26" fillId="0" borderId="0" xfId="59" applyFont="1" applyFill="1" applyBorder="1" applyAlignment="1">
      <alignment horizontal="center" vertical="center"/>
    </xf>
    <xf numFmtId="0" fontId="26" fillId="0" borderId="0" xfId="60" applyFont="1" applyFill="1" applyBorder="1" applyAlignment="1" applyProtection="1">
      <alignment horizontal="center" vertical="center"/>
    </xf>
    <xf numFmtId="3" fontId="1" fillId="0" borderId="67" xfId="60" applyNumberFormat="1" applyFont="1" applyFill="1" applyBorder="1" applyAlignment="1" applyProtection="1">
      <alignment horizontal="center" vertical="center" wrapText="1"/>
      <protection locked="0"/>
    </xf>
    <xf numFmtId="4" fontId="26" fillId="0" borderId="0" xfId="60" applyNumberFormat="1" applyFont="1" applyFill="1" applyBorder="1" applyAlignment="1" applyProtection="1">
      <alignment horizontal="center" vertical="center"/>
    </xf>
    <xf numFmtId="3" fontId="0" fillId="24" borderId="24" xfId="0" applyNumberFormat="1" applyFill="1" applyBorder="1" applyAlignment="1" applyProtection="1">
      <alignment horizontal="right"/>
      <protection locked="0"/>
    </xf>
    <xf numFmtId="3" fontId="33" fillId="24" borderId="24" xfId="0" applyNumberFormat="1" applyFont="1" applyFill="1" applyBorder="1" applyAlignment="1" applyProtection="1">
      <alignment horizontal="right"/>
      <protection locked="0"/>
    </xf>
    <xf numFmtId="3" fontId="26" fillId="0" borderId="24" xfId="0" applyNumberFormat="1" applyFont="1" applyFill="1" applyBorder="1" applyAlignment="1" applyProtection="1">
      <alignment horizontal="right"/>
      <protection locked="0"/>
    </xf>
    <xf numFmtId="3" fontId="28" fillId="0" borderId="130" xfId="0" applyNumberFormat="1" applyFont="1" applyBorder="1" applyAlignment="1" applyProtection="1">
      <alignment horizontal="right"/>
    </xf>
    <xf numFmtId="3" fontId="0" fillId="24" borderId="131" xfId="0" applyNumberFormat="1" applyFill="1" applyBorder="1" applyAlignment="1" applyProtection="1">
      <alignment horizontal="right"/>
      <protection locked="0"/>
    </xf>
    <xf numFmtId="3" fontId="23" fillId="24" borderId="24" xfId="0" applyNumberFormat="1" applyFont="1" applyFill="1" applyBorder="1" applyAlignment="1" applyProtection="1">
      <alignment horizontal="right"/>
      <protection locked="0"/>
    </xf>
    <xf numFmtId="3" fontId="26" fillId="0" borderId="24" xfId="0" applyNumberFormat="1" applyFont="1" applyBorder="1" applyAlignment="1" applyProtection="1">
      <alignment horizontal="right"/>
    </xf>
    <xf numFmtId="3" fontId="1" fillId="28" borderId="51" xfId="0" applyNumberFormat="1" applyFont="1" applyFill="1" applyBorder="1" applyAlignment="1" applyProtection="1">
      <alignment horizontal="right"/>
      <protection locked="0"/>
    </xf>
    <xf numFmtId="3" fontId="28" fillId="0" borderId="132" xfId="0" applyNumberFormat="1" applyFont="1" applyBorder="1" applyAlignment="1" applyProtection="1">
      <alignment horizontal="right"/>
    </xf>
    <xf numFmtId="3" fontId="33" fillId="28" borderId="24" xfId="0" applyNumberFormat="1" applyFont="1" applyFill="1" applyBorder="1" applyAlignment="1" applyProtection="1">
      <alignment horizontal="right"/>
      <protection locked="0"/>
    </xf>
    <xf numFmtId="3" fontId="1" fillId="28" borderId="24" xfId="0" applyNumberFormat="1" applyFont="1" applyFill="1" applyBorder="1" applyAlignment="1" applyProtection="1">
      <alignment horizontal="right"/>
      <protection locked="0"/>
    </xf>
    <xf numFmtId="3" fontId="26" fillId="0" borderId="25" xfId="0" applyNumberFormat="1" applyFont="1" applyBorder="1" applyAlignment="1" applyProtection="1">
      <alignment horizontal="right"/>
    </xf>
    <xf numFmtId="3" fontId="0" fillId="29" borderId="37" xfId="0" applyNumberFormat="1" applyFill="1" applyBorder="1" applyAlignment="1" applyProtection="1">
      <alignment horizontal="right"/>
      <protection locked="0"/>
    </xf>
    <xf numFmtId="3" fontId="33" fillId="29" borderId="24" xfId="0" applyNumberFormat="1" applyFont="1" applyFill="1" applyBorder="1" applyAlignment="1" applyProtection="1">
      <alignment horizontal="right"/>
      <protection locked="0"/>
    </xf>
    <xf numFmtId="3" fontId="28" fillId="0" borderId="133" xfId="0" applyNumberFormat="1" applyFont="1" applyBorder="1" applyAlignment="1" applyProtection="1">
      <alignment horizontal="right"/>
    </xf>
    <xf numFmtId="3" fontId="26" fillId="36" borderId="39" xfId="60" applyNumberFormat="1" applyFont="1" applyFill="1" applyBorder="1" applyAlignment="1" applyProtection="1">
      <alignment horizontal="center" vertical="center" wrapText="1"/>
    </xf>
    <xf numFmtId="0" fontId="38" fillId="0" borderId="0" xfId="0" applyFont="1" applyFill="1" applyAlignment="1">
      <alignment horizontal="center" vertical="center"/>
    </xf>
    <xf numFmtId="0" fontId="1" fillId="27" borderId="16" xfId="59" applyFont="1" applyFill="1" applyBorder="1" applyAlignment="1">
      <alignment horizontal="left"/>
    </xf>
    <xf numFmtId="0" fontId="1" fillId="27" borderId="16" xfId="59" applyFont="1" applyFill="1" applyBorder="1" applyAlignment="1">
      <alignment horizontal="center"/>
    </xf>
    <xf numFmtId="49" fontId="24" fillId="0" borderId="0" xfId="59" applyNumberFormat="1" applyFont="1" applyAlignment="1" applyProtection="1">
      <alignment horizontal="left" vertical="top" wrapText="1"/>
      <protection hidden="1"/>
    </xf>
    <xf numFmtId="0" fontId="26" fillId="37" borderId="0" xfId="0" applyFont="1" applyFill="1" applyProtection="1"/>
    <xf numFmtId="0" fontId="35" fillId="0" borderId="72" xfId="62" applyFont="1" applyBorder="1" applyAlignment="1" applyProtection="1">
      <alignment vertical="top" wrapText="1"/>
    </xf>
    <xf numFmtId="0" fontId="35" fillId="0" borderId="69" xfId="62" applyFont="1" applyBorder="1" applyAlignment="1" applyProtection="1">
      <alignment vertical="top" wrapText="1"/>
    </xf>
    <xf numFmtId="0" fontId="24" fillId="0" borderId="0" xfId="62" applyFont="1" applyBorder="1" applyAlignment="1" applyProtection="1">
      <alignment vertical="top" wrapText="1"/>
    </xf>
    <xf numFmtId="0" fontId="35" fillId="0" borderId="0" xfId="62" applyFont="1" applyBorder="1" applyAlignment="1" applyProtection="1">
      <alignment vertical="top" wrapText="1"/>
    </xf>
    <xf numFmtId="0" fontId="24" fillId="0" borderId="117" xfId="62" applyFont="1" applyBorder="1" applyAlignment="1" applyProtection="1">
      <alignment vertical="top" wrapText="1"/>
    </xf>
    <xf numFmtId="0" fontId="24" fillId="0" borderId="74" xfId="62" applyFont="1" applyBorder="1" applyAlignment="1" applyProtection="1">
      <alignment vertical="top" wrapText="1"/>
    </xf>
    <xf numFmtId="0" fontId="0" fillId="0" borderId="0" xfId="0" applyBorder="1" applyAlignment="1" applyProtection="1">
      <alignment vertical="center" wrapText="1"/>
      <protection locked="0"/>
    </xf>
    <xf numFmtId="0" fontId="1" fillId="0" borderId="67" xfId="63" applyFont="1" applyFill="1" applyBorder="1" applyAlignment="1" applyProtection="1">
      <alignment vertical="center" wrapText="1"/>
      <protection locked="0"/>
    </xf>
    <xf numFmtId="3" fontId="1" fillId="29" borderId="75" xfId="0" applyNumberFormat="1" applyFont="1" applyFill="1" applyBorder="1" applyAlignment="1" applyProtection="1">
      <alignment horizontal="right"/>
      <protection locked="0"/>
    </xf>
    <xf numFmtId="3" fontId="0" fillId="29" borderId="135" xfId="0" applyNumberFormat="1" applyFill="1" applyBorder="1" applyAlignment="1" applyProtection="1">
      <alignment horizontal="right"/>
      <protection locked="0"/>
    </xf>
    <xf numFmtId="3" fontId="33" fillId="0" borderId="16" xfId="0" applyNumberFormat="1" applyFont="1" applyFill="1" applyBorder="1" applyAlignment="1" applyProtection="1">
      <alignment horizontal="right"/>
      <protection locked="0"/>
    </xf>
    <xf numFmtId="3" fontId="33" fillId="0" borderId="22" xfId="0" applyNumberFormat="1" applyFont="1" applyFill="1" applyBorder="1" applyAlignment="1" applyProtection="1">
      <alignment horizontal="right"/>
    </xf>
    <xf numFmtId="3" fontId="26" fillId="0" borderId="48" xfId="0" applyNumberFormat="1" applyFont="1" applyFill="1" applyBorder="1" applyAlignment="1" applyProtection="1">
      <alignment horizontal="right"/>
    </xf>
    <xf numFmtId="3" fontId="28" fillId="0" borderId="57" xfId="0" applyNumberFormat="1" applyFont="1" applyFill="1" applyBorder="1" applyAlignment="1" applyProtection="1">
      <alignment horizontal="right"/>
    </xf>
    <xf numFmtId="3" fontId="28" fillId="0" borderId="54" xfId="0" applyNumberFormat="1" applyFont="1" applyFill="1" applyBorder="1" applyAlignment="1" applyProtection="1">
      <alignment horizontal="right"/>
    </xf>
    <xf numFmtId="0" fontId="1" fillId="0" borderId="16" xfId="0" applyFont="1" applyBorder="1" applyAlignment="1" applyProtection="1">
      <alignment vertical="center"/>
    </xf>
    <xf numFmtId="4" fontId="26" fillId="0" borderId="16" xfId="0" applyNumberFormat="1" applyFont="1" applyFill="1" applyBorder="1" applyAlignment="1" applyProtection="1">
      <alignment horizontal="right" vertical="center"/>
      <protection locked="0"/>
    </xf>
    <xf numFmtId="3" fontId="26" fillId="0" borderId="16" xfId="0" applyNumberFormat="1" applyFont="1" applyFill="1" applyBorder="1" applyAlignment="1" applyProtection="1">
      <alignment horizontal="center"/>
    </xf>
    <xf numFmtId="0" fontId="24" fillId="0" borderId="0" xfId="62" applyFont="1" applyBorder="1" applyAlignment="1" applyProtection="1">
      <alignment horizontal="left" vertical="top" wrapText="1"/>
    </xf>
    <xf numFmtId="0" fontId="46" fillId="0" borderId="0" xfId="61" applyBorder="1" applyAlignment="1">
      <alignment vertical="top" wrapText="1"/>
    </xf>
    <xf numFmtId="0" fontId="35" fillId="0" borderId="67" xfId="62" applyFont="1" applyBorder="1" applyAlignment="1" applyProtection="1">
      <alignment vertical="top" wrapText="1"/>
    </xf>
    <xf numFmtId="0" fontId="46" fillId="0" borderId="0" xfId="61" applyBorder="1" applyAlignment="1"/>
    <xf numFmtId="0" fontId="1" fillId="0" borderId="0" xfId="63" applyFont="1" applyFill="1" applyBorder="1" applyAlignment="1" applyProtection="1">
      <alignment horizontal="left" vertical="top" wrapText="1"/>
    </xf>
    <xf numFmtId="0" fontId="1" fillId="0" borderId="68" xfId="63" applyFont="1" applyFill="1" applyBorder="1" applyAlignment="1" applyProtection="1">
      <alignment horizontal="left" vertical="top" wrapText="1"/>
    </xf>
    <xf numFmtId="4" fontId="26" fillId="33" borderId="16" xfId="0" applyNumberFormat="1" applyFont="1" applyFill="1" applyBorder="1" applyAlignment="1" applyProtection="1">
      <alignment horizontal="right" vertical="center"/>
      <protection locked="0"/>
    </xf>
    <xf numFmtId="0" fontId="24" fillId="0" borderId="117" xfId="63" applyFont="1" applyBorder="1" applyAlignment="1" applyProtection="1">
      <alignment horizontal="left" vertical="top" wrapText="1"/>
    </xf>
    <xf numFmtId="0" fontId="24" fillId="0" borderId="74" xfId="63" applyFont="1" applyBorder="1" applyAlignment="1" applyProtection="1">
      <alignment horizontal="left" vertical="top" wrapText="1"/>
    </xf>
    <xf numFmtId="0" fontId="46" fillId="0" borderId="74" xfId="61" applyBorder="1" applyProtection="1"/>
    <xf numFmtId="0" fontId="35" fillId="0" borderId="67" xfId="63" applyFont="1" applyBorder="1" applyAlignment="1" applyProtection="1">
      <alignment horizontal="left" vertical="top" wrapText="1"/>
    </xf>
    <xf numFmtId="0" fontId="24" fillId="0" borderId="0" xfId="63" applyFont="1" applyBorder="1" applyProtection="1"/>
    <xf numFmtId="0" fontId="35" fillId="0" borderId="67" xfId="63" applyFont="1" applyFill="1" applyBorder="1" applyAlignment="1" applyProtection="1">
      <alignment horizontal="left" vertical="top" wrapText="1"/>
    </xf>
    <xf numFmtId="0" fontId="24" fillId="0" borderId="0" xfId="63" applyFont="1" applyFill="1" applyBorder="1" applyProtection="1"/>
    <xf numFmtId="0" fontId="35" fillId="0" borderId="72" xfId="63" applyFont="1" applyBorder="1" applyProtection="1"/>
    <xf numFmtId="0" fontId="35" fillId="0" borderId="69" xfId="63" applyFont="1" applyBorder="1" applyProtection="1"/>
    <xf numFmtId="0" fontId="35" fillId="0" borderId="69" xfId="63" applyFont="1" applyBorder="1" applyAlignment="1" applyProtection="1">
      <alignment vertical="top" wrapText="1"/>
    </xf>
    <xf numFmtId="0" fontId="24" fillId="0" borderId="36" xfId="62" applyFont="1" applyBorder="1" applyAlignment="1" applyProtection="1">
      <alignment horizontal="left" vertical="top" wrapText="1"/>
    </xf>
    <xf numFmtId="0" fontId="24" fillId="0" borderId="68" xfId="62" applyFont="1" applyBorder="1" applyAlignment="1" applyProtection="1">
      <alignment horizontal="center" vertical="top" wrapText="1"/>
    </xf>
    <xf numFmtId="0" fontId="24" fillId="0" borderId="68" xfId="62" applyFont="1" applyFill="1" applyBorder="1" applyAlignment="1" applyProtection="1">
      <alignment horizontal="center" vertical="top" wrapText="1"/>
    </xf>
    <xf numFmtId="0" fontId="24" fillId="0" borderId="68" xfId="62" applyFont="1" applyBorder="1" applyAlignment="1" applyProtection="1">
      <alignment vertical="top" wrapText="1"/>
    </xf>
    <xf numFmtId="0" fontId="35" fillId="0" borderId="68" xfId="62" applyFont="1" applyBorder="1" applyAlignment="1" applyProtection="1">
      <alignment vertical="top" wrapText="1"/>
    </xf>
    <xf numFmtId="0" fontId="1" fillId="0" borderId="67" xfId="59" applyBorder="1"/>
    <xf numFmtId="0" fontId="1" fillId="0" borderId="68" xfId="59" applyBorder="1"/>
    <xf numFmtId="0" fontId="35" fillId="0" borderId="50" xfId="62" applyFont="1" applyBorder="1" applyAlignment="1" applyProtection="1">
      <alignment vertical="top" wrapText="1"/>
    </xf>
    <xf numFmtId="3" fontId="33" fillId="29" borderId="0" xfId="0" applyNumberFormat="1" applyFont="1" applyFill="1" applyBorder="1" applyAlignment="1" applyProtection="1">
      <alignment horizontal="right"/>
      <protection locked="0"/>
    </xf>
    <xf numFmtId="4" fontId="26" fillId="31" borderId="71" xfId="60" applyNumberFormat="1" applyFont="1" applyFill="1" applyBorder="1" applyAlignment="1" applyProtection="1">
      <alignment horizontal="center" vertical="center"/>
    </xf>
    <xf numFmtId="9" fontId="0" fillId="0" borderId="51" xfId="0" applyNumberFormat="1" applyFill="1" applyBorder="1" applyAlignment="1" applyProtection="1">
      <alignment horizontal="right"/>
    </xf>
    <xf numFmtId="3" fontId="33" fillId="0" borderId="52" xfId="0" applyNumberFormat="1" applyFont="1" applyFill="1" applyBorder="1" applyAlignment="1" applyProtection="1">
      <alignment horizontal="right"/>
    </xf>
    <xf numFmtId="3" fontId="33" fillId="0" borderId="58" xfId="0" applyNumberFormat="1" applyFont="1" applyFill="1" applyBorder="1" applyAlignment="1" applyProtection="1">
      <alignment horizontal="right"/>
    </xf>
    <xf numFmtId="3" fontId="33" fillId="29" borderId="52" xfId="0" applyNumberFormat="1" applyFont="1" applyFill="1" applyBorder="1" applyAlignment="1" applyProtection="1">
      <alignment horizontal="right"/>
      <protection locked="0"/>
    </xf>
    <xf numFmtId="3" fontId="33" fillId="28" borderId="58" xfId="0" applyNumberFormat="1" applyFont="1" applyFill="1" applyBorder="1" applyAlignment="1" applyProtection="1">
      <alignment horizontal="right"/>
      <protection locked="0"/>
    </xf>
    <xf numFmtId="0" fontId="26" fillId="0" borderId="137" xfId="0" applyFont="1" applyBorder="1" applyAlignment="1" applyProtection="1">
      <alignment horizontal="center"/>
    </xf>
    <xf numFmtId="0" fontId="26" fillId="0" borderId="138" xfId="0" applyFont="1" applyBorder="1" applyProtection="1"/>
    <xf numFmtId="165" fontId="1" fillId="0" borderId="139" xfId="0" applyNumberFormat="1" applyFont="1" applyFill="1" applyBorder="1" applyAlignment="1" applyProtection="1">
      <alignment horizontal="right"/>
    </xf>
    <xf numFmtId="9" fontId="0" fillId="0" borderId="56" xfId="0" applyNumberFormat="1" applyFill="1" applyBorder="1" applyAlignment="1" applyProtection="1">
      <alignment horizontal="right"/>
    </xf>
    <xf numFmtId="0" fontId="26" fillId="0" borderId="136" xfId="0" applyFont="1" applyFill="1" applyBorder="1" applyAlignment="1" applyProtection="1">
      <alignment horizontal="left"/>
    </xf>
    <xf numFmtId="0" fontId="29" fillId="0" borderId="136" xfId="0" applyFont="1" applyFill="1" applyBorder="1" applyAlignment="1" applyProtection="1">
      <alignment horizontal="left"/>
    </xf>
    <xf numFmtId="3" fontId="26" fillId="29" borderId="136" xfId="0" applyNumberFormat="1" applyFont="1" applyFill="1" applyBorder="1" applyAlignment="1" applyProtection="1">
      <alignment horizontal="right"/>
      <protection locked="0"/>
    </xf>
    <xf numFmtId="3" fontId="26" fillId="0" borderId="136" xfId="0" applyNumberFormat="1" applyFont="1" applyFill="1" applyBorder="1" applyAlignment="1" applyProtection="1">
      <alignment horizontal="right"/>
    </xf>
    <xf numFmtId="165" fontId="26" fillId="0" borderId="136" xfId="0" applyNumberFormat="1" applyFont="1" applyFill="1" applyBorder="1" applyAlignment="1" applyProtection="1">
      <alignment horizontal="right"/>
    </xf>
    <xf numFmtId="9" fontId="26" fillId="0" borderId="136" xfId="0" applyNumberFormat="1" applyFont="1" applyFill="1" applyBorder="1" applyAlignment="1" applyProtection="1">
      <alignment horizontal="right"/>
    </xf>
    <xf numFmtId="3" fontId="26" fillId="28" borderId="136" xfId="0" applyNumberFormat="1" applyFont="1" applyFill="1" applyBorder="1" applyAlignment="1" applyProtection="1">
      <alignment horizontal="right"/>
      <protection locked="0"/>
    </xf>
    <xf numFmtId="3" fontId="1" fillId="28" borderId="16" xfId="0" applyNumberFormat="1" applyFont="1" applyFill="1" applyBorder="1" applyAlignment="1" applyProtection="1">
      <alignment horizontal="right"/>
    </xf>
    <xf numFmtId="3" fontId="1" fillId="29" borderId="16" xfId="0" applyNumberFormat="1" applyFont="1" applyFill="1" applyBorder="1" applyAlignment="1" applyProtection="1">
      <alignment horizontal="right"/>
    </xf>
    <xf numFmtId="3" fontId="1" fillId="29" borderId="24" xfId="0" applyNumberFormat="1" applyFont="1" applyFill="1" applyBorder="1" applyAlignment="1" applyProtection="1">
      <alignment horizontal="right"/>
    </xf>
    <xf numFmtId="3" fontId="26" fillId="0" borderId="0" xfId="0" applyNumberFormat="1" applyFont="1" applyProtection="1"/>
    <xf numFmtId="0" fontId="24" fillId="24" borderId="140" xfId="0" applyFont="1" applyFill="1" applyBorder="1" applyAlignment="1" applyProtection="1">
      <alignment vertical="center" wrapText="1"/>
      <protection locked="0"/>
    </xf>
    <xf numFmtId="2" fontId="1" fillId="31" borderId="0" xfId="59" applyNumberFormat="1" applyFill="1"/>
    <xf numFmtId="0" fontId="1" fillId="0" borderId="140" xfId="0" applyFont="1" applyBorder="1" applyAlignment="1">
      <alignment horizontal="left" vertical="center" wrapText="1"/>
    </xf>
    <xf numFmtId="0" fontId="26" fillId="0" borderId="0" xfId="0" applyFont="1" applyFill="1" applyAlignment="1" applyProtection="1"/>
    <xf numFmtId="0" fontId="0" fillId="0" borderId="0" xfId="0" applyFill="1" applyAlignment="1" applyProtection="1"/>
    <xf numFmtId="0" fontId="1" fillId="0" borderId="0" xfId="0" applyFont="1" applyFill="1" applyAlignment="1" applyProtection="1"/>
    <xf numFmtId="0" fontId="26" fillId="0" borderId="0" xfId="0" applyFont="1" applyFill="1" applyBorder="1" applyAlignment="1" applyProtection="1">
      <alignment horizontal="center" vertical="center"/>
    </xf>
    <xf numFmtId="10" fontId="21" fillId="0" borderId="142" xfId="0" applyNumberFormat="1" applyFont="1" applyFill="1" applyBorder="1" applyAlignment="1" applyProtection="1">
      <alignment vertical="center"/>
    </xf>
    <xf numFmtId="0" fontId="48" fillId="0" borderId="0" xfId="0" applyFont="1" applyAlignment="1">
      <alignment wrapText="1"/>
    </xf>
    <xf numFmtId="0" fontId="38" fillId="0" borderId="0" xfId="0" applyFont="1" applyFill="1" applyAlignment="1">
      <alignment horizontal="center" wrapText="1"/>
    </xf>
    <xf numFmtId="3" fontId="26" fillId="28" borderId="37" xfId="0" applyNumberFormat="1" applyFont="1" applyFill="1" applyBorder="1" applyAlignment="1" applyProtection="1">
      <alignment horizontal="center"/>
      <protection locked="0"/>
    </xf>
    <xf numFmtId="3" fontId="26" fillId="28" borderId="16" xfId="0" applyNumberFormat="1" applyFont="1" applyFill="1" applyBorder="1" applyAlignment="1" applyProtection="1">
      <alignment horizontal="center"/>
      <protection locked="0"/>
    </xf>
    <xf numFmtId="0" fontId="35" fillId="0" borderId="0" xfId="62" applyFont="1" applyBorder="1" applyAlignment="1" applyProtection="1">
      <alignment vertical="top" wrapText="1"/>
    </xf>
    <xf numFmtId="0" fontId="46" fillId="0" borderId="0" xfId="61" applyBorder="1" applyAlignment="1">
      <alignment vertical="top" wrapText="1"/>
    </xf>
    <xf numFmtId="0" fontId="24" fillId="0" borderId="0" xfId="62" applyFont="1" applyBorder="1" applyAlignment="1" applyProtection="1">
      <alignment horizontal="left" vertical="top" wrapText="1"/>
    </xf>
    <xf numFmtId="0" fontId="26" fillId="0" borderId="67" xfId="60" applyFont="1" applyFill="1" applyBorder="1" applyAlignment="1" applyProtection="1">
      <alignment horizontal="center" vertical="center" wrapText="1"/>
    </xf>
    <xf numFmtId="0" fontId="35" fillId="0" borderId="0" xfId="62" applyFont="1" applyBorder="1" applyAlignment="1" applyProtection="1">
      <alignment vertical="top" wrapText="1"/>
    </xf>
    <xf numFmtId="0" fontId="26" fillId="0" borderId="0" xfId="60" applyFont="1" applyFill="1" applyBorder="1" applyAlignment="1" applyProtection="1">
      <alignment horizontal="center" vertical="center" wrapText="1"/>
    </xf>
    <xf numFmtId="0" fontId="35" fillId="0" borderId="67" xfId="59" applyFont="1" applyBorder="1"/>
    <xf numFmtId="0" fontId="38" fillId="0" borderId="42" xfId="60" applyFont="1" applyFill="1" applyBorder="1" applyAlignment="1" applyProtection="1"/>
    <xf numFmtId="0" fontId="26" fillId="27" borderId="0" xfId="60" applyFont="1" applyFill="1" applyBorder="1" applyAlignment="1" applyProtection="1">
      <alignment horizontal="left" vertical="center"/>
    </xf>
    <xf numFmtId="4" fontId="1" fillId="0" borderId="67" xfId="59" applyNumberFormat="1" applyBorder="1" applyAlignment="1">
      <alignment horizontal="center" vertical="center"/>
    </xf>
    <xf numFmtId="3" fontId="1" fillId="0" borderId="72" xfId="60" applyNumberFormat="1" applyFont="1" applyFill="1" applyBorder="1" applyAlignment="1" applyProtection="1">
      <alignment horizontal="center" vertical="center" wrapText="1"/>
    </xf>
    <xf numFmtId="3" fontId="26" fillId="38" borderId="39" xfId="60" applyNumberFormat="1" applyFont="1" applyFill="1" applyBorder="1" applyAlignment="1" applyProtection="1">
      <alignment horizontal="center" vertical="center" wrapText="1"/>
    </xf>
    <xf numFmtId="0" fontId="53" fillId="0" borderId="0" xfId="61" applyFont="1" applyBorder="1" applyProtection="1"/>
    <xf numFmtId="0" fontId="35" fillId="0" borderId="0" xfId="63" applyFont="1" applyFill="1" applyBorder="1" applyAlignment="1" applyProtection="1">
      <alignment vertical="top" wrapText="1"/>
    </xf>
    <xf numFmtId="0" fontId="1" fillId="0" borderId="148" xfId="63" applyFont="1" applyFill="1" applyBorder="1" applyAlignment="1" applyProtection="1">
      <alignment vertical="center" wrapText="1"/>
    </xf>
    <xf numFmtId="0" fontId="1" fillId="0" borderId="149" xfId="63" applyFont="1" applyFill="1" applyBorder="1" applyAlignment="1" applyProtection="1">
      <alignment vertical="center" wrapText="1"/>
    </xf>
    <xf numFmtId="0" fontId="35" fillId="0" borderId="0" xfId="63" applyFont="1" applyFill="1" applyBorder="1" applyAlignment="1" applyProtection="1">
      <alignment horizontal="right"/>
    </xf>
    <xf numFmtId="0" fontId="35" fillId="0" borderId="0" xfId="59" applyFont="1" applyBorder="1"/>
    <xf numFmtId="3" fontId="1" fillId="0" borderId="72" xfId="6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8" fontId="0" fillId="0" borderId="0" xfId="0" applyNumberFormat="1" applyFill="1" applyBorder="1" applyAlignment="1" applyProtection="1"/>
    <xf numFmtId="3" fontId="0" fillId="0" borderId="0" xfId="0" applyNumberFormat="1" applyFill="1" applyBorder="1" applyAlignment="1" applyProtection="1"/>
    <xf numFmtId="0" fontId="50" fillId="0" borderId="0" xfId="0" applyNumberFormat="1" applyFont="1" applyFill="1" applyBorder="1" applyAlignment="1" applyProtection="1">
      <alignment horizontal="right"/>
    </xf>
    <xf numFmtId="3" fontId="1" fillId="0" borderId="0" xfId="0" applyNumberFormat="1" applyFont="1" applyFill="1" applyBorder="1" applyAlignment="1" applyProtection="1"/>
    <xf numFmtId="0" fontId="1" fillId="0" borderId="16" xfId="0" applyFont="1" applyFill="1" applyBorder="1" applyAlignment="1" applyProtection="1">
      <alignment vertical="center" wrapText="1"/>
    </xf>
    <xf numFmtId="3" fontId="0" fillId="0" borderId="144" xfId="0" applyNumberFormat="1" applyFill="1" applyBorder="1" applyAlignment="1" applyProtection="1">
      <alignment horizontal="right"/>
    </xf>
    <xf numFmtId="165" fontId="1" fillId="0" borderId="150" xfId="0" applyNumberFormat="1" applyFont="1" applyFill="1" applyBorder="1" applyAlignment="1" applyProtection="1">
      <alignment horizontal="right"/>
    </xf>
    <xf numFmtId="3" fontId="23" fillId="24" borderId="0" xfId="0" applyNumberFormat="1" applyFont="1" applyFill="1" applyBorder="1" applyAlignment="1" applyProtection="1">
      <alignment horizontal="right"/>
      <protection locked="0"/>
    </xf>
    <xf numFmtId="3" fontId="23" fillId="24" borderId="46" xfId="0" applyNumberFormat="1" applyFont="1" applyFill="1" applyBorder="1" applyAlignment="1" applyProtection="1">
      <alignment horizontal="right"/>
      <protection locked="0"/>
    </xf>
    <xf numFmtId="3" fontId="0" fillId="29" borderId="0" xfId="0" applyNumberFormat="1" applyFill="1" applyBorder="1" applyAlignment="1" applyProtection="1">
      <alignment horizontal="right"/>
      <protection locked="0"/>
    </xf>
    <xf numFmtId="3" fontId="0" fillId="0" borderId="151" xfId="0" applyNumberFormat="1" applyFill="1" applyBorder="1" applyAlignment="1" applyProtection="1">
      <alignment horizontal="right"/>
    </xf>
    <xf numFmtId="3" fontId="0" fillId="29" borderId="152" xfId="0" applyNumberFormat="1" applyFill="1" applyBorder="1" applyAlignment="1" applyProtection="1">
      <alignment horizontal="right"/>
      <protection locked="0"/>
    </xf>
    <xf numFmtId="3" fontId="0" fillId="29" borderId="146" xfId="0" applyNumberFormat="1" applyFill="1" applyBorder="1" applyAlignment="1" applyProtection="1">
      <alignment horizontal="right"/>
      <protection locked="0"/>
    </xf>
    <xf numFmtId="3" fontId="1" fillId="29" borderId="0" xfId="0" applyNumberFormat="1" applyFont="1" applyFill="1" applyBorder="1" applyAlignment="1" applyProtection="1">
      <alignment horizontal="right"/>
      <protection locked="0"/>
    </xf>
    <xf numFmtId="3" fontId="0" fillId="0" borderId="43" xfId="0" applyNumberFormat="1" applyFill="1" applyBorder="1" applyAlignment="1" applyProtection="1">
      <alignment horizontal="right"/>
    </xf>
    <xf numFmtId="3" fontId="1" fillId="29" borderId="146" xfId="0" applyNumberFormat="1" applyFont="1" applyFill="1" applyBorder="1" applyAlignment="1" applyProtection="1">
      <alignment horizontal="right"/>
      <protection locked="0"/>
    </xf>
    <xf numFmtId="3" fontId="0" fillId="0" borderId="150" xfId="0" applyNumberFormat="1" applyFill="1" applyBorder="1" applyAlignment="1" applyProtection="1">
      <alignment horizontal="right"/>
    </xf>
    <xf numFmtId="0" fontId="1" fillId="0" borderId="16" xfId="0" applyFont="1" applyBorder="1" applyAlignment="1" applyProtection="1">
      <alignment vertical="center" wrapText="1"/>
    </xf>
    <xf numFmtId="3" fontId="1" fillId="27" borderId="16" xfId="60" applyNumberFormat="1" applyFont="1" applyFill="1" applyBorder="1" applyAlignment="1" applyProtection="1">
      <alignment horizontal="right" vertical="center" wrapText="1"/>
      <protection locked="0"/>
    </xf>
    <xf numFmtId="0" fontId="0" fillId="0" borderId="16" xfId="0" applyBorder="1" applyAlignment="1">
      <alignment vertical="center"/>
    </xf>
    <xf numFmtId="0" fontId="1" fillId="27" borderId="24" xfId="59" applyFont="1" applyFill="1" applyBorder="1" applyAlignment="1">
      <alignment vertical="center" wrapText="1"/>
    </xf>
    <xf numFmtId="0" fontId="1" fillId="32" borderId="16" xfId="59" applyFill="1" applyBorder="1" applyAlignment="1">
      <alignment horizontal="right" vertical="center"/>
    </xf>
    <xf numFmtId="0" fontId="1" fillId="27" borderId="16" xfId="59" applyFont="1" applyFill="1" applyBorder="1" applyAlignment="1">
      <alignment vertical="center"/>
    </xf>
    <xf numFmtId="10" fontId="1" fillId="0" borderId="0" xfId="0" applyNumberFormat="1" applyFont="1" applyFill="1" applyProtection="1"/>
    <xf numFmtId="0" fontId="26" fillId="0" borderId="24" xfId="0" applyFont="1" applyBorder="1" applyAlignment="1" applyProtection="1">
      <alignment horizontal="left" vertical="center"/>
    </xf>
    <xf numFmtId="0" fontId="26" fillId="0" borderId="25" xfId="0" applyFont="1" applyBorder="1" applyAlignment="1" applyProtection="1">
      <alignment horizontal="left" vertical="center"/>
    </xf>
    <xf numFmtId="0" fontId="26" fillId="0" borderId="23" xfId="0" applyFont="1" applyBorder="1" applyAlignment="1" applyProtection="1">
      <alignment horizontal="left" vertical="center"/>
    </xf>
    <xf numFmtId="0" fontId="26" fillId="0" borderId="25" xfId="0" applyFont="1" applyBorder="1" applyAlignment="1" applyProtection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26" fillId="0" borderId="24" xfId="0" applyFont="1" applyBorder="1" applyAlignment="1" applyProtection="1">
      <alignment horizontal="left" vertical="center" wrapText="1"/>
    </xf>
    <xf numFmtId="0" fontId="26" fillId="0" borderId="23" xfId="0" applyFont="1" applyBorder="1" applyAlignment="1" applyProtection="1">
      <alignment horizontal="left" vertical="center" wrapText="1"/>
    </xf>
    <xf numFmtId="0" fontId="26" fillId="0" borderId="24" xfId="0" applyFont="1" applyBorder="1" applyAlignment="1" applyProtection="1">
      <alignment horizontal="left" vertical="top" wrapText="1"/>
    </xf>
    <xf numFmtId="0" fontId="26" fillId="0" borderId="25" xfId="0" applyFont="1" applyBorder="1" applyAlignment="1" applyProtection="1">
      <alignment horizontal="left" vertical="top" wrapText="1"/>
    </xf>
    <xf numFmtId="0" fontId="26" fillId="0" borderId="23" xfId="0" applyFont="1" applyBorder="1" applyAlignment="1" applyProtection="1">
      <alignment horizontal="left" vertical="top" wrapText="1"/>
    </xf>
    <xf numFmtId="0" fontId="24" fillId="0" borderId="0" xfId="0" applyFont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26" fillId="0" borderId="24" xfId="0" applyFont="1" applyFill="1" applyBorder="1" applyAlignment="1" applyProtection="1">
      <alignment horizontal="left" vertical="center"/>
    </xf>
    <xf numFmtId="0" fontId="26" fillId="0" borderId="25" xfId="0" applyFont="1" applyFill="1" applyBorder="1" applyAlignment="1" applyProtection="1">
      <alignment horizontal="left" vertical="center"/>
    </xf>
    <xf numFmtId="0" fontId="26" fillId="0" borderId="23" xfId="0" applyFont="1" applyFill="1" applyBorder="1" applyAlignment="1" applyProtection="1">
      <alignment horizontal="left" vertical="center"/>
    </xf>
    <xf numFmtId="0" fontId="26" fillId="0" borderId="16" xfId="0" applyFont="1" applyBorder="1" applyAlignment="1" applyProtection="1">
      <alignment horizontal="left" vertical="center"/>
    </xf>
    <xf numFmtId="0" fontId="0" fillId="0" borderId="25" xfId="0" applyBorder="1" applyAlignment="1">
      <alignment horizontal="left" vertical="center" wrapText="1"/>
    </xf>
    <xf numFmtId="0" fontId="20" fillId="0" borderId="0" xfId="0" applyFont="1" applyBorder="1" applyAlignment="1" applyProtection="1">
      <alignment horizontal="center" vertical="center"/>
    </xf>
    <xf numFmtId="0" fontId="1" fillId="0" borderId="24" xfId="0" applyFont="1" applyBorder="1" applyAlignment="1" applyProtection="1">
      <alignment horizontal="left" vertical="center" wrapText="1"/>
    </xf>
    <xf numFmtId="0" fontId="1" fillId="0" borderId="25" xfId="0" applyFont="1" applyBorder="1" applyAlignment="1" applyProtection="1">
      <alignment horizontal="left" vertical="center" wrapText="1"/>
    </xf>
    <xf numFmtId="0" fontId="1" fillId="0" borderId="23" xfId="0" applyFont="1" applyBorder="1" applyAlignment="1" applyProtection="1">
      <alignment horizontal="left" vertical="center" wrapText="1"/>
    </xf>
    <xf numFmtId="0" fontId="30" fillId="0" borderId="24" xfId="0" applyFont="1" applyBorder="1" applyAlignment="1" applyProtection="1">
      <alignment horizontal="left" vertical="center"/>
    </xf>
    <xf numFmtId="0" fontId="30" fillId="0" borderId="25" xfId="0" applyFont="1" applyBorder="1" applyAlignment="1" applyProtection="1">
      <alignment horizontal="left" vertical="center"/>
    </xf>
    <xf numFmtId="0" fontId="30" fillId="0" borderId="23" xfId="0" applyFont="1" applyBorder="1" applyAlignment="1" applyProtection="1">
      <alignment horizontal="left" vertical="center"/>
    </xf>
    <xf numFmtId="0" fontId="0" fillId="0" borderId="26" xfId="0" applyBorder="1" applyAlignment="1" applyProtection="1">
      <alignment horizontal="center"/>
    </xf>
    <xf numFmtId="0" fontId="26" fillId="0" borderId="24" xfId="0" applyFont="1" applyBorder="1" applyAlignment="1" applyProtection="1">
      <alignment horizontal="left"/>
    </xf>
    <xf numFmtId="0" fontId="26" fillId="0" borderId="25" xfId="0" applyFont="1" applyBorder="1" applyAlignment="1" applyProtection="1">
      <alignment horizontal="left"/>
    </xf>
    <xf numFmtId="0" fontId="26" fillId="0" borderId="23" xfId="0" applyFont="1" applyBorder="1" applyAlignment="1" applyProtection="1">
      <alignment horizontal="left"/>
    </xf>
    <xf numFmtId="0" fontId="0" fillId="0" borderId="25" xfId="0" applyBorder="1" applyAlignment="1" applyProtection="1">
      <alignment horizontal="center"/>
    </xf>
    <xf numFmtId="0" fontId="26" fillId="0" borderId="24" xfId="0" applyFont="1" applyBorder="1" applyAlignment="1" applyProtection="1">
      <alignment horizontal="center" vertical="center"/>
    </xf>
    <xf numFmtId="0" fontId="26" fillId="0" borderId="25" xfId="0" applyFont="1" applyBorder="1" applyAlignment="1" applyProtection="1">
      <alignment horizontal="center" vertical="center"/>
    </xf>
    <xf numFmtId="0" fontId="26" fillId="0" borderId="23" xfId="0" applyFont="1" applyBorder="1" applyAlignment="1" applyProtection="1">
      <alignment horizontal="center" vertical="center"/>
    </xf>
    <xf numFmtId="0" fontId="26" fillId="0" borderId="24" xfId="0" applyFont="1" applyBorder="1" applyAlignment="1" applyProtection="1">
      <alignment horizontal="center" vertical="center" wrapText="1"/>
    </xf>
    <xf numFmtId="3" fontId="26" fillId="29" borderId="92" xfId="0" applyNumberFormat="1" applyFont="1" applyFill="1" applyBorder="1" applyAlignment="1" applyProtection="1">
      <alignment horizontal="center" vertical="center"/>
      <protection locked="0"/>
    </xf>
    <xf numFmtId="3" fontId="26" fillId="29" borderId="93" xfId="0" applyNumberFormat="1" applyFont="1" applyFill="1" applyBorder="1" applyAlignment="1" applyProtection="1">
      <alignment horizontal="center" vertical="center"/>
      <protection locked="0"/>
    </xf>
    <xf numFmtId="3" fontId="26" fillId="34" borderId="93" xfId="0" applyNumberFormat="1" applyFont="1" applyFill="1" applyBorder="1" applyAlignment="1" applyProtection="1">
      <alignment horizontal="center" vertical="center"/>
    </xf>
    <xf numFmtId="3" fontId="26" fillId="34" borderId="94" xfId="0" applyNumberFormat="1" applyFont="1" applyFill="1" applyBorder="1" applyAlignment="1" applyProtection="1">
      <alignment horizontal="center" vertical="center"/>
    </xf>
    <xf numFmtId="0" fontId="24" fillId="27" borderId="0" xfId="0" applyFont="1" applyFill="1" applyBorder="1" applyAlignment="1" applyProtection="1">
      <alignment horizontal="left" vertical="center" wrapText="1"/>
    </xf>
    <xf numFmtId="0" fontId="35" fillId="28" borderId="95" xfId="0" applyFont="1" applyFill="1" applyBorder="1" applyAlignment="1" applyProtection="1">
      <alignment vertical="top" wrapText="1" readingOrder="1"/>
      <protection locked="0"/>
    </xf>
    <xf numFmtId="0" fontId="35" fillId="28" borderId="96" xfId="0" applyFont="1" applyFill="1" applyBorder="1" applyAlignment="1" applyProtection="1">
      <alignment vertical="top" wrapText="1" readingOrder="1"/>
      <protection locked="0"/>
    </xf>
    <xf numFmtId="0" fontId="35" fillId="28" borderId="97" xfId="0" applyFont="1" applyFill="1" applyBorder="1" applyAlignment="1" applyProtection="1">
      <alignment vertical="top" wrapText="1" readingOrder="1"/>
      <protection locked="0"/>
    </xf>
    <xf numFmtId="0" fontId="27" fillId="0" borderId="87" xfId="0" applyFont="1" applyBorder="1" applyAlignment="1" applyProtection="1">
      <alignment horizontal="center" vertical="center" wrapText="1"/>
    </xf>
    <xf numFmtId="0" fontId="27" fillId="24" borderId="88" xfId="0" applyFont="1" applyFill="1" applyBorder="1" applyAlignment="1" applyProtection="1">
      <alignment horizontal="center" vertical="center" wrapText="1"/>
      <protection locked="0"/>
    </xf>
    <xf numFmtId="0" fontId="1" fillId="0" borderId="89" xfId="0" applyFont="1" applyBorder="1" applyAlignment="1" applyProtection="1">
      <alignment horizontal="center" vertical="center"/>
    </xf>
    <xf numFmtId="0" fontId="23" fillId="0" borderId="90" xfId="0" applyFont="1" applyBorder="1" applyAlignment="1" applyProtection="1">
      <alignment horizontal="center" vertical="center"/>
    </xf>
    <xf numFmtId="0" fontId="1" fillId="0" borderId="90" xfId="0" applyFont="1" applyBorder="1" applyAlignment="1" applyProtection="1">
      <alignment horizontal="center" vertical="center"/>
    </xf>
    <xf numFmtId="0" fontId="23" fillId="0" borderId="91" xfId="0" applyFont="1" applyBorder="1" applyAlignment="1" applyProtection="1">
      <alignment horizontal="center" vertical="center"/>
    </xf>
    <xf numFmtId="3" fontId="26" fillId="24" borderId="92" xfId="0" applyNumberFormat="1" applyFont="1" applyFill="1" applyBorder="1" applyAlignment="1" applyProtection="1">
      <alignment horizontal="center" vertical="center"/>
      <protection locked="0"/>
    </xf>
    <xf numFmtId="3" fontId="26" fillId="24" borderId="93" xfId="0" applyNumberFormat="1" applyFont="1" applyFill="1" applyBorder="1" applyAlignment="1" applyProtection="1">
      <alignment horizontal="center" vertical="center"/>
      <protection locked="0"/>
    </xf>
    <xf numFmtId="3" fontId="26" fillId="24" borderId="94" xfId="0" applyNumberFormat="1" applyFont="1" applyFill="1" applyBorder="1" applyAlignment="1" applyProtection="1">
      <alignment horizontal="center" vertical="center"/>
      <protection locked="0"/>
    </xf>
    <xf numFmtId="0" fontId="19" fillId="0" borderId="98" xfId="0" applyFont="1" applyBorder="1" applyAlignment="1" applyProtection="1">
      <alignment horizontal="center" vertical="center"/>
    </xf>
    <xf numFmtId="0" fontId="26" fillId="0" borderId="99" xfId="0" applyFont="1" applyBorder="1" applyAlignment="1" applyProtection="1">
      <alignment horizontal="center" vertical="center"/>
    </xf>
    <xf numFmtId="0" fontId="26" fillId="0" borderId="100" xfId="0" applyFont="1" applyBorder="1" applyAlignment="1" applyProtection="1">
      <alignment horizontal="center" vertical="center"/>
    </xf>
    <xf numFmtId="0" fontId="26" fillId="0" borderId="17" xfId="0" applyFont="1" applyBorder="1" applyAlignment="1" applyProtection="1">
      <alignment horizontal="center" vertical="center"/>
    </xf>
    <xf numFmtId="0" fontId="26" fillId="0" borderId="83" xfId="0" applyFont="1" applyBorder="1" applyAlignment="1" applyProtection="1">
      <alignment horizontal="center" vertical="center"/>
    </xf>
    <xf numFmtId="0" fontId="26" fillId="0" borderId="84" xfId="0" applyFont="1" applyBorder="1" applyAlignment="1" applyProtection="1">
      <alignment horizontal="center" vertical="center"/>
    </xf>
    <xf numFmtId="0" fontId="26" fillId="0" borderId="85" xfId="0" applyFont="1" applyBorder="1" applyAlignment="1" applyProtection="1">
      <alignment horizontal="center" vertical="center"/>
    </xf>
    <xf numFmtId="0" fontId="26" fillId="0" borderId="86" xfId="0" applyFont="1" applyBorder="1" applyAlignment="1" applyProtection="1">
      <alignment horizontal="center" vertical="center"/>
    </xf>
    <xf numFmtId="0" fontId="27" fillId="28" borderId="101" xfId="0" applyFont="1" applyFill="1" applyBorder="1" applyAlignment="1" applyProtection="1">
      <alignment horizontal="center" vertical="center" wrapText="1"/>
      <protection locked="0"/>
    </xf>
    <xf numFmtId="0" fontId="27" fillId="28" borderId="13" xfId="0" applyFont="1" applyFill="1" applyBorder="1" applyAlignment="1" applyProtection="1">
      <alignment horizontal="center" vertical="center" wrapText="1"/>
      <protection locked="0"/>
    </xf>
    <xf numFmtId="0" fontId="27" fillId="0" borderId="101" xfId="0" applyFont="1" applyBorder="1" applyAlignment="1" applyProtection="1">
      <alignment horizontal="center" vertical="center" wrapText="1"/>
    </xf>
    <xf numFmtId="0" fontId="27" fillId="0" borderId="13" xfId="0" applyFont="1" applyBorder="1" applyAlignment="1" applyProtection="1">
      <alignment horizontal="center" vertical="center" wrapText="1"/>
    </xf>
    <xf numFmtId="0" fontId="27" fillId="24" borderId="102" xfId="0" applyFont="1" applyFill="1" applyBorder="1" applyAlignment="1" applyProtection="1">
      <alignment horizontal="center" vertical="center" wrapText="1"/>
      <protection locked="0"/>
    </xf>
    <xf numFmtId="0" fontId="27" fillId="24" borderId="103" xfId="0" applyFont="1" applyFill="1" applyBorder="1" applyAlignment="1" applyProtection="1">
      <alignment horizontal="center" vertical="center" wrapText="1"/>
      <protection locked="0"/>
    </xf>
    <xf numFmtId="14" fontId="35" fillId="0" borderId="11" xfId="0" applyNumberFormat="1" applyFont="1" applyBorder="1" applyAlignment="1" applyProtection="1">
      <alignment horizontal="right" vertical="center"/>
    </xf>
    <xf numFmtId="0" fontId="35" fillId="0" borderId="0" xfId="0" applyFont="1" applyBorder="1" applyAlignment="1" applyProtection="1">
      <alignment horizontal="right" vertical="center"/>
    </xf>
    <xf numFmtId="3" fontId="0" fillId="0" borderId="0" xfId="0" applyNumberFormat="1" applyBorder="1" applyAlignment="1" applyProtection="1">
      <alignment horizontal="right" vertical="center"/>
    </xf>
    <xf numFmtId="3" fontId="29" fillId="0" borderId="16" xfId="0" applyNumberFormat="1" applyFont="1" applyFill="1" applyBorder="1" applyAlignment="1" applyProtection="1">
      <alignment horizontal="center" vertical="center" wrapText="1"/>
    </xf>
    <xf numFmtId="0" fontId="0" fillId="0" borderId="16" xfId="0" applyFill="1" applyBorder="1" applyAlignment="1" applyProtection="1">
      <alignment horizontal="center" vertical="center" wrapText="1"/>
    </xf>
    <xf numFmtId="3" fontId="29" fillId="0" borderId="128" xfId="0" applyNumberFormat="1" applyFont="1" applyFill="1" applyBorder="1" applyAlignment="1" applyProtection="1">
      <alignment horizontal="center" vertical="center" textRotation="90" wrapText="1"/>
    </xf>
    <xf numFmtId="3" fontId="29" fillId="0" borderId="129" xfId="0" applyNumberFormat="1" applyFont="1" applyFill="1" applyBorder="1" applyAlignment="1" applyProtection="1">
      <alignment horizontal="center" vertical="center" textRotation="90" wrapText="1"/>
    </xf>
    <xf numFmtId="3" fontId="29" fillId="0" borderId="122" xfId="0" applyNumberFormat="1" applyFont="1" applyFill="1" applyBorder="1" applyAlignment="1" applyProtection="1">
      <alignment horizontal="center" vertical="center" textRotation="90" wrapText="1"/>
    </xf>
    <xf numFmtId="0" fontId="0" fillId="0" borderId="124" xfId="0" applyBorder="1"/>
    <xf numFmtId="3" fontId="29" fillId="0" borderId="124" xfId="0" applyNumberFormat="1" applyFont="1" applyFill="1" applyBorder="1" applyAlignment="1" applyProtection="1">
      <alignment horizontal="center" vertical="center" textRotation="90" wrapText="1"/>
    </xf>
    <xf numFmtId="3" fontId="29" fillId="0" borderId="123" xfId="0" applyNumberFormat="1" applyFont="1" applyFill="1" applyBorder="1" applyAlignment="1" applyProtection="1">
      <alignment horizontal="center" vertical="center" textRotation="90" wrapText="1"/>
    </xf>
    <xf numFmtId="0" fontId="26" fillId="0" borderId="24" xfId="0" applyNumberFormat="1" applyFont="1" applyFill="1" applyBorder="1" applyAlignment="1" applyProtection="1">
      <alignment horizontal="center" vertical="center" wrapText="1"/>
    </xf>
    <xf numFmtId="0" fontId="26" fillId="0" borderId="25" xfId="0" applyNumberFormat="1" applyFont="1" applyFill="1" applyBorder="1" applyAlignment="1" applyProtection="1">
      <alignment horizontal="center" vertical="center" wrapText="1"/>
    </xf>
    <xf numFmtId="0" fontId="26" fillId="0" borderId="23" xfId="0" applyNumberFormat="1" applyFont="1" applyFill="1" applyBorder="1" applyAlignment="1" applyProtection="1">
      <alignment horizontal="center" vertical="center" wrapText="1"/>
    </xf>
    <xf numFmtId="3" fontId="26" fillId="0" borderId="125" xfId="0" applyNumberFormat="1" applyFont="1" applyFill="1" applyBorder="1" applyAlignment="1" applyProtection="1">
      <alignment horizontal="center" vertical="center" textRotation="90" wrapText="1"/>
    </xf>
    <xf numFmtId="0" fontId="0" fillId="0" borderId="125" xfId="0" applyFill="1" applyBorder="1" applyAlignment="1" applyProtection="1">
      <alignment horizontal="center" vertical="center" textRotation="90" wrapText="1"/>
    </xf>
    <xf numFmtId="0" fontId="0" fillId="0" borderId="126" xfId="0" applyFill="1" applyBorder="1" applyAlignment="1" applyProtection="1">
      <alignment horizontal="center" vertical="center" textRotation="90" wrapText="1"/>
    </xf>
    <xf numFmtId="0" fontId="26" fillId="0" borderId="24" xfId="0" applyFont="1" applyFill="1" applyBorder="1" applyAlignment="1" applyProtection="1">
      <alignment horizontal="center" vertical="center"/>
    </xf>
    <xf numFmtId="0" fontId="26" fillId="0" borderId="25" xfId="0" applyFont="1" applyFill="1" applyBorder="1" applyAlignment="1" applyProtection="1">
      <alignment horizontal="center" vertical="center"/>
    </xf>
    <xf numFmtId="0" fontId="26" fillId="0" borderId="23" xfId="0" applyFont="1" applyFill="1" applyBorder="1" applyAlignment="1" applyProtection="1">
      <alignment horizontal="center" vertical="center"/>
    </xf>
    <xf numFmtId="3" fontId="29" fillId="0" borderId="53" xfId="0" applyNumberFormat="1" applyFont="1" applyFill="1" applyBorder="1" applyAlignment="1" applyProtection="1">
      <alignment horizontal="center" wrapText="1"/>
    </xf>
    <xf numFmtId="3" fontId="29" fillId="0" borderId="0" xfId="0" applyNumberFormat="1" applyFont="1" applyFill="1" applyBorder="1" applyAlignment="1" applyProtection="1">
      <alignment horizontal="center" wrapText="1"/>
    </xf>
    <xf numFmtId="0" fontId="0" fillId="0" borderId="0" xfId="0" applyFill="1" applyBorder="1" applyAlignment="1" applyProtection="1">
      <alignment horizontal="center" wrapText="1"/>
    </xf>
    <xf numFmtId="0" fontId="0" fillId="0" borderId="104" xfId="0" applyFill="1" applyBorder="1" applyAlignment="1" applyProtection="1">
      <alignment horizontal="center" wrapText="1"/>
    </xf>
    <xf numFmtId="0" fontId="0" fillId="0" borderId="127" xfId="0" applyFill="1" applyBorder="1" applyAlignment="1" applyProtection="1">
      <alignment horizontal="center" wrapText="1"/>
    </xf>
    <xf numFmtId="0" fontId="0" fillId="0" borderId="120" xfId="0" applyFill="1" applyBorder="1" applyAlignment="1" applyProtection="1">
      <alignment horizontal="center" wrapText="1"/>
    </xf>
    <xf numFmtId="0" fontId="0" fillId="0" borderId="121" xfId="0" applyFill="1" applyBorder="1" applyAlignment="1" applyProtection="1">
      <alignment horizontal="center" wrapText="1"/>
    </xf>
    <xf numFmtId="3" fontId="29" fillId="0" borderId="16" xfId="0" applyNumberFormat="1" applyFont="1" applyFill="1" applyBorder="1" applyAlignment="1" applyProtection="1">
      <alignment horizontal="center" wrapText="1"/>
    </xf>
    <xf numFmtId="0" fontId="0" fillId="0" borderId="16" xfId="0" applyFill="1" applyBorder="1" applyAlignment="1" applyProtection="1">
      <alignment horizontal="center" wrapText="1"/>
    </xf>
    <xf numFmtId="3" fontId="29" fillId="0" borderId="18" xfId="0" applyNumberFormat="1" applyFont="1" applyFill="1" applyBorder="1" applyAlignment="1" applyProtection="1">
      <alignment horizontal="center" vertical="center" wrapText="1"/>
    </xf>
    <xf numFmtId="3" fontId="29" fillId="0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 vertical="center" wrapText="1"/>
    </xf>
    <xf numFmtId="0" fontId="0" fillId="0" borderId="119" xfId="0" applyFill="1" applyBorder="1" applyAlignment="1" applyProtection="1">
      <alignment horizontal="center" vertical="center" wrapText="1"/>
    </xf>
    <xf numFmtId="0" fontId="0" fillId="0" borderId="120" xfId="0" applyFill="1" applyBorder="1" applyAlignment="1" applyProtection="1">
      <alignment horizontal="center" vertical="center" wrapText="1"/>
    </xf>
    <xf numFmtId="0" fontId="35" fillId="0" borderId="0" xfId="0" applyFont="1" applyAlignment="1" applyProtection="1"/>
    <xf numFmtId="0" fontId="1" fillId="0" borderId="125" xfId="0" applyFont="1" applyFill="1" applyBorder="1" applyAlignment="1" applyProtection="1">
      <alignment horizontal="center" vertical="center" textRotation="90" wrapText="1"/>
    </xf>
    <xf numFmtId="0" fontId="1" fillId="0" borderId="0" xfId="0" applyNumberFormat="1" applyFont="1" applyFill="1" applyBorder="1" applyAlignment="1" applyProtection="1">
      <alignment horizontal="left"/>
    </xf>
    <xf numFmtId="0" fontId="1" fillId="0" borderId="126" xfId="0" applyFont="1" applyFill="1" applyBorder="1" applyAlignment="1" applyProtection="1">
      <alignment horizontal="center" vertical="center" textRotation="90" wrapText="1"/>
    </xf>
    <xf numFmtId="0" fontId="28" fillId="0" borderId="30" xfId="0" applyFont="1" applyBorder="1" applyAlignment="1" applyProtection="1">
      <alignment horizontal="left"/>
    </xf>
    <xf numFmtId="0" fontId="28" fillId="0" borderId="105" xfId="0" applyFont="1" applyBorder="1" applyAlignment="1" applyProtection="1">
      <alignment horizontal="left"/>
    </xf>
    <xf numFmtId="0" fontId="26" fillId="0" borderId="106" xfId="0" applyFont="1" applyBorder="1" applyAlignment="1" applyProtection="1">
      <alignment horizontal="left"/>
    </xf>
    <xf numFmtId="0" fontId="26" fillId="0" borderId="107" xfId="0" applyFont="1" applyBorder="1" applyAlignment="1" applyProtection="1">
      <alignment horizontal="left"/>
    </xf>
    <xf numFmtId="166" fontId="21" fillId="0" borderId="141" xfId="0" applyNumberFormat="1" applyFont="1" applyFill="1" applyBorder="1" applyAlignment="1" applyProtection="1">
      <alignment horizontal="center" vertical="center"/>
    </xf>
    <xf numFmtId="166" fontId="21" fillId="0" borderId="43" xfId="0" applyNumberFormat="1" applyFont="1" applyFill="1" applyBorder="1" applyAlignment="1" applyProtection="1">
      <alignment horizontal="center" vertical="center"/>
    </xf>
    <xf numFmtId="0" fontId="29" fillId="0" borderId="142" xfId="0" applyFont="1" applyFill="1" applyBorder="1" applyAlignment="1" applyProtection="1">
      <alignment horizontal="center" vertical="center" wrapText="1"/>
    </xf>
    <xf numFmtId="1" fontId="26" fillId="0" borderId="26" xfId="59" applyNumberFormat="1" applyFont="1" applyBorder="1" applyAlignment="1" applyProtection="1">
      <alignment horizontal="left" vertical="center"/>
      <protection hidden="1"/>
    </xf>
    <xf numFmtId="0" fontId="24" fillId="0" borderId="0" xfId="59" applyFont="1" applyAlignment="1" applyProtection="1">
      <alignment horizontal="center" vertical="top" wrapText="1"/>
      <protection hidden="1"/>
    </xf>
    <xf numFmtId="0" fontId="44" fillId="0" borderId="0" xfId="59" applyFont="1" applyAlignment="1" applyProtection="1">
      <alignment horizontal="left" vertical="center"/>
      <protection hidden="1"/>
    </xf>
    <xf numFmtId="0" fontId="26" fillId="27" borderId="24" xfId="59" applyNumberFormat="1" applyFont="1" applyFill="1" applyBorder="1" applyAlignment="1" applyProtection="1">
      <alignment horizontal="left" vertical="center"/>
      <protection hidden="1"/>
    </xf>
    <xf numFmtId="0" fontId="26" fillId="27" borderId="25" xfId="59" applyNumberFormat="1" applyFont="1" applyFill="1" applyBorder="1" applyAlignment="1" applyProtection="1">
      <alignment horizontal="left" vertical="center"/>
      <protection hidden="1"/>
    </xf>
    <xf numFmtId="0" fontId="26" fillId="27" borderId="23" xfId="59" applyNumberFormat="1" applyFont="1" applyFill="1" applyBorder="1" applyAlignment="1" applyProtection="1">
      <alignment horizontal="left" vertical="center"/>
      <protection hidden="1"/>
    </xf>
    <xf numFmtId="0" fontId="45" fillId="0" borderId="0" xfId="59" applyFont="1" applyAlignment="1" applyProtection="1">
      <alignment horizontal="left" vertical="center" wrapText="1"/>
      <protection hidden="1"/>
    </xf>
    <xf numFmtId="0" fontId="1" fillId="28" borderId="24" xfId="63" applyFont="1" applyFill="1" applyBorder="1" applyAlignment="1" applyProtection="1">
      <alignment horizontal="left" vertical="center" wrapText="1"/>
      <protection locked="0"/>
    </xf>
    <xf numFmtId="0" fontId="1" fillId="28" borderId="25" xfId="63" applyFont="1" applyFill="1" applyBorder="1" applyAlignment="1" applyProtection="1">
      <alignment horizontal="left" vertical="center" wrapText="1"/>
      <protection locked="0"/>
    </xf>
    <xf numFmtId="0" fontId="1" fillId="28" borderId="118" xfId="63" applyFont="1" applyFill="1" applyBorder="1" applyAlignment="1" applyProtection="1">
      <alignment horizontal="left" vertical="center" wrapText="1"/>
      <protection locked="0"/>
    </xf>
    <xf numFmtId="0" fontId="35" fillId="0" borderId="0" xfId="62" applyFont="1" applyBorder="1" applyAlignment="1" applyProtection="1">
      <alignment vertical="top" wrapText="1"/>
    </xf>
    <xf numFmtId="0" fontId="0" fillId="0" borderId="0" xfId="0" applyBorder="1" applyAlignment="1">
      <alignment vertical="top" wrapText="1"/>
    </xf>
    <xf numFmtId="0" fontId="26" fillId="0" borderId="35" xfId="60" applyFont="1" applyFill="1" applyBorder="1" applyAlignment="1" applyProtection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26" fillId="0" borderId="113" xfId="60" applyFont="1" applyFill="1" applyBorder="1" applyAlignment="1" applyProtection="1">
      <alignment horizontal="center" vertical="center" wrapText="1"/>
    </xf>
    <xf numFmtId="0" fontId="0" fillId="0" borderId="114" xfId="0" applyBorder="1" applyAlignment="1">
      <alignment horizontal="center" vertical="center" wrapText="1"/>
    </xf>
    <xf numFmtId="0" fontId="26" fillId="0" borderId="35" xfId="59" applyFont="1" applyBorder="1" applyAlignment="1">
      <alignment horizontal="center" vertical="center" wrapText="1"/>
    </xf>
    <xf numFmtId="0" fontId="24" fillId="0" borderId="0" xfId="63" applyFont="1" applyBorder="1" applyAlignment="1" applyProtection="1">
      <alignment horizontal="left" vertical="top" wrapText="1"/>
    </xf>
    <xf numFmtId="0" fontId="26" fillId="0" borderId="37" xfId="60" applyFont="1" applyFill="1" applyBorder="1" applyAlignment="1" applyProtection="1">
      <alignment horizontal="center" vertical="center" wrapText="1"/>
    </xf>
    <xf numFmtId="0" fontId="26" fillId="0" borderId="38" xfId="60" applyFont="1" applyFill="1" applyBorder="1" applyAlignment="1" applyProtection="1">
      <alignment horizontal="center" vertical="center" wrapText="1"/>
    </xf>
    <xf numFmtId="4" fontId="26" fillId="31" borderId="63" xfId="60" applyNumberFormat="1" applyFont="1" applyFill="1" applyBorder="1" applyAlignment="1" applyProtection="1">
      <alignment horizontal="center"/>
    </xf>
    <xf numFmtId="4" fontId="26" fillId="31" borderId="134" xfId="60" applyNumberFormat="1" applyFont="1" applyFill="1" applyBorder="1" applyAlignment="1" applyProtection="1">
      <alignment horizontal="center"/>
    </xf>
    <xf numFmtId="0" fontId="1" fillId="28" borderId="111" xfId="63" applyFont="1" applyFill="1" applyBorder="1" applyAlignment="1" applyProtection="1">
      <alignment vertical="center" wrapText="1"/>
      <protection locked="0"/>
    </xf>
    <xf numFmtId="0" fontId="0" fillId="0" borderId="23" xfId="0" applyBorder="1" applyAlignment="1" applyProtection="1">
      <alignment vertical="center" wrapText="1"/>
      <protection locked="0"/>
    </xf>
    <xf numFmtId="0" fontId="26" fillId="0" borderId="0" xfId="60" applyFont="1" applyFill="1" applyBorder="1" applyAlignment="1" applyProtection="1">
      <alignment horizontal="center" vertical="center" wrapText="1"/>
    </xf>
    <xf numFmtId="0" fontId="26" fillId="0" borderId="0" xfId="59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35" fillId="0" borderId="0" xfId="60" applyFont="1" applyFill="1" applyBorder="1" applyAlignment="1" applyProtection="1">
      <alignment horizontal="left" vertical="center" wrapText="1"/>
    </xf>
    <xf numFmtId="0" fontId="0" fillId="0" borderId="0" xfId="0" applyAlignment="1">
      <alignment horizontal="left"/>
    </xf>
    <xf numFmtId="0" fontId="26" fillId="0" borderId="80" xfId="60" applyFont="1" applyFill="1" applyBorder="1" applyAlignment="1" applyProtection="1">
      <alignment horizontal="center" vertical="center" wrapText="1"/>
    </xf>
    <xf numFmtId="0" fontId="0" fillId="0" borderId="115" xfId="0" applyBorder="1" applyAlignment="1">
      <alignment horizontal="center" vertical="center"/>
    </xf>
    <xf numFmtId="0" fontId="26" fillId="0" borderId="46" xfId="60" applyFont="1" applyFill="1" applyBorder="1" applyAlignment="1" applyProtection="1">
      <alignment horizontal="center" vertical="center" wrapText="1"/>
    </xf>
    <xf numFmtId="0" fontId="26" fillId="27" borderId="42" xfId="60" applyFont="1" applyFill="1" applyBorder="1" applyAlignment="1" applyProtection="1"/>
    <xf numFmtId="0" fontId="0" fillId="27" borderId="42" xfId="0" applyFill="1" applyBorder="1" applyAlignment="1"/>
    <xf numFmtId="0" fontId="24" fillId="0" borderId="67" xfId="62" applyFont="1" applyBorder="1" applyAlignment="1" applyProtection="1">
      <alignment horizontal="left" vertical="top" wrapText="1"/>
    </xf>
    <xf numFmtId="0" fontId="24" fillId="0" borderId="0" xfId="62" applyFont="1" applyBorder="1" applyAlignment="1" applyProtection="1">
      <alignment horizontal="left" vertical="top" wrapText="1"/>
    </xf>
    <xf numFmtId="0" fontId="24" fillId="0" borderId="67" xfId="63" applyFont="1" applyBorder="1" applyAlignment="1" applyProtection="1">
      <alignment horizontal="left" vertical="top" wrapText="1"/>
    </xf>
    <xf numFmtId="0" fontId="52" fillId="0" borderId="95" xfId="60" applyFont="1" applyBorder="1" applyAlignment="1">
      <alignment horizontal="center" vertical="center" wrapText="1"/>
    </xf>
    <xf numFmtId="0" fontId="52" fillId="0" borderId="96" xfId="60" applyFont="1" applyBorder="1" applyAlignment="1">
      <alignment horizontal="center" vertical="center" wrapText="1"/>
    </xf>
    <xf numFmtId="0" fontId="52" fillId="0" borderId="97" xfId="60" applyFont="1" applyBorder="1" applyAlignment="1">
      <alignment horizontal="center" vertical="center" wrapText="1"/>
    </xf>
    <xf numFmtId="0" fontId="26" fillId="0" borderId="67" xfId="60" applyFont="1" applyFill="1" applyBorder="1" applyAlignment="1" applyProtection="1">
      <alignment horizontal="center" vertical="center" wrapText="1"/>
    </xf>
    <xf numFmtId="0" fontId="0" fillId="0" borderId="67" xfId="0" applyFill="1" applyBorder="1" applyAlignment="1">
      <alignment horizontal="center" vertical="center" wrapText="1"/>
    </xf>
    <xf numFmtId="0" fontId="52" fillId="0" borderId="95" xfId="60" applyFont="1" applyFill="1" applyBorder="1" applyAlignment="1" applyProtection="1">
      <alignment horizontal="center" vertical="center" wrapText="1"/>
    </xf>
    <xf numFmtId="0" fontId="52" fillId="0" borderId="96" xfId="60" applyFont="1" applyFill="1" applyBorder="1" applyAlignment="1" applyProtection="1">
      <alignment horizontal="center" vertical="center" wrapText="1"/>
    </xf>
    <xf numFmtId="0" fontId="52" fillId="0" borderId="97" xfId="60" applyFont="1" applyFill="1" applyBorder="1" applyAlignment="1" applyProtection="1">
      <alignment horizontal="center" vertical="center" wrapText="1"/>
    </xf>
    <xf numFmtId="0" fontId="35" fillId="0" borderId="67" xfId="62" applyFont="1" applyBorder="1" applyAlignment="1" applyProtection="1">
      <alignment horizontal="left" vertical="top" wrapText="1"/>
    </xf>
    <xf numFmtId="0" fontId="46" fillId="0" borderId="0" xfId="61" applyBorder="1" applyAlignment="1">
      <alignment vertical="top" wrapText="1"/>
    </xf>
    <xf numFmtId="0" fontId="36" fillId="0" borderId="66" xfId="60" applyFont="1" applyFill="1" applyBorder="1" applyAlignment="1" applyProtection="1">
      <alignment horizontal="center" vertical="center"/>
    </xf>
    <xf numFmtId="0" fontId="36" fillId="0" borderId="40" xfId="60" applyFont="1" applyFill="1" applyBorder="1" applyAlignment="1" applyProtection="1">
      <alignment horizontal="center" vertical="center"/>
    </xf>
    <xf numFmtId="0" fontId="36" fillId="0" borderId="41" xfId="60" applyFont="1" applyFill="1" applyBorder="1" applyAlignment="1" applyProtection="1">
      <alignment horizontal="center" vertical="center"/>
    </xf>
    <xf numFmtId="0" fontId="26" fillId="0" borderId="108" xfId="60" applyFont="1" applyFill="1" applyBorder="1" applyAlignment="1" applyProtection="1">
      <alignment horizontal="center" vertical="center" wrapText="1"/>
    </xf>
    <xf numFmtId="0" fontId="26" fillId="0" borderId="112" xfId="60" applyFont="1" applyFill="1" applyBorder="1" applyAlignment="1" applyProtection="1">
      <alignment horizontal="center" vertical="center" wrapText="1"/>
    </xf>
    <xf numFmtId="0" fontId="26" fillId="0" borderId="109" xfId="60" applyFont="1" applyFill="1" applyBorder="1" applyAlignment="1" applyProtection="1">
      <alignment horizontal="center" vertical="center" wrapText="1"/>
    </xf>
    <xf numFmtId="0" fontId="26" fillId="0" borderId="110" xfId="60" applyFont="1" applyFill="1" applyBorder="1" applyAlignment="1" applyProtection="1">
      <alignment horizontal="center" vertical="center" wrapText="1"/>
    </xf>
    <xf numFmtId="0" fontId="26" fillId="0" borderId="34" xfId="60" applyFont="1" applyFill="1" applyBorder="1" applyAlignment="1" applyProtection="1">
      <alignment horizontal="center" vertical="center" wrapText="1"/>
    </xf>
    <xf numFmtId="0" fontId="26" fillId="0" borderId="36" xfId="60" applyFont="1" applyFill="1" applyBorder="1" applyAlignment="1" applyProtection="1">
      <alignment horizontal="center" vertical="center" wrapText="1"/>
    </xf>
    <xf numFmtId="0" fontId="26" fillId="0" borderId="53" xfId="60" applyFont="1" applyFill="1" applyBorder="1" applyAlignment="1" applyProtection="1">
      <alignment horizontal="center" vertical="center" wrapText="1"/>
    </xf>
    <xf numFmtId="0" fontId="26" fillId="0" borderId="68" xfId="60" applyFont="1" applyFill="1" applyBorder="1" applyAlignment="1" applyProtection="1">
      <alignment horizontal="center" vertical="center" wrapText="1"/>
    </xf>
    <xf numFmtId="0" fontId="26" fillId="0" borderId="116" xfId="60" applyFont="1" applyFill="1" applyBorder="1" applyAlignment="1" applyProtection="1">
      <alignment horizontal="center" vertical="center" wrapText="1"/>
    </xf>
    <xf numFmtId="2" fontId="26" fillId="31" borderId="63" xfId="60" applyNumberFormat="1" applyFont="1" applyFill="1" applyBorder="1" applyAlignment="1" applyProtection="1">
      <alignment horizontal="center"/>
    </xf>
    <xf numFmtId="2" fontId="26" fillId="31" borderId="134" xfId="60" applyNumberFormat="1" applyFont="1" applyFill="1" applyBorder="1" applyAlignment="1" applyProtection="1">
      <alignment horizontal="center"/>
    </xf>
    <xf numFmtId="0" fontId="26" fillId="27" borderId="42" xfId="60" applyFont="1" applyFill="1" applyBorder="1" applyAlignment="1" applyProtection="1">
      <alignment horizontal="left" vertical="center"/>
    </xf>
    <xf numFmtId="49" fontId="22" fillId="0" borderId="0" xfId="60" applyNumberFormat="1" applyFont="1" applyFill="1" applyBorder="1" applyAlignment="1" applyProtection="1">
      <alignment horizontal="left" vertical="top" wrapText="1"/>
    </xf>
    <xf numFmtId="0" fontId="22" fillId="0" borderId="0" xfId="60" applyFont="1" applyFill="1" applyBorder="1" applyAlignment="1" applyProtection="1">
      <alignment horizontal="left" vertical="top" wrapText="1"/>
    </xf>
    <xf numFmtId="0" fontId="21" fillId="0" borderId="95" xfId="60" applyFont="1" applyFill="1" applyBorder="1" applyAlignment="1" applyProtection="1">
      <alignment horizontal="center" vertical="center" wrapText="1"/>
    </xf>
    <xf numFmtId="0" fontId="21" fillId="0" borderId="96" xfId="60" applyFont="1" applyFill="1" applyBorder="1" applyAlignment="1" applyProtection="1">
      <alignment horizontal="center" vertical="center" wrapText="1"/>
    </xf>
    <xf numFmtId="0" fontId="21" fillId="0" borderId="95" xfId="60" applyFont="1" applyBorder="1" applyAlignment="1">
      <alignment horizontal="center" vertical="center" wrapText="1"/>
    </xf>
    <xf numFmtId="0" fontId="21" fillId="0" borderId="97" xfId="60" applyFont="1" applyBorder="1" applyAlignment="1">
      <alignment horizontal="center" vertical="center" wrapText="1"/>
    </xf>
    <xf numFmtId="0" fontId="1" fillId="28" borderId="143" xfId="63" applyFont="1" applyFill="1" applyBorder="1" applyAlignment="1" applyProtection="1">
      <alignment vertical="center" wrapText="1"/>
      <protection locked="0"/>
    </xf>
    <xf numFmtId="0" fontId="0" fillId="0" borderId="144" xfId="0" applyBorder="1" applyAlignment="1" applyProtection="1">
      <alignment vertical="center" wrapText="1"/>
      <protection locked="0"/>
    </xf>
    <xf numFmtId="0" fontId="1" fillId="28" borderId="145" xfId="63" applyFont="1" applyFill="1" applyBorder="1" applyAlignment="1" applyProtection="1">
      <alignment horizontal="left" vertical="center" wrapText="1"/>
      <protection locked="0"/>
    </xf>
    <xf numFmtId="0" fontId="1" fillId="28" borderId="146" xfId="63" applyFont="1" applyFill="1" applyBorder="1" applyAlignment="1" applyProtection="1">
      <alignment horizontal="left" vertical="center" wrapText="1"/>
      <protection locked="0"/>
    </xf>
    <xf numFmtId="0" fontId="1" fillId="28" borderId="147" xfId="63" applyFont="1" applyFill="1" applyBorder="1" applyAlignment="1" applyProtection="1">
      <alignment horizontal="left" vertical="center" wrapText="1"/>
      <protection locked="0"/>
    </xf>
    <xf numFmtId="0" fontId="24" fillId="0" borderId="67" xfId="62" applyFont="1" applyBorder="1" applyAlignment="1" applyProtection="1">
      <alignment vertical="top" wrapText="1"/>
    </xf>
    <xf numFmtId="0" fontId="24" fillId="0" borderId="0" xfId="62" applyFont="1" applyBorder="1" applyAlignment="1" applyProtection="1">
      <alignment vertical="top" wrapText="1"/>
    </xf>
    <xf numFmtId="0" fontId="1" fillId="0" borderId="0" xfId="63" applyFont="1" applyFill="1" applyBorder="1" applyAlignment="1" applyProtection="1">
      <alignment horizontal="left" vertical="top" wrapText="1"/>
    </xf>
    <xf numFmtId="0" fontId="1" fillId="0" borderId="68" xfId="63" applyFont="1" applyFill="1" applyBorder="1" applyAlignment="1" applyProtection="1">
      <alignment horizontal="left" vertical="top" wrapText="1"/>
    </xf>
    <xf numFmtId="0" fontId="1" fillId="27" borderId="24" xfId="59" applyFont="1" applyFill="1" applyBorder="1" applyAlignment="1"/>
    <xf numFmtId="0" fontId="0" fillId="0" borderId="23" xfId="0" applyBorder="1" applyAlignment="1"/>
    <xf numFmtId="0" fontId="1" fillId="35" borderId="81" xfId="59" applyFont="1" applyFill="1" applyBorder="1" applyAlignment="1" applyProtection="1">
      <alignment horizontal="left" vertical="center"/>
      <protection locked="0"/>
    </xf>
    <xf numFmtId="0" fontId="0" fillId="0" borderId="82" xfId="0" applyBorder="1" applyAlignment="1"/>
    <xf numFmtId="0" fontId="0" fillId="0" borderId="12" xfId="0" applyBorder="1" applyAlignment="1"/>
    <xf numFmtId="0" fontId="26" fillId="27" borderId="0" xfId="59" applyFont="1" applyFill="1" applyBorder="1" applyAlignment="1" applyProtection="1">
      <alignment horizontal="left" vertical="center"/>
    </xf>
    <xf numFmtId="0" fontId="26" fillId="27" borderId="0" xfId="59" applyFont="1" applyFill="1" applyAlignment="1"/>
    <xf numFmtId="0" fontId="26" fillId="0" borderId="58" xfId="59" applyFont="1" applyFill="1" applyBorder="1" applyAlignment="1" applyProtection="1">
      <alignment horizontal="center" vertical="center" wrapText="1"/>
    </xf>
    <xf numFmtId="0" fontId="26" fillId="0" borderId="46" xfId="59" applyFont="1" applyBorder="1" applyAlignment="1">
      <alignment horizontal="center" wrapText="1"/>
    </xf>
    <xf numFmtId="0" fontId="1" fillId="32" borderId="58" xfId="59" applyFont="1" applyFill="1" applyBorder="1" applyAlignment="1" applyProtection="1">
      <alignment horizontal="center" vertical="center"/>
      <protection locked="0"/>
    </xf>
    <xf numFmtId="0" fontId="1" fillId="32" borderId="46" xfId="59" applyFill="1" applyBorder="1" applyAlignment="1" applyProtection="1">
      <alignment horizontal="center" vertical="center"/>
      <protection locked="0"/>
    </xf>
    <xf numFmtId="0" fontId="1" fillId="32" borderId="22" xfId="59" applyFill="1" applyBorder="1" applyAlignment="1" applyProtection="1">
      <alignment horizontal="center" vertical="center"/>
      <protection locked="0"/>
    </xf>
    <xf numFmtId="0" fontId="1" fillId="27" borderId="24" xfId="59" applyFont="1" applyFill="1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1" fillId="27" borderId="24" xfId="59" applyFont="1" applyFill="1" applyBorder="1" applyAlignment="1">
      <alignment vertical="center"/>
    </xf>
    <xf numFmtId="0" fontId="0" fillId="0" borderId="23" xfId="0" applyBorder="1" applyAlignment="1">
      <alignment vertical="center"/>
    </xf>
    <xf numFmtId="0" fontId="26" fillId="32" borderId="24" xfId="59" applyFont="1" applyFill="1" applyBorder="1" applyAlignment="1">
      <alignment horizontal="left" vertical="center" wrapText="1"/>
    </xf>
    <xf numFmtId="0" fontId="26" fillId="32" borderId="23" xfId="59" applyFont="1" applyFill="1" applyBorder="1" applyAlignment="1">
      <alignment vertical="center" wrapText="1"/>
    </xf>
  </cellXfs>
  <cellStyles count="67">
    <cellStyle name="20% - Accent1" xfId="1"/>
    <cellStyle name="20% - Accent1 2" xfId="2"/>
    <cellStyle name="20% - Accent2" xfId="3"/>
    <cellStyle name="20% - Accent2 2" xfId="4"/>
    <cellStyle name="20% - Accent3" xfId="5"/>
    <cellStyle name="20% - Accent3 2" xfId="6"/>
    <cellStyle name="20% - Accent4" xfId="7"/>
    <cellStyle name="20% - Accent4 2" xfId="8"/>
    <cellStyle name="20% - Accent5" xfId="9"/>
    <cellStyle name="20% - Accent5 2" xfId="10"/>
    <cellStyle name="20% - Accent6" xfId="11"/>
    <cellStyle name="20% - Accent6 2" xfId="12"/>
    <cellStyle name="40% - Accent1" xfId="13"/>
    <cellStyle name="40% - Accent1 2" xfId="14"/>
    <cellStyle name="40% - Accent2" xfId="15"/>
    <cellStyle name="40% - Accent2 2" xfId="16"/>
    <cellStyle name="40% - Accent3" xfId="17"/>
    <cellStyle name="40% - Accent3 2" xfId="18"/>
    <cellStyle name="40% - Accent4" xfId="19"/>
    <cellStyle name="40% - Accent4 2" xfId="20"/>
    <cellStyle name="40% - Accent5" xfId="21"/>
    <cellStyle name="40% - Accent5 2" xfId="22"/>
    <cellStyle name="40% - Accent6" xfId="23"/>
    <cellStyle name="40% - Accent6 2" xfId="24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Accent1" xfId="31"/>
    <cellStyle name="Accent2" xfId="32"/>
    <cellStyle name="Accent3" xfId="33"/>
    <cellStyle name="Accent4" xfId="34"/>
    <cellStyle name="Accent5" xfId="35"/>
    <cellStyle name="Accent6" xfId="36"/>
    <cellStyle name="Bad" xfId="37"/>
    <cellStyle name="Calculation" xfId="38"/>
    <cellStyle name="Check Cell" xfId="39"/>
    <cellStyle name="Dezimal 2" xfId="40"/>
    <cellStyle name="Explanatory Text" xfId="41"/>
    <cellStyle name="Good" xfId="42"/>
    <cellStyle name="Heading 1" xfId="43"/>
    <cellStyle name="Heading 2" xfId="44"/>
    <cellStyle name="Heading 3" xfId="45"/>
    <cellStyle name="Heading 4" xfId="46"/>
    <cellStyle name="Input" xfId="48"/>
    <cellStyle name="Link" xfId="47" builtinId="8"/>
    <cellStyle name="Linked Cell" xfId="49"/>
    <cellStyle name="Neutral" xfId="50" builtinId="28" customBuiltin="1"/>
    <cellStyle name="Neutral 2" xfId="51"/>
    <cellStyle name="Neutral 3" xfId="52"/>
    <cellStyle name="Neutral 4" xfId="53"/>
    <cellStyle name="Neutral 5" xfId="54"/>
    <cellStyle name="Neutral 6" xfId="55"/>
    <cellStyle name="Note" xfId="56"/>
    <cellStyle name="Note 2" xfId="57"/>
    <cellStyle name="Output" xfId="58"/>
    <cellStyle name="Standard" xfId="0" builtinId="0"/>
    <cellStyle name="Standard 2" xfId="59"/>
    <cellStyle name="Standard 2 2" xfId="60"/>
    <cellStyle name="Standard 2 3" xfId="61"/>
    <cellStyle name="Standard 4" xfId="62"/>
    <cellStyle name="Standard 6" xfId="63"/>
    <cellStyle name="Title" xfId="64"/>
    <cellStyle name="Total" xfId="65"/>
    <cellStyle name="Warning Text" xfId="66"/>
  </cellStyles>
  <dxfs count="8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 patternType="none">
          <fgColor indexed="64"/>
          <bgColor indexed="65"/>
        </patternFill>
      </fill>
      <border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8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Button"/>
</file>

<file path=xl/ctrlProps/ctrlProp10.xml><?xml version="1.0" encoding="utf-8"?>
<formControlPr xmlns="http://schemas.microsoft.com/office/spreadsheetml/2009/9/main" objectType="Button"/>
</file>

<file path=xl/ctrlProps/ctrlProp11.xml><?xml version="1.0" encoding="utf-8"?>
<formControlPr xmlns="http://schemas.microsoft.com/office/spreadsheetml/2009/9/main" objectType="Button"/>
</file>

<file path=xl/ctrlProps/ctrlProp12.xml><?xml version="1.0" encoding="utf-8"?>
<formControlPr xmlns="http://schemas.microsoft.com/office/spreadsheetml/2009/9/main" objectType="Button"/>
</file>

<file path=xl/ctrlProps/ctrlProp13.xml><?xml version="1.0" encoding="utf-8"?>
<formControlPr xmlns="http://schemas.microsoft.com/office/spreadsheetml/2009/9/main" objectType="Button"/>
</file>

<file path=xl/ctrlProps/ctrlProp14.xml><?xml version="1.0" encoding="utf-8"?>
<formControlPr xmlns="http://schemas.microsoft.com/office/spreadsheetml/2009/9/main" objectType="Button"/>
</file>

<file path=xl/ctrlProps/ctrlProp15.xml><?xml version="1.0" encoding="utf-8"?>
<formControlPr xmlns="http://schemas.microsoft.com/office/spreadsheetml/2009/9/main" objectType="Button"/>
</file>

<file path=xl/ctrlProps/ctrlProp16.xml><?xml version="1.0" encoding="utf-8"?>
<formControlPr xmlns="http://schemas.microsoft.com/office/spreadsheetml/2009/9/main" objectType="Button"/>
</file>

<file path=xl/ctrlProps/ctrlProp17.xml><?xml version="1.0" encoding="utf-8"?>
<formControlPr xmlns="http://schemas.microsoft.com/office/spreadsheetml/2009/9/main" objectType="Button"/>
</file>

<file path=xl/ctrlProps/ctrlProp18.xml><?xml version="1.0" encoding="utf-8"?>
<formControlPr xmlns="http://schemas.microsoft.com/office/spreadsheetml/2009/9/main" objectType="Button"/>
</file>

<file path=xl/ctrlProps/ctrlProp19.xml><?xml version="1.0" encoding="utf-8"?>
<formControlPr xmlns="http://schemas.microsoft.com/office/spreadsheetml/2009/9/main" objectType="Button"/>
</file>

<file path=xl/ctrlProps/ctrlProp2.xml><?xml version="1.0" encoding="utf-8"?>
<formControlPr xmlns="http://schemas.microsoft.com/office/spreadsheetml/2009/9/main" objectType="Button"/>
</file>

<file path=xl/ctrlProps/ctrlProp20.xml><?xml version="1.0" encoding="utf-8"?>
<formControlPr xmlns="http://schemas.microsoft.com/office/spreadsheetml/2009/9/main" objectType="Button"/>
</file>

<file path=xl/ctrlProps/ctrlProp21.xml><?xml version="1.0" encoding="utf-8"?>
<formControlPr xmlns="http://schemas.microsoft.com/office/spreadsheetml/2009/9/main" objectType="Button"/>
</file>

<file path=xl/ctrlProps/ctrlProp22.xml><?xml version="1.0" encoding="utf-8"?>
<formControlPr xmlns="http://schemas.microsoft.com/office/spreadsheetml/2009/9/main" objectType="Button"/>
</file>

<file path=xl/ctrlProps/ctrlProp23.xml><?xml version="1.0" encoding="utf-8"?>
<formControlPr xmlns="http://schemas.microsoft.com/office/spreadsheetml/2009/9/main" objectType="Button"/>
</file>

<file path=xl/ctrlProps/ctrlProp24.xml><?xml version="1.0" encoding="utf-8"?>
<formControlPr xmlns="http://schemas.microsoft.com/office/spreadsheetml/2009/9/main" objectType="Button"/>
</file>

<file path=xl/ctrlProps/ctrlProp25.xml><?xml version="1.0" encoding="utf-8"?>
<formControlPr xmlns="http://schemas.microsoft.com/office/spreadsheetml/2009/9/main" objectType="Button"/>
</file>

<file path=xl/ctrlProps/ctrlProp26.xml><?xml version="1.0" encoding="utf-8"?>
<formControlPr xmlns="http://schemas.microsoft.com/office/spreadsheetml/2009/9/main" objectType="Button"/>
</file>

<file path=xl/ctrlProps/ctrlProp27.xml><?xml version="1.0" encoding="utf-8"?>
<formControlPr xmlns="http://schemas.microsoft.com/office/spreadsheetml/2009/9/main" objectType="Button"/>
</file>

<file path=xl/ctrlProps/ctrlProp28.xml><?xml version="1.0" encoding="utf-8"?>
<formControlPr xmlns="http://schemas.microsoft.com/office/spreadsheetml/2009/9/main" objectType="Button"/>
</file>

<file path=xl/ctrlProps/ctrlProp29.xml><?xml version="1.0" encoding="utf-8"?>
<formControlPr xmlns="http://schemas.microsoft.com/office/spreadsheetml/2009/9/main" objectType="Button"/>
</file>

<file path=xl/ctrlProps/ctrlProp3.xml><?xml version="1.0" encoding="utf-8"?>
<formControlPr xmlns="http://schemas.microsoft.com/office/spreadsheetml/2009/9/main" objectType="Button"/>
</file>

<file path=xl/ctrlProps/ctrlProp30.xml><?xml version="1.0" encoding="utf-8"?>
<formControlPr xmlns="http://schemas.microsoft.com/office/spreadsheetml/2009/9/main" objectType="Button"/>
</file>

<file path=xl/ctrlProps/ctrlProp31.xml><?xml version="1.0" encoding="utf-8"?>
<formControlPr xmlns="http://schemas.microsoft.com/office/spreadsheetml/2009/9/main" objectType="Button"/>
</file>

<file path=xl/ctrlProps/ctrlProp32.xml><?xml version="1.0" encoding="utf-8"?>
<formControlPr xmlns="http://schemas.microsoft.com/office/spreadsheetml/2009/9/main" objectType="Button"/>
</file>

<file path=xl/ctrlProps/ctrlProp33.xml><?xml version="1.0" encoding="utf-8"?>
<formControlPr xmlns="http://schemas.microsoft.com/office/spreadsheetml/2009/9/main" objectType="Button"/>
</file>

<file path=xl/ctrlProps/ctrlProp34.xml><?xml version="1.0" encoding="utf-8"?>
<formControlPr xmlns="http://schemas.microsoft.com/office/spreadsheetml/2009/9/main" objectType="Button"/>
</file>

<file path=xl/ctrlProps/ctrlProp35.xml><?xml version="1.0" encoding="utf-8"?>
<formControlPr xmlns="http://schemas.microsoft.com/office/spreadsheetml/2009/9/main" objectType="Button"/>
</file>

<file path=xl/ctrlProps/ctrlProp36.xml><?xml version="1.0" encoding="utf-8"?>
<formControlPr xmlns="http://schemas.microsoft.com/office/spreadsheetml/2009/9/main" objectType="Button"/>
</file>

<file path=xl/ctrlProps/ctrlProp37.xml><?xml version="1.0" encoding="utf-8"?>
<formControlPr xmlns="http://schemas.microsoft.com/office/spreadsheetml/2009/9/main" objectType="Button"/>
</file>

<file path=xl/ctrlProps/ctrlProp38.xml><?xml version="1.0" encoding="utf-8"?>
<formControlPr xmlns="http://schemas.microsoft.com/office/spreadsheetml/2009/9/main" objectType="Button"/>
</file>

<file path=xl/ctrlProps/ctrlProp39.xml><?xml version="1.0" encoding="utf-8"?>
<formControlPr xmlns="http://schemas.microsoft.com/office/spreadsheetml/2009/9/main" objectType="Button"/>
</file>

<file path=xl/ctrlProps/ctrlProp4.xml><?xml version="1.0" encoding="utf-8"?>
<formControlPr xmlns="http://schemas.microsoft.com/office/spreadsheetml/2009/9/main" objectType="Button"/>
</file>

<file path=xl/ctrlProps/ctrlProp40.xml><?xml version="1.0" encoding="utf-8"?>
<formControlPr xmlns="http://schemas.microsoft.com/office/spreadsheetml/2009/9/main" objectType="Button"/>
</file>

<file path=xl/ctrlProps/ctrlProp41.xml><?xml version="1.0" encoding="utf-8"?>
<formControlPr xmlns="http://schemas.microsoft.com/office/spreadsheetml/2009/9/main" objectType="Button"/>
</file>

<file path=xl/ctrlProps/ctrlProp42.xml><?xml version="1.0" encoding="utf-8"?>
<formControlPr xmlns="http://schemas.microsoft.com/office/spreadsheetml/2009/9/main" objectType="Button"/>
</file>

<file path=xl/ctrlProps/ctrlProp43.xml><?xml version="1.0" encoding="utf-8"?>
<formControlPr xmlns="http://schemas.microsoft.com/office/spreadsheetml/2009/9/main" objectType="Button"/>
</file>

<file path=xl/ctrlProps/ctrlProp44.xml><?xml version="1.0" encoding="utf-8"?>
<formControlPr xmlns="http://schemas.microsoft.com/office/spreadsheetml/2009/9/main" objectType="Button"/>
</file>

<file path=xl/ctrlProps/ctrlProp45.xml><?xml version="1.0" encoding="utf-8"?>
<formControlPr xmlns="http://schemas.microsoft.com/office/spreadsheetml/2009/9/main" objectType="Button"/>
</file>

<file path=xl/ctrlProps/ctrlProp46.xml><?xml version="1.0" encoding="utf-8"?>
<formControlPr xmlns="http://schemas.microsoft.com/office/spreadsheetml/2009/9/main" objectType="Button"/>
</file>

<file path=xl/ctrlProps/ctrlProp47.xml><?xml version="1.0" encoding="utf-8"?>
<formControlPr xmlns="http://schemas.microsoft.com/office/spreadsheetml/2009/9/main" objectType="Button"/>
</file>

<file path=xl/ctrlProps/ctrlProp48.xml><?xml version="1.0" encoding="utf-8"?>
<formControlPr xmlns="http://schemas.microsoft.com/office/spreadsheetml/2009/9/main" objectType="Button"/>
</file>

<file path=xl/ctrlProps/ctrlProp49.xml><?xml version="1.0" encoding="utf-8"?>
<formControlPr xmlns="http://schemas.microsoft.com/office/spreadsheetml/2009/9/main" objectType="Button"/>
</file>

<file path=xl/ctrlProps/ctrlProp5.xml><?xml version="1.0" encoding="utf-8"?>
<formControlPr xmlns="http://schemas.microsoft.com/office/spreadsheetml/2009/9/main" objectType="Button"/>
</file>

<file path=xl/ctrlProps/ctrlProp50.xml><?xml version="1.0" encoding="utf-8"?>
<formControlPr xmlns="http://schemas.microsoft.com/office/spreadsheetml/2009/9/main" objectType="Button"/>
</file>

<file path=xl/ctrlProps/ctrlProp6.xml><?xml version="1.0" encoding="utf-8"?>
<formControlPr xmlns="http://schemas.microsoft.com/office/spreadsheetml/2009/9/main" objectType="Button"/>
</file>

<file path=xl/ctrlProps/ctrlProp7.xml><?xml version="1.0" encoding="utf-8"?>
<formControlPr xmlns="http://schemas.microsoft.com/office/spreadsheetml/2009/9/main" objectType="Button"/>
</file>

<file path=xl/ctrlProps/ctrlProp8.xml><?xml version="1.0" encoding="utf-8"?>
<formControlPr xmlns="http://schemas.microsoft.com/office/spreadsheetml/2009/9/main" objectType="Button"/>
</file>

<file path=xl/ctrlProps/ctrlProp9.xml><?xml version="1.0" encoding="utf-8"?>
<formControlPr xmlns="http://schemas.microsoft.com/office/spreadsheetml/2009/9/main" objectType="Button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46</xdr:row>
      <xdr:rowOff>104775</xdr:rowOff>
    </xdr:from>
    <xdr:to>
      <xdr:col>7</xdr:col>
      <xdr:colOff>590550</xdr:colOff>
      <xdr:row>56</xdr:row>
      <xdr:rowOff>9525</xdr:rowOff>
    </xdr:to>
    <xdr:sp macro="" textlink="" fLocksText="0">
      <xdr:nvSpPr>
        <xdr:cNvPr id="2" name="Text Box 1"/>
        <xdr:cNvSpPr txBox="1">
          <a:spLocks noChangeArrowheads="1"/>
        </xdr:cNvSpPr>
      </xdr:nvSpPr>
      <xdr:spPr bwMode="auto">
        <a:xfrm>
          <a:off x="76200" y="7934325"/>
          <a:ext cx="7810500" cy="1524000"/>
        </a:xfrm>
        <a:prstGeom prst="rect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rtl="0"/>
          <a:r>
            <a:rPr lang="de-CH" sz="1100" b="1" i="0" baseline="0">
              <a:effectLst/>
              <a:latin typeface="+mn-lt"/>
              <a:ea typeface="+mn-ea"/>
              <a:cs typeface="+mn-cs"/>
            </a:rPr>
            <a:t>Das vorliegende Budget 2023 liegt innerhalb der Teuerungsvorgaben</a:t>
          </a:r>
          <a:r>
            <a:rPr lang="de-CH" sz="1100" b="0" i="0" baseline="0">
              <a:effectLst/>
              <a:latin typeface="+mn-lt"/>
              <a:ea typeface="+mn-ea"/>
              <a:cs typeface="+mn-cs"/>
            </a:rPr>
            <a:t>. </a:t>
          </a:r>
          <a:endParaRPr lang="de-CH" sz="1000">
            <a:effectLst/>
          </a:endParaRPr>
        </a:p>
        <a:p>
          <a:pPr algn="l" rtl="0">
            <a:defRPr sz="1000"/>
          </a:pPr>
          <a:endParaRPr lang="de-CH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de-CH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de-CH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de-CH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9525</xdr:colOff>
          <xdr:row>0</xdr:row>
          <xdr:rowOff>28575</xdr:rowOff>
        </xdr:from>
        <xdr:to>
          <xdr:col>0</xdr:col>
          <xdr:colOff>19050</xdr:colOff>
          <xdr:row>0</xdr:row>
          <xdr:rowOff>28575</xdr:rowOff>
        </xdr:to>
        <xdr:sp macro="" textlink="">
          <xdr:nvSpPr>
            <xdr:cNvPr id="3073" name="Button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de-CH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Schulangebot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9525</xdr:colOff>
          <xdr:row>0</xdr:row>
          <xdr:rowOff>28575</xdr:rowOff>
        </xdr:from>
        <xdr:to>
          <xdr:col>0</xdr:col>
          <xdr:colOff>19050</xdr:colOff>
          <xdr:row>0</xdr:row>
          <xdr:rowOff>28575</xdr:rowOff>
        </xdr:to>
        <xdr:sp macro="" textlink="">
          <xdr:nvSpPr>
            <xdr:cNvPr id="3074" name="Button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de-CH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Wohnangebot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19050</xdr:colOff>
          <xdr:row>0</xdr:row>
          <xdr:rowOff>28575</xdr:rowOff>
        </xdr:from>
        <xdr:to>
          <xdr:col>0</xdr:col>
          <xdr:colOff>19050</xdr:colOff>
          <xdr:row>0</xdr:row>
          <xdr:rowOff>28575</xdr:rowOff>
        </xdr:to>
        <xdr:sp macro="" textlink="">
          <xdr:nvSpPr>
            <xdr:cNvPr id="3075" name="Button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de-CH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Anderes</a:t>
              </a:r>
            </a:p>
            <a:p>
              <a:pPr algn="ctr" rtl="0">
                <a:defRPr sz="1000"/>
              </a:pPr>
              <a:r>
                <a:rPr lang="de-CH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(bitte im Feld nebenan bezeichnen) 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9525</xdr:colOff>
          <xdr:row>0</xdr:row>
          <xdr:rowOff>28575</xdr:rowOff>
        </xdr:from>
        <xdr:to>
          <xdr:col>0</xdr:col>
          <xdr:colOff>19050</xdr:colOff>
          <xdr:row>0</xdr:row>
          <xdr:rowOff>28575</xdr:rowOff>
        </xdr:to>
        <xdr:sp macro="" textlink="">
          <xdr:nvSpPr>
            <xdr:cNvPr id="3076" name="Button 4" hidden="1">
              <a:extLst>
                <a:ext uri="{63B3BB69-23CF-44E3-9099-C40C66FF867C}">
                  <a14:compatExt spid="_x0000_s3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de-CH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Schulangebot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9525</xdr:colOff>
          <xdr:row>0</xdr:row>
          <xdr:rowOff>28575</xdr:rowOff>
        </xdr:from>
        <xdr:to>
          <xdr:col>0</xdr:col>
          <xdr:colOff>19050</xdr:colOff>
          <xdr:row>0</xdr:row>
          <xdr:rowOff>28575</xdr:rowOff>
        </xdr:to>
        <xdr:sp macro="" textlink="">
          <xdr:nvSpPr>
            <xdr:cNvPr id="3077" name="Button 5" hidden="1">
              <a:extLst>
                <a:ext uri="{63B3BB69-23CF-44E3-9099-C40C66FF867C}">
                  <a14:compatExt spid="_x0000_s3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de-CH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Wohnangebot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19050</xdr:colOff>
          <xdr:row>0</xdr:row>
          <xdr:rowOff>28575</xdr:rowOff>
        </xdr:from>
        <xdr:to>
          <xdr:col>0</xdr:col>
          <xdr:colOff>19050</xdr:colOff>
          <xdr:row>0</xdr:row>
          <xdr:rowOff>28575</xdr:rowOff>
        </xdr:to>
        <xdr:sp macro="" textlink="">
          <xdr:nvSpPr>
            <xdr:cNvPr id="3078" name="Button 6" hidden="1">
              <a:extLst>
                <a:ext uri="{63B3BB69-23CF-44E3-9099-C40C66FF867C}">
                  <a14:compatExt spid="_x0000_s3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de-CH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Anderes</a:t>
              </a:r>
            </a:p>
            <a:p>
              <a:pPr algn="ctr" rtl="0">
                <a:defRPr sz="1000"/>
              </a:pPr>
              <a:r>
                <a:rPr lang="de-CH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(bitte im Feld nebenan bezeichnen) 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9525</xdr:colOff>
          <xdr:row>0</xdr:row>
          <xdr:rowOff>28575</xdr:rowOff>
        </xdr:from>
        <xdr:to>
          <xdr:col>0</xdr:col>
          <xdr:colOff>19050</xdr:colOff>
          <xdr:row>0</xdr:row>
          <xdr:rowOff>28575</xdr:rowOff>
        </xdr:to>
        <xdr:sp macro="" textlink="">
          <xdr:nvSpPr>
            <xdr:cNvPr id="3079" name="Button 7" hidden="1">
              <a:extLst>
                <a:ext uri="{63B3BB69-23CF-44E3-9099-C40C66FF867C}">
                  <a14:compatExt spid="_x0000_s3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de-CH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Schulangebot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9525</xdr:colOff>
          <xdr:row>0</xdr:row>
          <xdr:rowOff>28575</xdr:rowOff>
        </xdr:from>
        <xdr:to>
          <xdr:col>0</xdr:col>
          <xdr:colOff>19050</xdr:colOff>
          <xdr:row>0</xdr:row>
          <xdr:rowOff>28575</xdr:rowOff>
        </xdr:to>
        <xdr:sp macro="" textlink="">
          <xdr:nvSpPr>
            <xdr:cNvPr id="3080" name="Button 8" hidden="1">
              <a:extLst>
                <a:ext uri="{63B3BB69-23CF-44E3-9099-C40C66FF867C}">
                  <a14:compatExt spid="_x0000_s3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de-CH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Wohnangebot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19050</xdr:colOff>
          <xdr:row>0</xdr:row>
          <xdr:rowOff>28575</xdr:rowOff>
        </xdr:from>
        <xdr:to>
          <xdr:col>0</xdr:col>
          <xdr:colOff>19050</xdr:colOff>
          <xdr:row>0</xdr:row>
          <xdr:rowOff>28575</xdr:rowOff>
        </xdr:to>
        <xdr:sp macro="" textlink="">
          <xdr:nvSpPr>
            <xdr:cNvPr id="3081" name="Button 9" hidden="1">
              <a:extLst>
                <a:ext uri="{63B3BB69-23CF-44E3-9099-C40C66FF867C}">
                  <a14:compatExt spid="_x0000_s30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de-CH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Anderes</a:t>
              </a:r>
            </a:p>
            <a:p>
              <a:pPr algn="ctr" rtl="0">
                <a:defRPr sz="1000"/>
              </a:pPr>
              <a:r>
                <a:rPr lang="de-CH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(bitte im Feld nebenan bezeichnen) 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9525</xdr:colOff>
          <xdr:row>0</xdr:row>
          <xdr:rowOff>28575</xdr:rowOff>
        </xdr:from>
        <xdr:to>
          <xdr:col>0</xdr:col>
          <xdr:colOff>19050</xdr:colOff>
          <xdr:row>0</xdr:row>
          <xdr:rowOff>28575</xdr:rowOff>
        </xdr:to>
        <xdr:sp macro="" textlink="">
          <xdr:nvSpPr>
            <xdr:cNvPr id="3082" name="Button 10" hidden="1">
              <a:extLst>
                <a:ext uri="{63B3BB69-23CF-44E3-9099-C40C66FF867C}">
                  <a14:compatExt spid="_x0000_s30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de-CH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Schulangebot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9525</xdr:colOff>
          <xdr:row>0</xdr:row>
          <xdr:rowOff>28575</xdr:rowOff>
        </xdr:from>
        <xdr:to>
          <xdr:col>0</xdr:col>
          <xdr:colOff>19050</xdr:colOff>
          <xdr:row>0</xdr:row>
          <xdr:rowOff>28575</xdr:rowOff>
        </xdr:to>
        <xdr:sp macro="" textlink="">
          <xdr:nvSpPr>
            <xdr:cNvPr id="3083" name="Button 11" hidden="1">
              <a:extLst>
                <a:ext uri="{63B3BB69-23CF-44E3-9099-C40C66FF867C}">
                  <a14:compatExt spid="_x0000_s30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de-CH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Wohnangebot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19050</xdr:colOff>
          <xdr:row>0</xdr:row>
          <xdr:rowOff>28575</xdr:rowOff>
        </xdr:from>
        <xdr:to>
          <xdr:col>0</xdr:col>
          <xdr:colOff>19050</xdr:colOff>
          <xdr:row>0</xdr:row>
          <xdr:rowOff>28575</xdr:rowOff>
        </xdr:to>
        <xdr:sp macro="" textlink="">
          <xdr:nvSpPr>
            <xdr:cNvPr id="3084" name="Button 12" hidden="1">
              <a:extLst>
                <a:ext uri="{63B3BB69-23CF-44E3-9099-C40C66FF867C}">
                  <a14:compatExt spid="_x0000_s30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de-CH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Anderes</a:t>
              </a:r>
            </a:p>
            <a:p>
              <a:pPr algn="ctr" rtl="0">
                <a:defRPr sz="1000"/>
              </a:pPr>
              <a:r>
                <a:rPr lang="de-CH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(bitte im Feld nebenan bezeichnen) 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19050</xdr:colOff>
          <xdr:row>0</xdr:row>
          <xdr:rowOff>28575</xdr:rowOff>
        </xdr:from>
        <xdr:to>
          <xdr:col>0</xdr:col>
          <xdr:colOff>19050</xdr:colOff>
          <xdr:row>0</xdr:row>
          <xdr:rowOff>28575</xdr:rowOff>
        </xdr:to>
        <xdr:sp macro="" textlink="">
          <xdr:nvSpPr>
            <xdr:cNvPr id="3085" name="Button 13" hidden="1">
              <a:extLst>
                <a:ext uri="{63B3BB69-23CF-44E3-9099-C40C66FF867C}">
                  <a14:compatExt spid="_x0000_s30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de-CH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Anderes</a:t>
              </a:r>
            </a:p>
            <a:p>
              <a:pPr algn="ctr" rtl="0">
                <a:defRPr sz="1000"/>
              </a:pPr>
              <a:r>
                <a:rPr lang="de-CH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(bitte im Feld nebenan bezeichnen) 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9525</xdr:colOff>
          <xdr:row>0</xdr:row>
          <xdr:rowOff>28575</xdr:rowOff>
        </xdr:from>
        <xdr:to>
          <xdr:col>0</xdr:col>
          <xdr:colOff>19050</xdr:colOff>
          <xdr:row>0</xdr:row>
          <xdr:rowOff>28575</xdr:rowOff>
        </xdr:to>
        <xdr:sp macro="" textlink="">
          <xdr:nvSpPr>
            <xdr:cNvPr id="3086" name="Button 14" hidden="1">
              <a:extLst>
                <a:ext uri="{63B3BB69-23CF-44E3-9099-C40C66FF867C}">
                  <a14:compatExt spid="_x0000_s30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de-CH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Schulangebot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9525</xdr:colOff>
          <xdr:row>0</xdr:row>
          <xdr:rowOff>28575</xdr:rowOff>
        </xdr:from>
        <xdr:to>
          <xdr:col>0</xdr:col>
          <xdr:colOff>19050</xdr:colOff>
          <xdr:row>0</xdr:row>
          <xdr:rowOff>28575</xdr:rowOff>
        </xdr:to>
        <xdr:sp macro="" textlink="">
          <xdr:nvSpPr>
            <xdr:cNvPr id="3087" name="Button 15" hidden="1">
              <a:extLst>
                <a:ext uri="{63B3BB69-23CF-44E3-9099-C40C66FF867C}">
                  <a14:compatExt spid="_x0000_s30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de-CH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Wohnangebot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9525</xdr:colOff>
          <xdr:row>0</xdr:row>
          <xdr:rowOff>28575</xdr:rowOff>
        </xdr:from>
        <xdr:to>
          <xdr:col>0</xdr:col>
          <xdr:colOff>19050</xdr:colOff>
          <xdr:row>0</xdr:row>
          <xdr:rowOff>28575</xdr:rowOff>
        </xdr:to>
        <xdr:sp macro="" textlink="">
          <xdr:nvSpPr>
            <xdr:cNvPr id="3088" name="Button 16" hidden="1">
              <a:extLst>
                <a:ext uri="{63B3BB69-23CF-44E3-9099-C40C66FF867C}">
                  <a14:compatExt spid="_x0000_s30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de-CH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Schulangebot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9525</xdr:colOff>
          <xdr:row>0</xdr:row>
          <xdr:rowOff>28575</xdr:rowOff>
        </xdr:from>
        <xdr:to>
          <xdr:col>0</xdr:col>
          <xdr:colOff>19050</xdr:colOff>
          <xdr:row>0</xdr:row>
          <xdr:rowOff>28575</xdr:rowOff>
        </xdr:to>
        <xdr:sp macro="" textlink="">
          <xdr:nvSpPr>
            <xdr:cNvPr id="3089" name="Button 17" hidden="1">
              <a:extLst>
                <a:ext uri="{63B3BB69-23CF-44E3-9099-C40C66FF867C}">
                  <a14:compatExt spid="_x0000_s30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de-CH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Wohnangebot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19050</xdr:colOff>
          <xdr:row>0</xdr:row>
          <xdr:rowOff>28575</xdr:rowOff>
        </xdr:from>
        <xdr:to>
          <xdr:col>0</xdr:col>
          <xdr:colOff>19050</xdr:colOff>
          <xdr:row>0</xdr:row>
          <xdr:rowOff>28575</xdr:rowOff>
        </xdr:to>
        <xdr:sp macro="" textlink="">
          <xdr:nvSpPr>
            <xdr:cNvPr id="3090" name="Button 18" hidden="1">
              <a:extLst>
                <a:ext uri="{63B3BB69-23CF-44E3-9099-C40C66FF867C}">
                  <a14:compatExt spid="_x0000_s30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de-CH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Anderes</a:t>
              </a:r>
            </a:p>
            <a:p>
              <a:pPr algn="ctr" rtl="0">
                <a:defRPr sz="1000"/>
              </a:pPr>
              <a:r>
                <a:rPr lang="de-CH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(bitte im Feld nebenan bezeichnen) 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9525</xdr:colOff>
          <xdr:row>0</xdr:row>
          <xdr:rowOff>28575</xdr:rowOff>
        </xdr:from>
        <xdr:to>
          <xdr:col>0</xdr:col>
          <xdr:colOff>19050</xdr:colOff>
          <xdr:row>0</xdr:row>
          <xdr:rowOff>28575</xdr:rowOff>
        </xdr:to>
        <xdr:sp macro="" textlink="">
          <xdr:nvSpPr>
            <xdr:cNvPr id="3091" name="Button 19" hidden="1">
              <a:extLst>
                <a:ext uri="{63B3BB69-23CF-44E3-9099-C40C66FF867C}">
                  <a14:compatExt spid="_x0000_s30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de-CH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Schulangebot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9525</xdr:colOff>
          <xdr:row>0</xdr:row>
          <xdr:rowOff>28575</xdr:rowOff>
        </xdr:from>
        <xdr:to>
          <xdr:col>0</xdr:col>
          <xdr:colOff>19050</xdr:colOff>
          <xdr:row>0</xdr:row>
          <xdr:rowOff>28575</xdr:rowOff>
        </xdr:to>
        <xdr:sp macro="" textlink="">
          <xdr:nvSpPr>
            <xdr:cNvPr id="3092" name="Button 20" hidden="1">
              <a:extLst>
                <a:ext uri="{63B3BB69-23CF-44E3-9099-C40C66FF867C}">
                  <a14:compatExt spid="_x0000_s30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de-CH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Wohnangebot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19050</xdr:colOff>
          <xdr:row>0</xdr:row>
          <xdr:rowOff>28575</xdr:rowOff>
        </xdr:from>
        <xdr:to>
          <xdr:col>0</xdr:col>
          <xdr:colOff>19050</xdr:colOff>
          <xdr:row>0</xdr:row>
          <xdr:rowOff>28575</xdr:rowOff>
        </xdr:to>
        <xdr:sp macro="" textlink="">
          <xdr:nvSpPr>
            <xdr:cNvPr id="3093" name="Button 21" hidden="1">
              <a:extLst>
                <a:ext uri="{63B3BB69-23CF-44E3-9099-C40C66FF867C}">
                  <a14:compatExt spid="_x0000_s30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de-CH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Anderes</a:t>
              </a:r>
            </a:p>
            <a:p>
              <a:pPr algn="ctr" rtl="0">
                <a:defRPr sz="1000"/>
              </a:pPr>
              <a:r>
                <a:rPr lang="de-CH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(bitte im Feld nebenan bezeichnen) 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9525</xdr:colOff>
          <xdr:row>0</xdr:row>
          <xdr:rowOff>28575</xdr:rowOff>
        </xdr:from>
        <xdr:to>
          <xdr:col>0</xdr:col>
          <xdr:colOff>19050</xdr:colOff>
          <xdr:row>0</xdr:row>
          <xdr:rowOff>28575</xdr:rowOff>
        </xdr:to>
        <xdr:sp macro="" textlink="">
          <xdr:nvSpPr>
            <xdr:cNvPr id="3094" name="Button 22" hidden="1">
              <a:extLst>
                <a:ext uri="{63B3BB69-23CF-44E3-9099-C40C66FF867C}">
                  <a14:compatExt spid="_x0000_s30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de-CH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Schulangebot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9525</xdr:colOff>
          <xdr:row>0</xdr:row>
          <xdr:rowOff>28575</xdr:rowOff>
        </xdr:from>
        <xdr:to>
          <xdr:col>0</xdr:col>
          <xdr:colOff>19050</xdr:colOff>
          <xdr:row>0</xdr:row>
          <xdr:rowOff>28575</xdr:rowOff>
        </xdr:to>
        <xdr:sp macro="" textlink="">
          <xdr:nvSpPr>
            <xdr:cNvPr id="3095" name="Button 23" hidden="1">
              <a:extLst>
                <a:ext uri="{63B3BB69-23CF-44E3-9099-C40C66FF867C}">
                  <a14:compatExt spid="_x0000_s30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de-CH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Wohnangebot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19050</xdr:colOff>
          <xdr:row>0</xdr:row>
          <xdr:rowOff>28575</xdr:rowOff>
        </xdr:from>
        <xdr:to>
          <xdr:col>0</xdr:col>
          <xdr:colOff>19050</xdr:colOff>
          <xdr:row>0</xdr:row>
          <xdr:rowOff>28575</xdr:rowOff>
        </xdr:to>
        <xdr:sp macro="" textlink="">
          <xdr:nvSpPr>
            <xdr:cNvPr id="3096" name="Button 24" hidden="1">
              <a:extLst>
                <a:ext uri="{63B3BB69-23CF-44E3-9099-C40C66FF867C}">
                  <a14:compatExt spid="_x0000_s30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de-CH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Anderes</a:t>
              </a:r>
            </a:p>
            <a:p>
              <a:pPr algn="ctr" rtl="0">
                <a:defRPr sz="1000"/>
              </a:pPr>
              <a:r>
                <a:rPr lang="de-CH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(bitte im Feld nebenan bezeichnen) 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9525</xdr:colOff>
          <xdr:row>0</xdr:row>
          <xdr:rowOff>28575</xdr:rowOff>
        </xdr:from>
        <xdr:to>
          <xdr:col>0</xdr:col>
          <xdr:colOff>19050</xdr:colOff>
          <xdr:row>0</xdr:row>
          <xdr:rowOff>28575</xdr:rowOff>
        </xdr:to>
        <xdr:sp macro="" textlink="">
          <xdr:nvSpPr>
            <xdr:cNvPr id="3097" name="Button 25" hidden="1">
              <a:extLst>
                <a:ext uri="{63B3BB69-23CF-44E3-9099-C40C66FF867C}">
                  <a14:compatExt spid="_x0000_s3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de-CH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Schulangebot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9525</xdr:colOff>
          <xdr:row>0</xdr:row>
          <xdr:rowOff>28575</xdr:rowOff>
        </xdr:from>
        <xdr:to>
          <xdr:col>0</xdr:col>
          <xdr:colOff>19050</xdr:colOff>
          <xdr:row>0</xdr:row>
          <xdr:rowOff>28575</xdr:rowOff>
        </xdr:to>
        <xdr:sp macro="" textlink="">
          <xdr:nvSpPr>
            <xdr:cNvPr id="3098" name="Button 26" hidden="1">
              <a:extLst>
                <a:ext uri="{63B3BB69-23CF-44E3-9099-C40C66FF867C}">
                  <a14:compatExt spid="_x0000_s3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de-CH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Wohnangebot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9525</xdr:colOff>
          <xdr:row>0</xdr:row>
          <xdr:rowOff>28575</xdr:rowOff>
        </xdr:from>
        <xdr:to>
          <xdr:col>0</xdr:col>
          <xdr:colOff>19050</xdr:colOff>
          <xdr:row>0</xdr:row>
          <xdr:rowOff>28575</xdr:rowOff>
        </xdr:to>
        <xdr:sp macro="" textlink="">
          <xdr:nvSpPr>
            <xdr:cNvPr id="3099" name="Button 27" hidden="1">
              <a:extLst>
                <a:ext uri="{63B3BB69-23CF-44E3-9099-C40C66FF867C}">
                  <a14:compatExt spid="_x0000_s3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de-CH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Schulangebot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9525</xdr:colOff>
          <xdr:row>0</xdr:row>
          <xdr:rowOff>28575</xdr:rowOff>
        </xdr:from>
        <xdr:to>
          <xdr:col>0</xdr:col>
          <xdr:colOff>19050</xdr:colOff>
          <xdr:row>0</xdr:row>
          <xdr:rowOff>28575</xdr:rowOff>
        </xdr:to>
        <xdr:sp macro="" textlink="">
          <xdr:nvSpPr>
            <xdr:cNvPr id="3100" name="Button 28" hidden="1">
              <a:extLst>
                <a:ext uri="{63B3BB69-23CF-44E3-9099-C40C66FF867C}">
                  <a14:compatExt spid="_x0000_s3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de-CH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Wohnangebot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19050</xdr:colOff>
          <xdr:row>0</xdr:row>
          <xdr:rowOff>28575</xdr:rowOff>
        </xdr:from>
        <xdr:to>
          <xdr:col>0</xdr:col>
          <xdr:colOff>19050</xdr:colOff>
          <xdr:row>0</xdr:row>
          <xdr:rowOff>28575</xdr:rowOff>
        </xdr:to>
        <xdr:sp macro="" textlink="">
          <xdr:nvSpPr>
            <xdr:cNvPr id="3101" name="Button 29" hidden="1">
              <a:extLst>
                <a:ext uri="{63B3BB69-23CF-44E3-9099-C40C66FF867C}">
                  <a14:compatExt spid="_x0000_s31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de-CH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Anderes</a:t>
              </a:r>
            </a:p>
            <a:p>
              <a:pPr algn="ctr" rtl="0">
                <a:defRPr sz="1000"/>
              </a:pPr>
              <a:r>
                <a:rPr lang="de-CH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(bitte im Feld nebenan bezeichnen) 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9525</xdr:colOff>
          <xdr:row>0</xdr:row>
          <xdr:rowOff>28575</xdr:rowOff>
        </xdr:from>
        <xdr:to>
          <xdr:col>0</xdr:col>
          <xdr:colOff>19050</xdr:colOff>
          <xdr:row>0</xdr:row>
          <xdr:rowOff>28575</xdr:rowOff>
        </xdr:to>
        <xdr:sp macro="" textlink="">
          <xdr:nvSpPr>
            <xdr:cNvPr id="3102" name="Button 30" hidden="1">
              <a:extLst>
                <a:ext uri="{63B3BB69-23CF-44E3-9099-C40C66FF867C}">
                  <a14:compatExt spid="_x0000_s31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de-CH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Schulangebot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9525</xdr:colOff>
          <xdr:row>0</xdr:row>
          <xdr:rowOff>28575</xdr:rowOff>
        </xdr:from>
        <xdr:to>
          <xdr:col>0</xdr:col>
          <xdr:colOff>19050</xdr:colOff>
          <xdr:row>0</xdr:row>
          <xdr:rowOff>28575</xdr:rowOff>
        </xdr:to>
        <xdr:sp macro="" textlink="">
          <xdr:nvSpPr>
            <xdr:cNvPr id="3103" name="Button 31" hidden="1">
              <a:extLst>
                <a:ext uri="{63B3BB69-23CF-44E3-9099-C40C66FF867C}">
                  <a14:compatExt spid="_x0000_s31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de-CH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Wohnangebot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19050</xdr:colOff>
          <xdr:row>0</xdr:row>
          <xdr:rowOff>28575</xdr:rowOff>
        </xdr:from>
        <xdr:to>
          <xdr:col>0</xdr:col>
          <xdr:colOff>19050</xdr:colOff>
          <xdr:row>0</xdr:row>
          <xdr:rowOff>28575</xdr:rowOff>
        </xdr:to>
        <xdr:sp macro="" textlink="">
          <xdr:nvSpPr>
            <xdr:cNvPr id="3104" name="Button 32" hidden="1">
              <a:extLst>
                <a:ext uri="{63B3BB69-23CF-44E3-9099-C40C66FF867C}">
                  <a14:compatExt spid="_x0000_s31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de-CH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Anderes</a:t>
              </a:r>
            </a:p>
            <a:p>
              <a:pPr algn="ctr" rtl="0">
                <a:defRPr sz="1000"/>
              </a:pPr>
              <a:r>
                <a:rPr lang="de-CH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(bitte im Feld nebenan bezeichnen) 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9525</xdr:colOff>
          <xdr:row>0</xdr:row>
          <xdr:rowOff>28575</xdr:rowOff>
        </xdr:from>
        <xdr:to>
          <xdr:col>0</xdr:col>
          <xdr:colOff>19050</xdr:colOff>
          <xdr:row>0</xdr:row>
          <xdr:rowOff>28575</xdr:rowOff>
        </xdr:to>
        <xdr:sp macro="" textlink="">
          <xdr:nvSpPr>
            <xdr:cNvPr id="3105" name="Button 33" hidden="1">
              <a:extLst>
                <a:ext uri="{63B3BB69-23CF-44E3-9099-C40C66FF867C}">
                  <a14:compatExt spid="_x0000_s31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de-CH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Schulangebot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9525</xdr:colOff>
          <xdr:row>0</xdr:row>
          <xdr:rowOff>28575</xdr:rowOff>
        </xdr:from>
        <xdr:to>
          <xdr:col>0</xdr:col>
          <xdr:colOff>19050</xdr:colOff>
          <xdr:row>0</xdr:row>
          <xdr:rowOff>28575</xdr:rowOff>
        </xdr:to>
        <xdr:sp macro="" textlink="">
          <xdr:nvSpPr>
            <xdr:cNvPr id="3106" name="Button 34" hidden="1">
              <a:extLst>
                <a:ext uri="{63B3BB69-23CF-44E3-9099-C40C66FF867C}">
                  <a14:compatExt spid="_x0000_s31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de-CH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Wohnangebot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19050</xdr:colOff>
          <xdr:row>0</xdr:row>
          <xdr:rowOff>28575</xdr:rowOff>
        </xdr:from>
        <xdr:to>
          <xdr:col>0</xdr:col>
          <xdr:colOff>19050</xdr:colOff>
          <xdr:row>0</xdr:row>
          <xdr:rowOff>28575</xdr:rowOff>
        </xdr:to>
        <xdr:sp macro="" textlink="">
          <xdr:nvSpPr>
            <xdr:cNvPr id="3107" name="Button 35" hidden="1">
              <a:extLst>
                <a:ext uri="{63B3BB69-23CF-44E3-9099-C40C66FF867C}">
                  <a14:compatExt spid="_x0000_s31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de-CH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Anderes</a:t>
              </a:r>
            </a:p>
            <a:p>
              <a:pPr algn="ctr" rtl="0">
                <a:defRPr sz="1000"/>
              </a:pPr>
              <a:r>
                <a:rPr lang="de-CH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(bitte im Feld nebenan bezeichnen) 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9525</xdr:colOff>
          <xdr:row>0</xdr:row>
          <xdr:rowOff>28575</xdr:rowOff>
        </xdr:from>
        <xdr:to>
          <xdr:col>0</xdr:col>
          <xdr:colOff>19050</xdr:colOff>
          <xdr:row>0</xdr:row>
          <xdr:rowOff>28575</xdr:rowOff>
        </xdr:to>
        <xdr:sp macro="" textlink="">
          <xdr:nvSpPr>
            <xdr:cNvPr id="3108" name="Button 36" hidden="1">
              <a:extLst>
                <a:ext uri="{63B3BB69-23CF-44E3-9099-C40C66FF867C}">
                  <a14:compatExt spid="_x0000_s31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de-CH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Schulangebot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9525</xdr:colOff>
          <xdr:row>0</xdr:row>
          <xdr:rowOff>28575</xdr:rowOff>
        </xdr:from>
        <xdr:to>
          <xdr:col>0</xdr:col>
          <xdr:colOff>19050</xdr:colOff>
          <xdr:row>0</xdr:row>
          <xdr:rowOff>28575</xdr:rowOff>
        </xdr:to>
        <xdr:sp macro="" textlink="">
          <xdr:nvSpPr>
            <xdr:cNvPr id="3109" name="Button 37" hidden="1">
              <a:extLst>
                <a:ext uri="{63B3BB69-23CF-44E3-9099-C40C66FF867C}">
                  <a14:compatExt spid="_x0000_s31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de-CH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Wohnangebot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19050</xdr:colOff>
          <xdr:row>0</xdr:row>
          <xdr:rowOff>28575</xdr:rowOff>
        </xdr:from>
        <xdr:to>
          <xdr:col>0</xdr:col>
          <xdr:colOff>19050</xdr:colOff>
          <xdr:row>0</xdr:row>
          <xdr:rowOff>28575</xdr:rowOff>
        </xdr:to>
        <xdr:sp macro="" textlink="">
          <xdr:nvSpPr>
            <xdr:cNvPr id="3110" name="Button 38" hidden="1">
              <a:extLst>
                <a:ext uri="{63B3BB69-23CF-44E3-9099-C40C66FF867C}">
                  <a14:compatExt spid="_x0000_s31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de-CH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Anderes</a:t>
              </a:r>
            </a:p>
            <a:p>
              <a:pPr algn="ctr" rtl="0">
                <a:defRPr sz="1000"/>
              </a:pPr>
              <a:r>
                <a:rPr lang="de-CH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(bitte im Feld nebenan bezeichnen) 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19050</xdr:colOff>
          <xdr:row>0</xdr:row>
          <xdr:rowOff>28575</xdr:rowOff>
        </xdr:from>
        <xdr:to>
          <xdr:col>0</xdr:col>
          <xdr:colOff>19050</xdr:colOff>
          <xdr:row>0</xdr:row>
          <xdr:rowOff>28575</xdr:rowOff>
        </xdr:to>
        <xdr:sp macro="" textlink="">
          <xdr:nvSpPr>
            <xdr:cNvPr id="3111" name="Button 39" hidden="1">
              <a:extLst>
                <a:ext uri="{63B3BB69-23CF-44E3-9099-C40C66FF867C}">
                  <a14:compatExt spid="_x0000_s31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de-CH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Anderes</a:t>
              </a:r>
            </a:p>
            <a:p>
              <a:pPr algn="ctr" rtl="0">
                <a:defRPr sz="1000"/>
              </a:pPr>
              <a:r>
                <a:rPr lang="de-CH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(bitte im Feld nebenan bezeichnen) 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9525</xdr:colOff>
          <xdr:row>0</xdr:row>
          <xdr:rowOff>28575</xdr:rowOff>
        </xdr:from>
        <xdr:to>
          <xdr:col>0</xdr:col>
          <xdr:colOff>19050</xdr:colOff>
          <xdr:row>0</xdr:row>
          <xdr:rowOff>28575</xdr:rowOff>
        </xdr:to>
        <xdr:sp macro="" textlink="">
          <xdr:nvSpPr>
            <xdr:cNvPr id="3112" name="Button 40" hidden="1">
              <a:extLst>
                <a:ext uri="{63B3BB69-23CF-44E3-9099-C40C66FF867C}">
                  <a14:compatExt spid="_x0000_s31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de-CH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Schulangebot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9525</xdr:colOff>
          <xdr:row>0</xdr:row>
          <xdr:rowOff>28575</xdr:rowOff>
        </xdr:from>
        <xdr:to>
          <xdr:col>0</xdr:col>
          <xdr:colOff>19050</xdr:colOff>
          <xdr:row>0</xdr:row>
          <xdr:rowOff>28575</xdr:rowOff>
        </xdr:to>
        <xdr:sp macro="" textlink="">
          <xdr:nvSpPr>
            <xdr:cNvPr id="3113" name="Button 41" hidden="1">
              <a:extLst>
                <a:ext uri="{63B3BB69-23CF-44E3-9099-C40C66FF867C}">
                  <a14:compatExt spid="_x0000_s31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de-CH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Wohnangebot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9525</xdr:colOff>
          <xdr:row>0</xdr:row>
          <xdr:rowOff>28575</xdr:rowOff>
        </xdr:from>
        <xdr:to>
          <xdr:col>0</xdr:col>
          <xdr:colOff>19050</xdr:colOff>
          <xdr:row>0</xdr:row>
          <xdr:rowOff>28575</xdr:rowOff>
        </xdr:to>
        <xdr:sp macro="" textlink="">
          <xdr:nvSpPr>
            <xdr:cNvPr id="3114" name="Button 42" hidden="1">
              <a:extLst>
                <a:ext uri="{63B3BB69-23CF-44E3-9099-C40C66FF867C}">
                  <a14:compatExt spid="_x0000_s31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de-CH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Schulangebot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9525</xdr:colOff>
          <xdr:row>0</xdr:row>
          <xdr:rowOff>28575</xdr:rowOff>
        </xdr:from>
        <xdr:to>
          <xdr:col>0</xdr:col>
          <xdr:colOff>19050</xdr:colOff>
          <xdr:row>0</xdr:row>
          <xdr:rowOff>28575</xdr:rowOff>
        </xdr:to>
        <xdr:sp macro="" textlink="">
          <xdr:nvSpPr>
            <xdr:cNvPr id="3115" name="Button 43" hidden="1">
              <a:extLst>
                <a:ext uri="{63B3BB69-23CF-44E3-9099-C40C66FF867C}">
                  <a14:compatExt spid="_x0000_s31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de-CH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Wohnangebot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19050</xdr:colOff>
          <xdr:row>0</xdr:row>
          <xdr:rowOff>28575</xdr:rowOff>
        </xdr:from>
        <xdr:to>
          <xdr:col>0</xdr:col>
          <xdr:colOff>19050</xdr:colOff>
          <xdr:row>0</xdr:row>
          <xdr:rowOff>28575</xdr:rowOff>
        </xdr:to>
        <xdr:sp macro="" textlink="">
          <xdr:nvSpPr>
            <xdr:cNvPr id="3116" name="Button 44" hidden="1">
              <a:extLst>
                <a:ext uri="{63B3BB69-23CF-44E3-9099-C40C66FF867C}">
                  <a14:compatExt spid="_x0000_s31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de-CH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Anderes</a:t>
              </a:r>
            </a:p>
            <a:p>
              <a:pPr algn="ctr" rtl="0">
                <a:defRPr sz="1000"/>
              </a:pPr>
              <a:r>
                <a:rPr lang="de-CH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(bitte im Feld nebenan bezeichnen) 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9525</xdr:colOff>
          <xdr:row>0</xdr:row>
          <xdr:rowOff>28575</xdr:rowOff>
        </xdr:from>
        <xdr:to>
          <xdr:col>0</xdr:col>
          <xdr:colOff>19050</xdr:colOff>
          <xdr:row>0</xdr:row>
          <xdr:rowOff>28575</xdr:rowOff>
        </xdr:to>
        <xdr:sp macro="" textlink="">
          <xdr:nvSpPr>
            <xdr:cNvPr id="3117" name="Button 45" hidden="1">
              <a:extLst>
                <a:ext uri="{63B3BB69-23CF-44E3-9099-C40C66FF867C}">
                  <a14:compatExt spid="_x0000_s31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de-CH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Schulangebot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9525</xdr:colOff>
          <xdr:row>0</xdr:row>
          <xdr:rowOff>28575</xdr:rowOff>
        </xdr:from>
        <xdr:to>
          <xdr:col>0</xdr:col>
          <xdr:colOff>19050</xdr:colOff>
          <xdr:row>0</xdr:row>
          <xdr:rowOff>28575</xdr:rowOff>
        </xdr:to>
        <xdr:sp macro="" textlink="">
          <xdr:nvSpPr>
            <xdr:cNvPr id="3118" name="Button 46" hidden="1">
              <a:extLst>
                <a:ext uri="{63B3BB69-23CF-44E3-9099-C40C66FF867C}">
                  <a14:compatExt spid="_x0000_s31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de-CH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Wohnangebot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19050</xdr:colOff>
          <xdr:row>0</xdr:row>
          <xdr:rowOff>28575</xdr:rowOff>
        </xdr:from>
        <xdr:to>
          <xdr:col>0</xdr:col>
          <xdr:colOff>19050</xdr:colOff>
          <xdr:row>0</xdr:row>
          <xdr:rowOff>28575</xdr:rowOff>
        </xdr:to>
        <xdr:sp macro="" textlink="">
          <xdr:nvSpPr>
            <xdr:cNvPr id="3119" name="Button 47" hidden="1">
              <a:extLst>
                <a:ext uri="{63B3BB69-23CF-44E3-9099-C40C66FF867C}">
                  <a14:compatExt spid="_x0000_s31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de-CH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Anderes</a:t>
              </a:r>
            </a:p>
            <a:p>
              <a:pPr algn="ctr" rtl="0">
                <a:defRPr sz="1000"/>
              </a:pPr>
              <a:r>
                <a:rPr lang="de-CH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(bitte im Feld nebenan bezeichnen) 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9525</xdr:colOff>
          <xdr:row>0</xdr:row>
          <xdr:rowOff>28575</xdr:rowOff>
        </xdr:from>
        <xdr:to>
          <xdr:col>0</xdr:col>
          <xdr:colOff>19050</xdr:colOff>
          <xdr:row>0</xdr:row>
          <xdr:rowOff>28575</xdr:rowOff>
        </xdr:to>
        <xdr:sp macro="" textlink="">
          <xdr:nvSpPr>
            <xdr:cNvPr id="3120" name="Button 48" hidden="1">
              <a:extLst>
                <a:ext uri="{63B3BB69-23CF-44E3-9099-C40C66FF867C}">
                  <a14:compatExt spid="_x0000_s31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de-CH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Schulangebot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9525</xdr:colOff>
          <xdr:row>0</xdr:row>
          <xdr:rowOff>28575</xdr:rowOff>
        </xdr:from>
        <xdr:to>
          <xdr:col>0</xdr:col>
          <xdr:colOff>19050</xdr:colOff>
          <xdr:row>0</xdr:row>
          <xdr:rowOff>28575</xdr:rowOff>
        </xdr:to>
        <xdr:sp macro="" textlink="">
          <xdr:nvSpPr>
            <xdr:cNvPr id="3121" name="Button 49" hidden="1">
              <a:extLst>
                <a:ext uri="{63B3BB69-23CF-44E3-9099-C40C66FF867C}">
                  <a14:compatExt spid="_x0000_s3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de-CH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Wohnangebot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19050</xdr:colOff>
          <xdr:row>0</xdr:row>
          <xdr:rowOff>28575</xdr:rowOff>
        </xdr:from>
        <xdr:to>
          <xdr:col>0</xdr:col>
          <xdr:colOff>19050</xdr:colOff>
          <xdr:row>0</xdr:row>
          <xdr:rowOff>28575</xdr:rowOff>
        </xdr:to>
        <xdr:sp macro="" textlink="">
          <xdr:nvSpPr>
            <xdr:cNvPr id="3122" name="Button 50" hidden="1">
              <a:extLst>
                <a:ext uri="{63B3BB69-23CF-44E3-9099-C40C66FF867C}">
                  <a14:compatExt spid="_x0000_s3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de-CH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Anderes</a:t>
              </a:r>
            </a:p>
            <a:p>
              <a:pPr algn="ctr" rtl="0">
                <a:defRPr sz="1000"/>
              </a:pPr>
              <a:r>
                <a:rPr lang="de-CH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(bitte im Feld nebenan bezeichnen) 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4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8.xml"/><Relationship Id="rId18" Type="http://schemas.openxmlformats.org/officeDocument/2006/relationships/ctrlProp" Target="../ctrlProps/ctrlProp13.xml"/><Relationship Id="rId26" Type="http://schemas.openxmlformats.org/officeDocument/2006/relationships/ctrlProp" Target="../ctrlProps/ctrlProp21.xml"/><Relationship Id="rId39" Type="http://schemas.openxmlformats.org/officeDocument/2006/relationships/ctrlProp" Target="../ctrlProps/ctrlProp34.xml"/><Relationship Id="rId21" Type="http://schemas.openxmlformats.org/officeDocument/2006/relationships/ctrlProp" Target="../ctrlProps/ctrlProp16.xml"/><Relationship Id="rId34" Type="http://schemas.openxmlformats.org/officeDocument/2006/relationships/ctrlProp" Target="../ctrlProps/ctrlProp29.xml"/><Relationship Id="rId42" Type="http://schemas.openxmlformats.org/officeDocument/2006/relationships/ctrlProp" Target="../ctrlProps/ctrlProp37.xml"/><Relationship Id="rId47" Type="http://schemas.openxmlformats.org/officeDocument/2006/relationships/ctrlProp" Target="../ctrlProps/ctrlProp42.xml"/><Relationship Id="rId50" Type="http://schemas.openxmlformats.org/officeDocument/2006/relationships/ctrlProp" Target="../ctrlProps/ctrlProp45.xml"/><Relationship Id="rId55" Type="http://schemas.openxmlformats.org/officeDocument/2006/relationships/ctrlProp" Target="../ctrlProps/ctrlProp50.xml"/><Relationship Id="rId7" Type="http://schemas.openxmlformats.org/officeDocument/2006/relationships/ctrlProp" Target="../ctrlProps/ctrlProp2.xml"/><Relationship Id="rId12" Type="http://schemas.openxmlformats.org/officeDocument/2006/relationships/ctrlProp" Target="../ctrlProps/ctrlProp7.xml"/><Relationship Id="rId17" Type="http://schemas.openxmlformats.org/officeDocument/2006/relationships/ctrlProp" Target="../ctrlProps/ctrlProp12.xml"/><Relationship Id="rId25" Type="http://schemas.openxmlformats.org/officeDocument/2006/relationships/ctrlProp" Target="../ctrlProps/ctrlProp20.xml"/><Relationship Id="rId33" Type="http://schemas.openxmlformats.org/officeDocument/2006/relationships/ctrlProp" Target="../ctrlProps/ctrlProp28.xml"/><Relationship Id="rId38" Type="http://schemas.openxmlformats.org/officeDocument/2006/relationships/ctrlProp" Target="../ctrlProps/ctrlProp33.xml"/><Relationship Id="rId46" Type="http://schemas.openxmlformats.org/officeDocument/2006/relationships/ctrlProp" Target="../ctrlProps/ctrlProp41.xml"/><Relationship Id="rId2" Type="http://schemas.openxmlformats.org/officeDocument/2006/relationships/printerSettings" Target="../printerSettings/printerSettings11.bin"/><Relationship Id="rId16" Type="http://schemas.openxmlformats.org/officeDocument/2006/relationships/ctrlProp" Target="../ctrlProps/ctrlProp11.xml"/><Relationship Id="rId20" Type="http://schemas.openxmlformats.org/officeDocument/2006/relationships/ctrlProp" Target="../ctrlProps/ctrlProp15.xml"/><Relationship Id="rId29" Type="http://schemas.openxmlformats.org/officeDocument/2006/relationships/ctrlProp" Target="../ctrlProps/ctrlProp24.xml"/><Relationship Id="rId41" Type="http://schemas.openxmlformats.org/officeDocument/2006/relationships/ctrlProp" Target="../ctrlProps/ctrlProp36.xml"/><Relationship Id="rId54" Type="http://schemas.openxmlformats.org/officeDocument/2006/relationships/ctrlProp" Target="../ctrlProps/ctrlProp49.xml"/><Relationship Id="rId1" Type="http://schemas.openxmlformats.org/officeDocument/2006/relationships/printerSettings" Target="../printerSettings/printerSettings10.bin"/><Relationship Id="rId6" Type="http://schemas.openxmlformats.org/officeDocument/2006/relationships/ctrlProp" Target="../ctrlProps/ctrlProp1.xml"/><Relationship Id="rId11" Type="http://schemas.openxmlformats.org/officeDocument/2006/relationships/ctrlProp" Target="../ctrlProps/ctrlProp6.xml"/><Relationship Id="rId24" Type="http://schemas.openxmlformats.org/officeDocument/2006/relationships/ctrlProp" Target="../ctrlProps/ctrlProp19.xml"/><Relationship Id="rId32" Type="http://schemas.openxmlformats.org/officeDocument/2006/relationships/ctrlProp" Target="../ctrlProps/ctrlProp27.xml"/><Relationship Id="rId37" Type="http://schemas.openxmlformats.org/officeDocument/2006/relationships/ctrlProp" Target="../ctrlProps/ctrlProp32.xml"/><Relationship Id="rId40" Type="http://schemas.openxmlformats.org/officeDocument/2006/relationships/ctrlProp" Target="../ctrlProps/ctrlProp35.xml"/><Relationship Id="rId45" Type="http://schemas.openxmlformats.org/officeDocument/2006/relationships/ctrlProp" Target="../ctrlProps/ctrlProp40.xml"/><Relationship Id="rId53" Type="http://schemas.openxmlformats.org/officeDocument/2006/relationships/ctrlProp" Target="../ctrlProps/ctrlProp48.xml"/><Relationship Id="rId5" Type="http://schemas.openxmlformats.org/officeDocument/2006/relationships/vmlDrawing" Target="../drawings/vmlDrawing1.vml"/><Relationship Id="rId15" Type="http://schemas.openxmlformats.org/officeDocument/2006/relationships/ctrlProp" Target="../ctrlProps/ctrlProp10.xml"/><Relationship Id="rId23" Type="http://schemas.openxmlformats.org/officeDocument/2006/relationships/ctrlProp" Target="../ctrlProps/ctrlProp18.xml"/><Relationship Id="rId28" Type="http://schemas.openxmlformats.org/officeDocument/2006/relationships/ctrlProp" Target="../ctrlProps/ctrlProp23.xml"/><Relationship Id="rId36" Type="http://schemas.openxmlformats.org/officeDocument/2006/relationships/ctrlProp" Target="../ctrlProps/ctrlProp31.xml"/><Relationship Id="rId49" Type="http://schemas.openxmlformats.org/officeDocument/2006/relationships/ctrlProp" Target="../ctrlProps/ctrlProp44.xml"/><Relationship Id="rId10" Type="http://schemas.openxmlformats.org/officeDocument/2006/relationships/ctrlProp" Target="../ctrlProps/ctrlProp5.xml"/><Relationship Id="rId19" Type="http://schemas.openxmlformats.org/officeDocument/2006/relationships/ctrlProp" Target="../ctrlProps/ctrlProp14.xml"/><Relationship Id="rId31" Type="http://schemas.openxmlformats.org/officeDocument/2006/relationships/ctrlProp" Target="../ctrlProps/ctrlProp26.xml"/><Relationship Id="rId44" Type="http://schemas.openxmlformats.org/officeDocument/2006/relationships/ctrlProp" Target="../ctrlProps/ctrlProp39.xml"/><Relationship Id="rId52" Type="http://schemas.openxmlformats.org/officeDocument/2006/relationships/ctrlProp" Target="../ctrlProps/ctrlProp47.xml"/><Relationship Id="rId4" Type="http://schemas.openxmlformats.org/officeDocument/2006/relationships/drawing" Target="../drawings/drawing2.xml"/><Relationship Id="rId9" Type="http://schemas.openxmlformats.org/officeDocument/2006/relationships/ctrlProp" Target="../ctrlProps/ctrlProp4.xml"/><Relationship Id="rId14" Type="http://schemas.openxmlformats.org/officeDocument/2006/relationships/ctrlProp" Target="../ctrlProps/ctrlProp9.xml"/><Relationship Id="rId22" Type="http://schemas.openxmlformats.org/officeDocument/2006/relationships/ctrlProp" Target="../ctrlProps/ctrlProp17.xml"/><Relationship Id="rId27" Type="http://schemas.openxmlformats.org/officeDocument/2006/relationships/ctrlProp" Target="../ctrlProps/ctrlProp22.xml"/><Relationship Id="rId30" Type="http://schemas.openxmlformats.org/officeDocument/2006/relationships/ctrlProp" Target="../ctrlProps/ctrlProp25.xml"/><Relationship Id="rId35" Type="http://schemas.openxmlformats.org/officeDocument/2006/relationships/ctrlProp" Target="../ctrlProps/ctrlProp30.xml"/><Relationship Id="rId43" Type="http://schemas.openxmlformats.org/officeDocument/2006/relationships/ctrlProp" Target="../ctrlProps/ctrlProp38.xml"/><Relationship Id="rId48" Type="http://schemas.openxmlformats.org/officeDocument/2006/relationships/ctrlProp" Target="../ctrlProps/ctrlProp43.xml"/><Relationship Id="rId56" Type="http://schemas.openxmlformats.org/officeDocument/2006/relationships/comments" Target="../comments1.xml"/><Relationship Id="rId8" Type="http://schemas.openxmlformats.org/officeDocument/2006/relationships/ctrlProp" Target="../ctrlProps/ctrlProp3.xml"/><Relationship Id="rId51" Type="http://schemas.openxmlformats.org/officeDocument/2006/relationships/ctrlProp" Target="../ctrlProps/ctrlProp46.xml"/><Relationship Id="rId3" Type="http://schemas.openxmlformats.org/officeDocument/2006/relationships/printerSettings" Target="../printerSettings/printerSettings12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Relationship Id="rId5" Type="http://schemas.openxmlformats.org/officeDocument/2006/relationships/comments" Target="../comments2.xml"/><Relationship Id="rId4" Type="http://schemas.openxmlformats.org/officeDocument/2006/relationships/vmlDrawing" Target="../drawings/vmlDrawing2.v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8.bin"/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J65"/>
  <sheetViews>
    <sheetView zoomScaleNormal="100" workbookViewId="0">
      <selection activeCell="J45" sqref="J45"/>
    </sheetView>
  </sheetViews>
  <sheetFormatPr baseColWidth="10" defaultColWidth="11.42578125" defaultRowHeight="12.75" x14ac:dyDescent="0.2"/>
  <cols>
    <col min="1" max="1" width="34.7109375" style="14" customWidth="1"/>
    <col min="2" max="2" width="12.42578125" style="14" customWidth="1"/>
    <col min="3" max="4" width="10.7109375" style="14" customWidth="1"/>
    <col min="5" max="5" width="15.140625" style="14" customWidth="1"/>
    <col min="6" max="6" width="14.85546875" style="14" bestFit="1" customWidth="1"/>
    <col min="7" max="7" width="13.42578125" style="14" customWidth="1"/>
    <col min="8" max="8" width="9.28515625" style="14" customWidth="1"/>
    <col min="9" max="16384" width="11.42578125" style="14"/>
  </cols>
  <sheetData>
    <row r="1" spans="1:10" x14ac:dyDescent="0.2">
      <c r="A1" s="105" t="s">
        <v>246</v>
      </c>
      <c r="B1" s="105"/>
      <c r="C1" s="105"/>
      <c r="D1" s="105"/>
      <c r="E1" s="105"/>
      <c r="F1" s="554"/>
      <c r="G1" s="105"/>
      <c r="H1" s="105"/>
      <c r="I1" s="105"/>
      <c r="J1" s="105"/>
    </row>
    <row r="2" spans="1:10" x14ac:dyDescent="0.2">
      <c r="A2" s="106" t="s">
        <v>225</v>
      </c>
      <c r="B2" s="106"/>
      <c r="C2" s="106"/>
      <c r="D2" s="105"/>
      <c r="E2" s="106"/>
      <c r="F2" s="554"/>
      <c r="G2" s="106"/>
      <c r="H2" s="105"/>
      <c r="I2" s="105"/>
      <c r="J2" s="105"/>
    </row>
    <row r="3" spans="1:10" ht="15" x14ac:dyDescent="0.25">
      <c r="A3" s="106" t="s">
        <v>228</v>
      </c>
      <c r="B3" s="55"/>
      <c r="C3" s="55"/>
      <c r="F3" s="554"/>
    </row>
    <row r="4" spans="1:10" x14ac:dyDescent="0.2">
      <c r="A4" s="322"/>
      <c r="B4" s="49"/>
      <c r="C4" s="49"/>
    </row>
    <row r="5" spans="1:10" ht="15" x14ac:dyDescent="0.25">
      <c r="E5" s="547"/>
      <c r="F5" s="547"/>
      <c r="G5" s="53"/>
      <c r="H5" s="53"/>
    </row>
    <row r="6" spans="1:10" ht="15" x14ac:dyDescent="0.25">
      <c r="E6" s="107"/>
      <c r="F6" s="107"/>
      <c r="G6" s="53"/>
      <c r="H6" s="53"/>
    </row>
    <row r="7" spans="1:10" ht="15" x14ac:dyDescent="0.25">
      <c r="D7" s="108" t="s">
        <v>83</v>
      </c>
      <c r="E7" s="548" t="str">
        <f>IF(A4="","",A4)</f>
        <v/>
      </c>
      <c r="F7" s="548"/>
      <c r="G7" s="109"/>
      <c r="H7" s="109"/>
    </row>
    <row r="10" spans="1:10" x14ac:dyDescent="0.2">
      <c r="A10" s="47" t="s">
        <v>268</v>
      </c>
      <c r="B10" s="47"/>
      <c r="C10" s="47"/>
      <c r="J10" s="53"/>
    </row>
    <row r="11" spans="1:10" x14ac:dyDescent="0.2">
      <c r="A11" s="414" t="s">
        <v>185</v>
      </c>
    </row>
    <row r="12" spans="1:10" x14ac:dyDescent="0.2">
      <c r="A12" s="47" t="s">
        <v>84</v>
      </c>
      <c r="B12" s="47"/>
      <c r="C12" s="47"/>
      <c r="E12" s="549" t="str">
        <f>IF(Deckblatt!A15="","",Deckblatt!A15)</f>
        <v/>
      </c>
      <c r="F12" s="550"/>
      <c r="G12" s="551"/>
      <c r="H12" s="87"/>
      <c r="I12" s="178"/>
    </row>
    <row r="13" spans="1:10" x14ac:dyDescent="0.2">
      <c r="A13" s="47"/>
      <c r="B13" s="47"/>
      <c r="C13" s="47"/>
      <c r="E13" s="110"/>
      <c r="F13" s="110"/>
      <c r="G13" s="110"/>
      <c r="H13" s="87"/>
      <c r="I13" s="178"/>
    </row>
    <row r="16" spans="1:10" x14ac:dyDescent="0.2">
      <c r="F16" s="46"/>
      <c r="G16" s="46"/>
      <c r="H16" s="46"/>
    </row>
    <row r="17" spans="1:8" ht="25.5" x14ac:dyDescent="0.2">
      <c r="A17" s="552" t="s">
        <v>85</v>
      </c>
      <c r="B17" s="552"/>
      <c r="C17" s="552"/>
      <c r="D17" s="552"/>
      <c r="E17" s="112" t="s">
        <v>267</v>
      </c>
      <c r="F17" s="142" t="s">
        <v>226</v>
      </c>
      <c r="G17" s="142" t="s">
        <v>224</v>
      </c>
    </row>
    <row r="18" spans="1:8" ht="17.25" customHeight="1" x14ac:dyDescent="0.2">
      <c r="A18" s="537" t="s">
        <v>86</v>
      </c>
      <c r="B18" s="538"/>
      <c r="C18" s="538"/>
      <c r="D18" s="538"/>
      <c r="E18" s="538"/>
      <c r="F18" s="538"/>
      <c r="G18" s="539"/>
    </row>
    <row r="19" spans="1:8" ht="18" hidden="1" customHeight="1" x14ac:dyDescent="0.2">
      <c r="A19" s="544" t="s">
        <v>109</v>
      </c>
      <c r="B19" s="545"/>
      <c r="C19" s="545"/>
      <c r="D19" s="546"/>
      <c r="E19" s="180" t="e">
        <f>IF(#REF!=0,0,ROUND(#REF!/('Leistungen planen '!H45+'Leistungen planen '!H49+'Leistungen planen '!H57),1))</f>
        <v>#REF!</v>
      </c>
      <c r="F19" s="181"/>
      <c r="G19" s="181"/>
    </row>
    <row r="20" spans="1:8" ht="17.25" customHeight="1" x14ac:dyDescent="0.2">
      <c r="A20" s="544" t="s">
        <v>188</v>
      </c>
      <c r="B20" s="545"/>
      <c r="C20" s="545"/>
      <c r="D20" s="546"/>
      <c r="E20" s="180">
        <f>'Übersicht pro Angebot'!H7</f>
        <v>0</v>
      </c>
      <c r="F20" s="431">
        <f>IF('Leistungen planen '!L45="",0,'Finanzen planen'!L60/'Leistungen planen '!L45)</f>
        <v>0</v>
      </c>
      <c r="G20" s="206"/>
    </row>
    <row r="21" spans="1:8" ht="17.25" customHeight="1" x14ac:dyDescent="0.2">
      <c r="A21" s="542" t="s">
        <v>189</v>
      </c>
      <c r="B21" s="540"/>
      <c r="C21" s="540"/>
      <c r="D21" s="543"/>
      <c r="E21" s="180">
        <f>'Übersicht pro Angebot'!H12</f>
        <v>0</v>
      </c>
      <c r="F21" s="431">
        <f>IF('Leistungen planen '!L49="",0,'Finanzen planen'!Q60/'Leistungen planen '!L49)</f>
        <v>0</v>
      </c>
      <c r="G21" s="206"/>
    </row>
    <row r="22" spans="1:8" ht="17.25" customHeight="1" x14ac:dyDescent="0.2">
      <c r="A22" s="542" t="s">
        <v>190</v>
      </c>
      <c r="B22" s="553"/>
      <c r="C22" s="540" t="str">
        <f>'Leistungen planen '!B52</f>
        <v>Angebot</v>
      </c>
      <c r="D22" s="541"/>
      <c r="E22" s="180">
        <f>'Übersicht pro Angebot'!H17</f>
        <v>0</v>
      </c>
      <c r="F22" s="431">
        <f>IF('Leistungen planen '!L53="",0,'Finanzen planen'!V60/'Leistungen planen '!L53)</f>
        <v>0</v>
      </c>
      <c r="G22" s="206"/>
    </row>
    <row r="23" spans="1:8" ht="17.25" customHeight="1" x14ac:dyDescent="0.2">
      <c r="A23" s="542" t="s">
        <v>191</v>
      </c>
      <c r="B23" s="540"/>
      <c r="C23" s="540"/>
      <c r="D23" s="543"/>
      <c r="E23" s="180">
        <f>'Übersicht pro Angebot'!H22</f>
        <v>0</v>
      </c>
      <c r="F23" s="431">
        <f>IF('Leistungen planen '!L57="",0,'Finanzen planen'!AA60/'Leistungen planen '!L57)</f>
        <v>0</v>
      </c>
      <c r="G23" s="206"/>
    </row>
    <row r="24" spans="1:8" ht="17.25" customHeight="1" x14ac:dyDescent="0.2">
      <c r="A24" s="542" t="s">
        <v>192</v>
      </c>
      <c r="B24" s="540"/>
      <c r="C24" s="540"/>
      <c r="D24" s="543"/>
      <c r="E24" s="180">
        <f>'Übersicht pro Angebot'!H27</f>
        <v>0</v>
      </c>
      <c r="F24" s="431">
        <f>IF('Leistungen planen '!L61="",0,'Finanzen planen'!AF60/'Leistungen planen '!L61)</f>
        <v>0</v>
      </c>
      <c r="G24" s="439"/>
    </row>
    <row r="25" spans="1:8" ht="17.25" hidden="1" customHeight="1" x14ac:dyDescent="0.2">
      <c r="A25" s="537" t="s">
        <v>87</v>
      </c>
      <c r="B25" s="538"/>
      <c r="C25" s="538"/>
      <c r="D25" s="539"/>
      <c r="E25" s="179" t="e">
        <f>#REF!</f>
        <v>#REF!</v>
      </c>
      <c r="F25" s="382"/>
      <c r="G25" s="207"/>
    </row>
    <row r="26" spans="1:8" ht="17.25" hidden="1" customHeight="1" x14ac:dyDescent="0.2">
      <c r="A26" s="552" t="s">
        <v>88</v>
      </c>
      <c r="B26" s="552"/>
      <c r="C26" s="552"/>
      <c r="D26" s="552"/>
      <c r="E26" s="179" t="e">
        <f>#REF!</f>
        <v>#REF!</v>
      </c>
      <c r="F26" s="179" t="e">
        <f>#REF!</f>
        <v>#REF!</v>
      </c>
      <c r="G26" s="179" t="e">
        <f>#REF!</f>
        <v>#REF!</v>
      </c>
    </row>
    <row r="27" spans="1:8" ht="17.25" customHeight="1" x14ac:dyDescent="0.2">
      <c r="A27" s="537" t="s">
        <v>89</v>
      </c>
      <c r="B27" s="538"/>
      <c r="C27" s="538"/>
      <c r="D27" s="539"/>
      <c r="E27" s="179">
        <f>'Finanzen planen'!H73</f>
        <v>0</v>
      </c>
      <c r="F27" s="179">
        <f>'Finanzen planen'!D73</f>
        <v>0</v>
      </c>
      <c r="G27" s="382"/>
    </row>
    <row r="28" spans="1:8" ht="9" customHeight="1" x14ac:dyDescent="0.2">
      <c r="A28" s="565"/>
      <c r="B28" s="565"/>
      <c r="C28" s="565"/>
      <c r="D28" s="565"/>
      <c r="E28" s="565"/>
      <c r="F28" s="565"/>
      <c r="G28" s="565"/>
    </row>
    <row r="29" spans="1:8" ht="26.25" customHeight="1" x14ac:dyDescent="0.2">
      <c r="A29" s="111" t="s">
        <v>90</v>
      </c>
      <c r="B29" s="566" t="s">
        <v>91</v>
      </c>
      <c r="C29" s="567"/>
      <c r="D29" s="568"/>
      <c r="E29" s="569" t="s">
        <v>92</v>
      </c>
      <c r="F29" s="567"/>
      <c r="G29" s="568"/>
    </row>
    <row r="30" spans="1:8" ht="30" customHeight="1" x14ac:dyDescent="0.2">
      <c r="A30" s="113"/>
      <c r="B30" s="114">
        <v>2023</v>
      </c>
      <c r="C30" s="114">
        <v>2022</v>
      </c>
      <c r="D30" s="115" t="s">
        <v>269</v>
      </c>
      <c r="E30" s="114">
        <v>2023</v>
      </c>
      <c r="F30" s="114">
        <v>2022</v>
      </c>
      <c r="G30" s="116" t="s">
        <v>93</v>
      </c>
    </row>
    <row r="31" spans="1:8" ht="10.5" customHeight="1" x14ac:dyDescent="0.2">
      <c r="A31" s="567"/>
      <c r="B31" s="567"/>
      <c r="C31" s="567"/>
      <c r="D31" s="567"/>
      <c r="E31" s="567"/>
      <c r="F31" s="567"/>
      <c r="G31" s="567"/>
    </row>
    <row r="32" spans="1:8" x14ac:dyDescent="0.2">
      <c r="A32" s="117" t="s">
        <v>94</v>
      </c>
      <c r="B32" s="182">
        <f>'Leistungen planen '!E45</f>
        <v>0</v>
      </c>
      <c r="C32" s="490"/>
      <c r="D32" s="118">
        <f>B32-C32</f>
        <v>0</v>
      </c>
      <c r="E32" s="156">
        <f>'Leistungen planen '!H45</f>
        <v>0</v>
      </c>
      <c r="F32" s="205">
        <f>'Leistungen planen '!L45</f>
        <v>0</v>
      </c>
      <c r="G32" s="119" t="e">
        <f>IF(E32="","",IF(F32="","",(1-F32/E32)))</f>
        <v>#DIV/0!</v>
      </c>
      <c r="H32" s="120"/>
    </row>
    <row r="33" spans="1:8" ht="6.75" customHeight="1" x14ac:dyDescent="0.2">
      <c r="A33" s="565"/>
      <c r="B33" s="565"/>
      <c r="C33" s="565"/>
      <c r="D33" s="565"/>
      <c r="E33" s="565"/>
      <c r="F33" s="565"/>
      <c r="G33" s="565"/>
      <c r="H33" s="58"/>
    </row>
    <row r="34" spans="1:8" x14ac:dyDescent="0.2">
      <c r="A34" s="121" t="s">
        <v>95</v>
      </c>
      <c r="B34" s="156">
        <f>'Leistungen planen '!E49</f>
        <v>0</v>
      </c>
      <c r="C34" s="491"/>
      <c r="D34" s="118">
        <f>B34-C34</f>
        <v>0</v>
      </c>
      <c r="E34" s="156">
        <f>'Leistungen planen '!H49</f>
        <v>0</v>
      </c>
      <c r="F34" s="156">
        <f>'Leistungen planen '!L49</f>
        <v>0</v>
      </c>
      <c r="G34" s="119" t="e">
        <f>IF(E34="","",IF(F34="","",(1-F34/E34)))</f>
        <v>#DIV/0!</v>
      </c>
      <c r="H34" s="58"/>
    </row>
    <row r="35" spans="1:8" ht="6.75" customHeight="1" x14ac:dyDescent="0.2">
      <c r="A35" s="188"/>
      <c r="B35" s="201"/>
      <c r="C35" s="203"/>
      <c r="D35" s="202"/>
      <c r="E35" s="201"/>
      <c r="F35" s="201"/>
      <c r="G35" s="204"/>
      <c r="H35" s="58"/>
    </row>
    <row r="36" spans="1:8" x14ac:dyDescent="0.2">
      <c r="A36" s="121" t="str">
        <f>'Leistungen planen '!B52</f>
        <v>Angebot</v>
      </c>
      <c r="B36" s="156">
        <f>'Leistungen planen '!E53</f>
        <v>0</v>
      </c>
      <c r="C36" s="491"/>
      <c r="D36" s="118">
        <f>B36-C36</f>
        <v>0</v>
      </c>
      <c r="E36" s="156">
        <f>'Leistungen planen '!H53</f>
        <v>0</v>
      </c>
      <c r="F36" s="156">
        <f>'Leistungen planen '!L53</f>
        <v>0</v>
      </c>
      <c r="G36" s="119" t="e">
        <f>IF(E36="","",IF(F36="","",(1-F36/E36)))</f>
        <v>#DIV/0!</v>
      </c>
      <c r="H36" s="58"/>
    </row>
    <row r="37" spans="1:8" ht="6.75" customHeight="1" x14ac:dyDescent="0.2">
      <c r="A37" s="189"/>
      <c r="B37" s="189"/>
      <c r="C37" s="189"/>
      <c r="D37" s="189"/>
      <c r="E37" s="189"/>
      <c r="F37" s="189"/>
      <c r="G37" s="189"/>
      <c r="H37" s="95"/>
    </row>
    <row r="38" spans="1:8" x14ac:dyDescent="0.2">
      <c r="A38" s="122" t="s">
        <v>96</v>
      </c>
      <c r="B38" s="156">
        <f>'Leistungen planen '!E57</f>
        <v>0</v>
      </c>
      <c r="C38" s="491"/>
      <c r="D38" s="118">
        <f>B38-C38</f>
        <v>0</v>
      </c>
      <c r="E38" s="156">
        <f>'Leistungen planen '!H57</f>
        <v>0</v>
      </c>
      <c r="F38" s="156">
        <f>'Leistungen planen '!L57</f>
        <v>0</v>
      </c>
      <c r="G38" s="119" t="e">
        <f>IF(E38="","",IF(F38="","",(1-F38/E38)))</f>
        <v>#DIV/0!</v>
      </c>
      <c r="H38" s="95"/>
    </row>
    <row r="39" spans="1:8" ht="6.75" customHeight="1" x14ac:dyDescent="0.2">
      <c r="A39" s="561"/>
      <c r="B39" s="561"/>
      <c r="C39" s="561"/>
      <c r="D39" s="561"/>
      <c r="E39" s="123"/>
      <c r="F39" s="123"/>
      <c r="G39" s="123"/>
      <c r="H39" s="123"/>
    </row>
    <row r="40" spans="1:8" s="47" customFormat="1" ht="12.75" customHeight="1" x14ac:dyDescent="0.2">
      <c r="A40" s="121" t="s">
        <v>178</v>
      </c>
      <c r="B40" s="384"/>
      <c r="C40" s="384"/>
      <c r="D40" s="385"/>
      <c r="E40" s="369">
        <f>'Leistungen planen '!H61</f>
        <v>0</v>
      </c>
      <c r="F40" s="432">
        <f>'Leistungen planen '!L61</f>
        <v>0</v>
      </c>
      <c r="G40" s="119" t="e">
        <f>IF(E40="","",IF(F40="","",(1-F40/E40)))</f>
        <v>#DIV/0!</v>
      </c>
      <c r="H40" s="368"/>
    </row>
    <row r="41" spans="1:8" ht="6" customHeight="1" x14ac:dyDescent="0.2">
      <c r="A41" s="95"/>
      <c r="B41" s="95"/>
      <c r="C41" s="95"/>
      <c r="D41" s="95"/>
      <c r="E41" s="123"/>
      <c r="F41" s="123"/>
      <c r="G41" s="123"/>
      <c r="H41" s="123"/>
    </row>
    <row r="42" spans="1:8" ht="6" hidden="1" customHeight="1" x14ac:dyDescent="0.2"/>
    <row r="43" spans="1:8" hidden="1" x14ac:dyDescent="0.2">
      <c r="A43" s="47"/>
      <c r="B43" s="47"/>
      <c r="C43" s="47"/>
      <c r="D43" s="47"/>
      <c r="E43" s="47"/>
      <c r="F43" s="47"/>
      <c r="G43" s="47"/>
    </row>
    <row r="44" spans="1:8" ht="6" hidden="1" customHeight="1" x14ac:dyDescent="0.2"/>
    <row r="45" spans="1:8" x14ac:dyDescent="0.2">
      <c r="A45" s="47" t="s">
        <v>97</v>
      </c>
      <c r="B45" s="47"/>
      <c r="C45" s="47"/>
      <c r="D45" s="47"/>
    </row>
    <row r="46" spans="1:8" x14ac:dyDescent="0.2">
      <c r="A46" s="14" t="s">
        <v>98</v>
      </c>
    </row>
    <row r="57" spans="1:8" ht="12.75" customHeight="1" x14ac:dyDescent="0.2"/>
    <row r="58" spans="1:8" x14ac:dyDescent="0.2">
      <c r="A58" s="47" t="s">
        <v>247</v>
      </c>
      <c r="B58" s="47"/>
      <c r="C58" s="47"/>
    </row>
    <row r="59" spans="1:8" x14ac:dyDescent="0.2">
      <c r="A59" s="124" t="s">
        <v>99</v>
      </c>
      <c r="B59" s="562" t="s">
        <v>100</v>
      </c>
      <c r="C59" s="563"/>
      <c r="D59" s="563"/>
      <c r="E59" s="564"/>
      <c r="F59" s="124" t="s">
        <v>67</v>
      </c>
      <c r="G59" s="124" t="s">
        <v>101</v>
      </c>
      <c r="H59" s="124" t="s">
        <v>102</v>
      </c>
    </row>
    <row r="60" spans="1:8" ht="29.25" customHeight="1" x14ac:dyDescent="0.2">
      <c r="A60" s="125" t="s">
        <v>106</v>
      </c>
      <c r="B60" s="555" t="s">
        <v>201</v>
      </c>
      <c r="C60" s="556"/>
      <c r="D60" s="556"/>
      <c r="E60" s="557"/>
      <c r="F60" s="125" t="str">
        <f>IF(A4="","",A4)</f>
        <v/>
      </c>
      <c r="G60" s="126">
        <f ca="1">TODAY()</f>
        <v>44782</v>
      </c>
      <c r="H60" s="127"/>
    </row>
    <row r="61" spans="1:8" ht="29.25" hidden="1" customHeight="1" x14ac:dyDescent="0.2">
      <c r="A61" s="125" t="s">
        <v>107</v>
      </c>
      <c r="B61" s="555" t="s">
        <v>201</v>
      </c>
      <c r="C61" s="556"/>
      <c r="D61" s="556"/>
      <c r="E61" s="557"/>
      <c r="F61" s="125"/>
      <c r="G61" s="126"/>
      <c r="H61" s="125"/>
    </row>
    <row r="62" spans="1:8" ht="29.25" customHeight="1" x14ac:dyDescent="0.2">
      <c r="A62" s="530" t="s">
        <v>227</v>
      </c>
      <c r="B62" s="555" t="s">
        <v>201</v>
      </c>
      <c r="C62" s="556"/>
      <c r="D62" s="556"/>
      <c r="E62" s="557"/>
      <c r="F62" s="530" t="s">
        <v>270</v>
      </c>
      <c r="G62" s="126"/>
      <c r="H62" s="125"/>
    </row>
    <row r="63" spans="1:8" ht="29.25" customHeight="1" x14ac:dyDescent="0.2">
      <c r="A63" s="517" t="s">
        <v>271</v>
      </c>
      <c r="B63" s="555" t="s">
        <v>201</v>
      </c>
      <c r="C63" s="556"/>
      <c r="D63" s="556"/>
      <c r="E63" s="557"/>
      <c r="F63" s="430" t="s">
        <v>212</v>
      </c>
      <c r="G63" s="127"/>
      <c r="H63" s="127"/>
    </row>
    <row r="64" spans="1:8" ht="29.25" customHeight="1" x14ac:dyDescent="0.2">
      <c r="A64" s="430" t="s">
        <v>244</v>
      </c>
      <c r="B64" s="555" t="s">
        <v>201</v>
      </c>
      <c r="C64" s="556"/>
      <c r="D64" s="556"/>
      <c r="E64" s="557"/>
      <c r="F64" s="430" t="s">
        <v>245</v>
      </c>
      <c r="G64" s="127"/>
      <c r="H64" s="127"/>
    </row>
    <row r="65" spans="1:8" ht="27" customHeight="1" x14ac:dyDescent="0.2">
      <c r="A65" s="128" t="s">
        <v>103</v>
      </c>
      <c r="B65" s="558" t="s">
        <v>208</v>
      </c>
      <c r="C65" s="559"/>
      <c r="D65" s="559"/>
      <c r="E65" s="560"/>
      <c r="F65" s="125" t="str">
        <f>IF(A4="","",A4)</f>
        <v/>
      </c>
      <c r="G65" s="127"/>
      <c r="H65" s="127"/>
    </row>
  </sheetData>
  <sheetProtection algorithmName="SHA-512" hashValue="YKF74U2AaA/hTnwLAob5dE8vhjCwuQmRla4W2pSXV46ZCLtN/zVus75rbEyJtzTFDudn2SF7RjrRnB+OA5fEmA==" saltValue="Yi9Ab6R24tPahTZLJZEeAg==" spinCount="100000" sheet="1" objects="1" scenarios="1"/>
  <customSheetViews>
    <customSheetView guid="{9DC15D43-DB91-4026-B1BA-B1C8C851D0CB}" fitToPage="1" hiddenRows="1" state="hidden" topLeftCell="A31">
      <selection activeCell="G32" sqref="G32"/>
      <pageMargins left="0.47" right="0.5" top="0.55000000000000004" bottom="0.53" header="0.31496062992125984" footer="0.31496062992125984"/>
      <pageSetup paperSize="9" scale="78" orientation="portrait" r:id="rId1"/>
    </customSheetView>
    <customSheetView guid="{F5ADE00B-8571-46B4-9428-64D54163C2F4}" showPageBreaks="1" fitToPage="1" printArea="1" hiddenRows="1" state="hidden" topLeftCell="A31">
      <selection activeCell="G32" sqref="G32"/>
      <pageMargins left="0.47" right="0.5" top="0.55000000000000004" bottom="0.53" header="0.31496062992125984" footer="0.31496062992125984"/>
      <pageSetup paperSize="9" scale="78" orientation="portrait" r:id="rId2"/>
    </customSheetView>
  </customSheetViews>
  <mergeCells count="29">
    <mergeCell ref="F1:F3"/>
    <mergeCell ref="A27:D27"/>
    <mergeCell ref="B64:E64"/>
    <mergeCell ref="B65:E65"/>
    <mergeCell ref="A39:D39"/>
    <mergeCell ref="B59:E59"/>
    <mergeCell ref="B60:E60"/>
    <mergeCell ref="B61:E61"/>
    <mergeCell ref="B63:E63"/>
    <mergeCell ref="A28:G28"/>
    <mergeCell ref="B29:D29"/>
    <mergeCell ref="E29:G29"/>
    <mergeCell ref="A31:G31"/>
    <mergeCell ref="A33:G33"/>
    <mergeCell ref="B62:E62"/>
    <mergeCell ref="A26:D26"/>
    <mergeCell ref="A25:D25"/>
    <mergeCell ref="C22:D22"/>
    <mergeCell ref="A24:D24"/>
    <mergeCell ref="A19:D19"/>
    <mergeCell ref="E5:F5"/>
    <mergeCell ref="E7:F7"/>
    <mergeCell ref="E12:G12"/>
    <mergeCell ref="A17:D17"/>
    <mergeCell ref="A18:G18"/>
    <mergeCell ref="A22:B22"/>
    <mergeCell ref="A20:D20"/>
    <mergeCell ref="A21:D21"/>
    <mergeCell ref="A23:D23"/>
  </mergeCells>
  <pageMargins left="0.47" right="0.5" top="0.55000000000000004" bottom="0.53" header="0.31496062992125984" footer="0.31496062992125984"/>
  <pageSetup paperSize="9" scale="78" orientation="portrait" r:id="rId3"/>
  <drawing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I42"/>
  <sheetViews>
    <sheetView topLeftCell="A9" zoomScaleNormal="100" workbookViewId="0">
      <selection activeCell="F25" sqref="F25"/>
    </sheetView>
  </sheetViews>
  <sheetFormatPr baseColWidth="10" defaultColWidth="11.42578125" defaultRowHeight="12.75" x14ac:dyDescent="0.2"/>
  <cols>
    <col min="1" max="1" width="28" style="211" customWidth="1"/>
    <col min="2" max="4" width="22.28515625" style="211" customWidth="1"/>
    <col min="5" max="9" width="11.42578125" style="212"/>
    <col min="10" max="16384" width="11.42578125" style="211"/>
  </cols>
  <sheetData>
    <row r="1" spans="1:7" ht="19.5" customHeight="1" x14ac:dyDescent="0.3">
      <c r="A1" s="224" t="s">
        <v>231</v>
      </c>
      <c r="B1" s="223"/>
      <c r="C1" s="223"/>
      <c r="D1" s="223"/>
    </row>
    <row r="2" spans="1:7" ht="19.5" customHeight="1" x14ac:dyDescent="0.3">
      <c r="A2" s="222"/>
      <c r="B2" s="221"/>
      <c r="C2" s="221"/>
      <c r="D2" s="221"/>
    </row>
    <row r="3" spans="1:7" ht="22.5" customHeight="1" x14ac:dyDescent="0.3">
      <c r="A3" s="214" t="s">
        <v>125</v>
      </c>
      <c r="B3" s="221"/>
      <c r="C3" s="740" t="s">
        <v>274</v>
      </c>
      <c r="D3" s="741"/>
    </row>
    <row r="4" spans="1:7" x14ac:dyDescent="0.2">
      <c r="A4" s="212"/>
      <c r="B4" s="212"/>
      <c r="C4" s="212"/>
      <c r="D4" s="212"/>
    </row>
    <row r="5" spans="1:7" ht="22.5" customHeight="1" x14ac:dyDescent="0.2">
      <c r="A5" s="214" t="s">
        <v>124</v>
      </c>
      <c r="B5" s="212"/>
      <c r="C5" s="740" t="str">
        <f>Stammdaten!B3</f>
        <v/>
      </c>
      <c r="D5" s="741"/>
    </row>
    <row r="6" spans="1:7" ht="22.5" customHeight="1" x14ac:dyDescent="0.2">
      <c r="A6" s="214"/>
      <c r="B6" s="212"/>
      <c r="C6" s="740">
        <f>Stammdaten!B6</f>
        <v>0</v>
      </c>
      <c r="D6" s="741"/>
      <c r="E6" s="245"/>
      <c r="F6" s="245"/>
      <c r="G6" s="245"/>
    </row>
    <row r="7" spans="1:7" ht="22.5" customHeight="1" x14ac:dyDescent="0.2">
      <c r="A7" s="212"/>
      <c r="B7" s="212"/>
      <c r="C7" s="740">
        <f>Stammdaten!B10</f>
        <v>0</v>
      </c>
      <c r="D7" s="741"/>
      <c r="E7" s="245"/>
      <c r="F7" s="245"/>
      <c r="G7" s="245"/>
    </row>
    <row r="8" spans="1:7" ht="11.25" customHeight="1" x14ac:dyDescent="0.2">
      <c r="A8" s="212"/>
      <c r="B8" s="212"/>
      <c r="C8" s="212"/>
      <c r="D8" s="212"/>
    </row>
    <row r="9" spans="1:7" ht="11.25" customHeight="1" x14ac:dyDescent="0.2">
      <c r="A9" s="212"/>
      <c r="B9" s="212"/>
      <c r="C9" s="212"/>
      <c r="D9" s="212"/>
    </row>
    <row r="10" spans="1:7" ht="18.75" customHeight="1" x14ac:dyDescent="0.2">
      <c r="A10" s="214" t="s">
        <v>123</v>
      </c>
      <c r="B10" s="212"/>
      <c r="C10" s="212"/>
      <c r="D10" s="212"/>
    </row>
    <row r="11" spans="1:7" ht="16.5" customHeight="1" x14ac:dyDescent="0.2">
      <c r="A11" s="319" t="s">
        <v>10</v>
      </c>
      <c r="B11" s="726">
        <f>Stammdaten!B28</f>
        <v>0</v>
      </c>
      <c r="C11" s="727"/>
      <c r="D11" s="728"/>
    </row>
    <row r="12" spans="1:7" ht="16.5" customHeight="1" x14ac:dyDescent="0.2">
      <c r="A12" s="319" t="s">
        <v>11</v>
      </c>
      <c r="B12" s="726">
        <f>Stammdaten!B29</f>
        <v>0</v>
      </c>
      <c r="C12" s="727"/>
      <c r="D12" s="728"/>
    </row>
    <row r="13" spans="1:7" ht="16.5" customHeight="1" x14ac:dyDescent="0.2">
      <c r="A13" s="319" t="s">
        <v>12</v>
      </c>
      <c r="B13" s="726">
        <f>Stammdaten!B30</f>
        <v>0</v>
      </c>
      <c r="C13" s="727"/>
      <c r="D13" s="728"/>
    </row>
    <row r="14" spans="1:7" ht="16.5" customHeight="1" x14ac:dyDescent="0.2">
      <c r="A14" s="319" t="s">
        <v>13</v>
      </c>
      <c r="B14" s="726">
        <f>Stammdaten!B31</f>
        <v>0</v>
      </c>
      <c r="C14" s="727"/>
      <c r="D14" s="728"/>
    </row>
    <row r="15" spans="1:7" ht="12" customHeight="1" x14ac:dyDescent="0.2">
      <c r="A15" s="212"/>
      <c r="B15" s="212"/>
      <c r="C15" s="212"/>
      <c r="D15" s="212"/>
    </row>
    <row r="16" spans="1:7" x14ac:dyDescent="0.2">
      <c r="B16" s="212"/>
      <c r="C16" s="212"/>
      <c r="D16" s="212"/>
    </row>
    <row r="17" spans="1:9" x14ac:dyDescent="0.2">
      <c r="A17" s="729"/>
      <c r="B17" s="730"/>
      <c r="C17" s="212"/>
      <c r="D17" s="212"/>
    </row>
    <row r="18" spans="1:9" x14ac:dyDescent="0.2">
      <c r="A18" s="731" t="s">
        <v>275</v>
      </c>
      <c r="B18" s="731" t="s">
        <v>277</v>
      </c>
      <c r="C18" s="731" t="s">
        <v>122</v>
      </c>
      <c r="D18" s="360"/>
    </row>
    <row r="19" spans="1:9" x14ac:dyDescent="0.2">
      <c r="A19" s="732"/>
      <c r="B19" s="732"/>
      <c r="C19" s="732"/>
      <c r="D19" s="215"/>
    </row>
    <row r="20" spans="1:9" x14ac:dyDescent="0.2">
      <c r="A20" s="733" t="s">
        <v>276</v>
      </c>
      <c r="B20" s="733">
        <v>363500</v>
      </c>
      <c r="C20" s="733">
        <v>1233</v>
      </c>
      <c r="D20" s="215"/>
    </row>
    <row r="21" spans="1:9" x14ac:dyDescent="0.2">
      <c r="A21" s="734"/>
      <c r="B21" s="734"/>
      <c r="C21" s="734"/>
      <c r="D21" s="215"/>
    </row>
    <row r="22" spans="1:9" x14ac:dyDescent="0.2">
      <c r="A22" s="735"/>
      <c r="B22" s="735"/>
      <c r="C22" s="735"/>
      <c r="D22" s="215"/>
    </row>
    <row r="23" spans="1:9" ht="17.25" customHeight="1" x14ac:dyDescent="0.2">
      <c r="A23" s="212"/>
      <c r="B23" s="212"/>
      <c r="C23" s="212"/>
      <c r="D23" s="212"/>
    </row>
    <row r="24" spans="1:9" x14ac:dyDescent="0.2">
      <c r="A24" s="212"/>
      <c r="B24" s="212"/>
      <c r="C24" s="212"/>
      <c r="D24" s="212"/>
    </row>
    <row r="25" spans="1:9" x14ac:dyDescent="0.2">
      <c r="A25" s="220" t="s">
        <v>121</v>
      </c>
      <c r="B25" s="388" t="s">
        <v>120</v>
      </c>
      <c r="C25" s="388" t="s">
        <v>105</v>
      </c>
      <c r="D25" s="212"/>
      <c r="I25" s="211"/>
    </row>
    <row r="26" spans="1:9" x14ac:dyDescent="0.2">
      <c r="A26" s="411" t="str">
        <f>C3</f>
        <v>Vorschusszahlung 2023</v>
      </c>
      <c r="B26" s="412" t="s">
        <v>230</v>
      </c>
      <c r="C26" s="531">
        <f>ROUND(('Finanzen planen'!H73*1/12),-3)</f>
        <v>0</v>
      </c>
      <c r="D26" s="212"/>
      <c r="I26" s="211"/>
    </row>
    <row r="27" spans="1:9" x14ac:dyDescent="0.2">
      <c r="A27" s="219"/>
      <c r="B27" s="215"/>
      <c r="C27" s="218"/>
      <c r="D27" s="217"/>
    </row>
    <row r="28" spans="1:9" x14ac:dyDescent="0.2">
      <c r="A28" s="212"/>
      <c r="B28" s="212"/>
      <c r="C28" s="212"/>
      <c r="D28" s="212"/>
    </row>
    <row r="29" spans="1:9" x14ac:dyDescent="0.2">
      <c r="A29" s="214" t="s">
        <v>119</v>
      </c>
      <c r="B29" s="212"/>
      <c r="C29" s="212"/>
      <c r="D29" s="212"/>
    </row>
    <row r="30" spans="1:9" ht="24.75" customHeight="1" x14ac:dyDescent="0.2">
      <c r="A30" s="533" t="s">
        <v>243</v>
      </c>
      <c r="B30" s="532">
        <f>'Deckblatt Rev'!A4</f>
        <v>0</v>
      </c>
      <c r="C30" s="534"/>
      <c r="D30" s="212"/>
    </row>
    <row r="31" spans="1:9" ht="24.75" customHeight="1" x14ac:dyDescent="0.2">
      <c r="A31" s="738" t="s">
        <v>227</v>
      </c>
      <c r="B31" s="739"/>
      <c r="C31" s="534"/>
      <c r="D31" s="212"/>
    </row>
    <row r="32" spans="1:9" ht="24.75" customHeight="1" x14ac:dyDescent="0.2">
      <c r="A32" s="736" t="s">
        <v>242</v>
      </c>
      <c r="B32" s="737"/>
      <c r="C32" s="534"/>
      <c r="D32" s="212"/>
    </row>
    <row r="33" spans="1:4" ht="24.75" customHeight="1" x14ac:dyDescent="0.2">
      <c r="A33" s="736" t="s">
        <v>232</v>
      </c>
      <c r="B33" s="737"/>
      <c r="C33" s="534"/>
      <c r="D33" s="212"/>
    </row>
    <row r="34" spans="1:4" ht="24.75" hidden="1" customHeight="1" x14ac:dyDescent="0.2">
      <c r="A34" s="724" t="s">
        <v>187</v>
      </c>
      <c r="B34" s="725"/>
      <c r="C34" s="246"/>
      <c r="D34" s="212"/>
    </row>
    <row r="35" spans="1:4" ht="14.25" customHeight="1" x14ac:dyDescent="0.2">
      <c r="A35" s="216"/>
      <c r="B35" s="215"/>
      <c r="C35" s="212"/>
      <c r="D35" s="212"/>
    </row>
    <row r="36" spans="1:4" x14ac:dyDescent="0.2">
      <c r="A36" s="212"/>
      <c r="B36" s="212"/>
      <c r="C36" s="212"/>
      <c r="D36" s="212"/>
    </row>
    <row r="37" spans="1:4" x14ac:dyDescent="0.2">
      <c r="A37" s="214" t="s">
        <v>118</v>
      </c>
      <c r="B37" s="212"/>
      <c r="C37" s="212"/>
      <c r="D37" s="212"/>
    </row>
    <row r="38" spans="1:4" x14ac:dyDescent="0.2">
      <c r="A38" s="213" t="s">
        <v>117</v>
      </c>
      <c r="B38" s="213" t="s">
        <v>101</v>
      </c>
      <c r="C38" s="213" t="s">
        <v>102</v>
      </c>
      <c r="D38" s="212"/>
    </row>
    <row r="39" spans="1:4" ht="25.5" customHeight="1" x14ac:dyDescent="0.2">
      <c r="A39" s="535" t="s">
        <v>116</v>
      </c>
      <c r="B39" s="534"/>
      <c r="C39" s="534"/>
      <c r="D39" s="212"/>
    </row>
    <row r="40" spans="1:4" x14ac:dyDescent="0.2">
      <c r="A40" s="212"/>
      <c r="B40" s="212"/>
      <c r="C40" s="212"/>
      <c r="D40" s="212"/>
    </row>
    <row r="41" spans="1:4" x14ac:dyDescent="0.2">
      <c r="A41" s="212"/>
      <c r="B41" s="212"/>
      <c r="C41" s="212"/>
      <c r="D41" s="212"/>
    </row>
    <row r="42" spans="1:4" x14ac:dyDescent="0.2">
      <c r="A42" s="212"/>
      <c r="B42" s="212"/>
      <c r="C42" s="212"/>
      <c r="D42" s="212"/>
    </row>
  </sheetData>
  <sheetProtection algorithmName="SHA-512" hashValue="bWDuIjkRER9Hr1h1/dbXC0St+Khlskn86CL7Jk4dG9LIOR6xjU6iOZLaWlW/9pVzRsdaHu6bRlD1wsrCB35a2g==" saltValue="ZSFv8xAgDyi9PcI6j3i3XA==" spinCount="100000" sheet="1" objects="1" scenarios="1"/>
  <mergeCells count="19">
    <mergeCell ref="B12:D12"/>
    <mergeCell ref="C3:D3"/>
    <mergeCell ref="C5:D5"/>
    <mergeCell ref="C6:D6"/>
    <mergeCell ref="C7:D7"/>
    <mergeCell ref="B11:D11"/>
    <mergeCell ref="A34:B34"/>
    <mergeCell ref="B13:D13"/>
    <mergeCell ref="B14:D14"/>
    <mergeCell ref="A17:B17"/>
    <mergeCell ref="A18:A19"/>
    <mergeCell ref="B18:B19"/>
    <mergeCell ref="A20:A22"/>
    <mergeCell ref="B20:B22"/>
    <mergeCell ref="A33:B33"/>
    <mergeCell ref="A31:B31"/>
    <mergeCell ref="A32:B32"/>
    <mergeCell ref="C18:C19"/>
    <mergeCell ref="C20:C22"/>
  </mergeCells>
  <pageMargins left="0.7" right="0.7" top="0.78740157499999996" bottom="0.78740157499999996" header="0.3" footer="0.3"/>
  <pageSetup paperSize="9" scale="9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5:I34"/>
  <sheetViews>
    <sheetView showGridLines="0" tabSelected="1" zoomScaleNormal="100" workbookViewId="0">
      <selection activeCell="A15" sqref="A15"/>
    </sheetView>
  </sheetViews>
  <sheetFormatPr baseColWidth="10" defaultRowHeight="12.75" x14ac:dyDescent="0.2"/>
  <cols>
    <col min="1" max="1" width="73.140625" customWidth="1"/>
    <col min="2" max="2" width="0" style="16" hidden="1" customWidth="1"/>
    <col min="3" max="9" width="11.42578125" style="40"/>
  </cols>
  <sheetData>
    <row r="5" spans="1:4" ht="33.75" x14ac:dyDescent="0.5">
      <c r="A5" s="139" t="s">
        <v>221</v>
      </c>
    </row>
    <row r="7" spans="1:4" ht="67.5" x14ac:dyDescent="0.5">
      <c r="A7" s="489" t="s">
        <v>248</v>
      </c>
      <c r="B7" s="16">
        <v>2011</v>
      </c>
    </row>
    <row r="8" spans="1:4" ht="16.5" customHeight="1" x14ac:dyDescent="0.5">
      <c r="A8" s="139"/>
    </row>
    <row r="9" spans="1:4" ht="27.75" customHeight="1" x14ac:dyDescent="0.2">
      <c r="A9" s="410" t="s">
        <v>185</v>
      </c>
    </row>
    <row r="10" spans="1:4" ht="20.25" customHeight="1" x14ac:dyDescent="0.2">
      <c r="A10" s="410"/>
    </row>
    <row r="11" spans="1:4" ht="18" x14ac:dyDescent="0.25">
      <c r="A11" s="19" t="s">
        <v>209</v>
      </c>
      <c r="D11" s="488"/>
    </row>
    <row r="12" spans="1:4" ht="18" x14ac:dyDescent="0.25">
      <c r="A12" s="19"/>
    </row>
    <row r="13" spans="1:4" x14ac:dyDescent="0.2">
      <c r="A13" s="1"/>
    </row>
    <row r="14" spans="1:4" ht="31.5" customHeight="1" x14ac:dyDescent="0.25">
      <c r="A14" s="2" t="s">
        <v>2</v>
      </c>
    </row>
    <row r="15" spans="1:4" ht="24.75" customHeight="1" x14ac:dyDescent="0.2">
      <c r="A15" s="18"/>
    </row>
    <row r="16" spans="1:4" ht="15.75" customHeight="1" x14ac:dyDescent="0.2">
      <c r="A16" s="43"/>
    </row>
    <row r="17" spans="1:2" ht="15.75" customHeight="1" x14ac:dyDescent="0.25">
      <c r="A17" s="2" t="s">
        <v>59</v>
      </c>
    </row>
    <row r="18" spans="1:2" ht="24.75" customHeight="1" x14ac:dyDescent="0.2">
      <c r="A18" s="17"/>
      <c r="B18" s="16">
        <v>1</v>
      </c>
    </row>
    <row r="19" spans="1:2" ht="17.25" customHeight="1" x14ac:dyDescent="0.2">
      <c r="A19" s="1"/>
      <c r="B19" s="16">
        <v>2</v>
      </c>
    </row>
    <row r="20" spans="1:2" ht="15.75" x14ac:dyDescent="0.25">
      <c r="A20" s="2" t="s">
        <v>0</v>
      </c>
      <c r="B20" s="16">
        <v>3</v>
      </c>
    </row>
    <row r="21" spans="1:2" ht="25.5" customHeight="1" x14ac:dyDescent="0.2">
      <c r="A21" s="3"/>
      <c r="B21" s="16">
        <v>4</v>
      </c>
    </row>
    <row r="22" spans="1:2" x14ac:dyDescent="0.2">
      <c r="B22" s="16">
        <v>5</v>
      </c>
    </row>
    <row r="23" spans="1:2" x14ac:dyDescent="0.2">
      <c r="B23" s="16">
        <v>6</v>
      </c>
    </row>
    <row r="24" spans="1:2" x14ac:dyDescent="0.2">
      <c r="B24" s="16">
        <v>7</v>
      </c>
    </row>
    <row r="25" spans="1:2" x14ac:dyDescent="0.2">
      <c r="B25" s="16">
        <v>8</v>
      </c>
    </row>
    <row r="26" spans="1:2" x14ac:dyDescent="0.2">
      <c r="B26" s="16">
        <v>9</v>
      </c>
    </row>
    <row r="27" spans="1:2" x14ac:dyDescent="0.2">
      <c r="B27" s="16">
        <v>10</v>
      </c>
    </row>
    <row r="28" spans="1:2" x14ac:dyDescent="0.2">
      <c r="B28" s="16">
        <v>11</v>
      </c>
    </row>
    <row r="29" spans="1:2" x14ac:dyDescent="0.2">
      <c r="B29" s="16">
        <v>12</v>
      </c>
    </row>
    <row r="34" spans="1:1" x14ac:dyDescent="0.2">
      <c r="A34" s="1"/>
    </row>
  </sheetData>
  <sheetProtection algorithmName="SHA-512" hashValue="N54fxwF/MKO5z7PmGHrRNOeTQXaPOla0ea539dcopiMQjr3jffyjk+jl4F7Vt/py39Lm0+roLMyF6EtZCQU7lg==" saltValue="NSFYgPXYrpJ2nn3RCZNwUw==" spinCount="100000" sheet="1" selectLockedCells="1"/>
  <customSheetViews>
    <customSheetView guid="{9DC15D43-DB91-4026-B1BA-B1C8C851D0CB}" showGridLines="0" hiddenColumns="1">
      <selection activeCell="A32" sqref="A32"/>
      <pageMargins left="0.78740157480314965" right="0.78740157480314965" top="0.98425196850393704" bottom="0.98425196850393704" header="0.51181102362204722" footer="0.51181102362204722"/>
      <printOptions horizontalCentered="1" verticalCentered="1"/>
      <pageSetup paperSize="9" firstPageNumber="0" orientation="portrait" r:id="rId1"/>
      <headerFooter alignWithMargins="0">
        <oddFooter>&amp;RJuli 2012/V0</oddFooter>
      </headerFooter>
    </customSheetView>
    <customSheetView guid="{F5ADE00B-8571-46B4-9428-64D54163C2F4}" showGridLines="0" hiddenColumns="1">
      <selection activeCell="A32" sqref="A32"/>
      <pageMargins left="0.78740157480314965" right="0.78740157480314965" top="0.98425196850393704" bottom="0.98425196850393704" header="0.51181102362204722" footer="0.51181102362204722"/>
      <printOptions horizontalCentered="1" verticalCentered="1"/>
      <pageSetup paperSize="9" firstPageNumber="0" orientation="portrait" r:id="rId2"/>
      <headerFooter alignWithMargins="0">
        <oddFooter>&amp;RJuli 2012/V0</oddFooter>
      </headerFooter>
    </customSheetView>
  </customSheetViews>
  <phoneticPr fontId="37" type="noConversion"/>
  <dataValidations count="2">
    <dataValidation type="textLength" operator="lessThan" allowBlank="1" showErrorMessage="1" errorTitle="Anzahl Zeichen begrenzt" error="Die Eingabe ist auf 60 Zeichen beschränkt" sqref="A15:A16">
      <formula1>61</formula1>
      <formula2>0</formula2>
    </dataValidation>
    <dataValidation type="list" allowBlank="1" showInputMessage="1" showErrorMessage="1" sqref="A18">
      <formula1>$B$18:$B$29</formula1>
    </dataValidation>
  </dataValidations>
  <printOptions horizontalCentered="1" verticalCentered="1"/>
  <pageMargins left="0.78740157480314965" right="0.78740157480314965" top="0.98425196850393704" bottom="0.98425196850393704" header="0.51181102362204722" footer="0.51181102362204722"/>
  <pageSetup paperSize="9" firstPageNumber="0" orientation="portrait" r:id="rId3"/>
  <headerFooter alignWithMargins="0">
    <oddFooter>&amp;RJuli 2022 / V0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E34"/>
  <sheetViews>
    <sheetView showGridLines="0" zoomScaleNormal="100" workbookViewId="0">
      <selection activeCell="B6" sqref="B6"/>
    </sheetView>
  </sheetViews>
  <sheetFormatPr baseColWidth="10" defaultColWidth="11.42578125" defaultRowHeight="15" x14ac:dyDescent="0.2"/>
  <cols>
    <col min="1" max="1" width="33.7109375" style="4" customWidth="1"/>
    <col min="2" max="2" width="50.28515625" style="4" customWidth="1"/>
    <col min="3" max="3" width="11.42578125" style="4"/>
    <col min="4" max="4" width="49.85546875" style="4" hidden="1" customWidth="1"/>
    <col min="5" max="5" width="9.42578125" style="4" customWidth="1"/>
    <col min="6" max="6" width="29.42578125" style="4" customWidth="1"/>
    <col min="7" max="16384" width="11.42578125" style="4"/>
  </cols>
  <sheetData>
    <row r="1" spans="1:5" ht="20.25" x14ac:dyDescent="0.2">
      <c r="A1" s="5" t="s">
        <v>1</v>
      </c>
      <c r="B1" s="30" t="str">
        <f>IF(Deckblatt!$A$21="","",Deckblatt!$A$21)</f>
        <v/>
      </c>
      <c r="C1" s="338"/>
      <c r="E1" s="31"/>
    </row>
    <row r="2" spans="1:5" ht="20.25" x14ac:dyDescent="0.2">
      <c r="A2" s="6"/>
    </row>
    <row r="3" spans="1:5" s="8" customFormat="1" ht="18" x14ac:dyDescent="0.2">
      <c r="A3" s="32" t="s">
        <v>2</v>
      </c>
      <c r="B3" s="7" t="str">
        <f>IF(Deckblatt!A15="","",Deckblatt!A15)</f>
        <v/>
      </c>
    </row>
    <row r="4" spans="1:5" ht="15" customHeight="1" x14ac:dyDescent="0.2">
      <c r="A4" s="33"/>
      <c r="B4" s="33"/>
    </row>
    <row r="5" spans="1:5" ht="15" customHeight="1" x14ac:dyDescent="0.2">
      <c r="A5" s="33"/>
      <c r="B5" s="33"/>
    </row>
    <row r="6" spans="1:5" s="8" customFormat="1" ht="18" customHeight="1" x14ac:dyDescent="0.2">
      <c r="A6" s="32" t="s">
        <v>3</v>
      </c>
      <c r="B6" s="9"/>
    </row>
    <row r="7" spans="1:5" ht="15" customHeight="1" x14ac:dyDescent="0.2">
      <c r="A7" s="33"/>
      <c r="B7" s="33"/>
    </row>
    <row r="8" spans="1:5" ht="18.75" customHeight="1" x14ac:dyDescent="0.2">
      <c r="A8" s="32" t="s">
        <v>4</v>
      </c>
      <c r="B8" s="10"/>
    </row>
    <row r="9" spans="1:5" ht="15" customHeight="1" x14ac:dyDescent="0.2">
      <c r="A9" s="33"/>
      <c r="B9" s="33"/>
    </row>
    <row r="10" spans="1:5" ht="18.75" customHeight="1" x14ac:dyDescent="0.2">
      <c r="A10" s="32" t="s">
        <v>5</v>
      </c>
      <c r="B10" s="9"/>
    </row>
    <row r="11" spans="1:5" ht="15" customHeight="1" x14ac:dyDescent="0.2">
      <c r="A11" s="34"/>
      <c r="B11" s="44"/>
    </row>
    <row r="12" spans="1:5" ht="19.5" customHeight="1" x14ac:dyDescent="0.2">
      <c r="A12" s="32" t="s">
        <v>68</v>
      </c>
      <c r="B12" s="9"/>
      <c r="D12" s="8"/>
    </row>
    <row r="13" spans="1:5" x14ac:dyDescent="0.2">
      <c r="A13" s="35"/>
      <c r="B13" s="36"/>
    </row>
    <row r="14" spans="1:5" ht="19.5" customHeight="1" x14ac:dyDescent="0.2">
      <c r="A14" s="482" t="s">
        <v>198</v>
      </c>
      <c r="B14" s="480"/>
      <c r="D14" s="8"/>
    </row>
    <row r="15" spans="1:5" x14ac:dyDescent="0.2">
      <c r="A15" s="35"/>
      <c r="B15" s="36"/>
      <c r="D15" s="4" t="s">
        <v>69</v>
      </c>
    </row>
    <row r="16" spans="1:5" ht="19.5" customHeight="1" x14ac:dyDescent="0.2">
      <c r="A16" s="32" t="s">
        <v>66</v>
      </c>
      <c r="B16" s="9"/>
      <c r="D16" s="4" t="s">
        <v>70</v>
      </c>
    </row>
    <row r="17" spans="1:4" ht="15" customHeight="1" x14ac:dyDescent="0.2">
      <c r="A17" s="35"/>
      <c r="B17" s="36"/>
      <c r="D17" s="4" t="s">
        <v>71</v>
      </c>
    </row>
    <row r="18" spans="1:4" ht="19.5" customHeight="1" x14ac:dyDescent="0.2">
      <c r="A18" s="32" t="s">
        <v>6</v>
      </c>
      <c r="B18" s="9"/>
      <c r="D18" s="4" t="s">
        <v>72</v>
      </c>
    </row>
    <row r="19" spans="1:4" ht="15" customHeight="1" x14ac:dyDescent="0.2">
      <c r="A19" s="35"/>
      <c r="B19" s="36"/>
      <c r="D19" s="4" t="s">
        <v>73</v>
      </c>
    </row>
    <row r="20" spans="1:4" ht="28.5" customHeight="1" x14ac:dyDescent="0.2">
      <c r="A20" s="32" t="s">
        <v>7</v>
      </c>
      <c r="B20" s="9"/>
      <c r="D20" s="4" t="s">
        <v>74</v>
      </c>
    </row>
    <row r="21" spans="1:4" ht="15" customHeight="1" x14ac:dyDescent="0.2">
      <c r="A21" s="35"/>
      <c r="B21" s="36"/>
      <c r="D21" s="4" t="s">
        <v>75</v>
      </c>
    </row>
    <row r="22" spans="1:4" ht="19.5" customHeight="1" x14ac:dyDescent="0.2">
      <c r="A22" s="32" t="s">
        <v>8</v>
      </c>
      <c r="B22" s="147"/>
      <c r="D22" s="4" t="s">
        <v>76</v>
      </c>
    </row>
    <row r="23" spans="1:4" x14ac:dyDescent="0.2">
      <c r="A23" s="35"/>
      <c r="B23" s="36"/>
      <c r="D23" s="4" t="s">
        <v>79</v>
      </c>
    </row>
    <row r="24" spans="1:4" ht="19.5" customHeight="1" x14ac:dyDescent="0.2">
      <c r="A24" s="32" t="s">
        <v>9</v>
      </c>
      <c r="B24" s="104"/>
    </row>
    <row r="25" spans="1:4" x14ac:dyDescent="0.2">
      <c r="A25" s="35"/>
      <c r="B25" s="36"/>
    </row>
    <row r="26" spans="1:4" ht="19.5" customHeight="1" x14ac:dyDescent="0.2">
      <c r="A26" s="32" t="s">
        <v>77</v>
      </c>
      <c r="B26" s="9"/>
    </row>
    <row r="27" spans="1:4" x14ac:dyDescent="0.2">
      <c r="A27" s="35"/>
      <c r="B27" s="36"/>
    </row>
    <row r="28" spans="1:4" x14ac:dyDescent="0.2">
      <c r="A28" s="37" t="s">
        <v>10</v>
      </c>
      <c r="B28" s="147"/>
    </row>
    <row r="29" spans="1:4" x14ac:dyDescent="0.2">
      <c r="A29" s="38" t="s">
        <v>11</v>
      </c>
      <c r="B29" s="148"/>
    </row>
    <row r="30" spans="1:4" x14ac:dyDescent="0.2">
      <c r="A30" s="38" t="s">
        <v>12</v>
      </c>
      <c r="B30" s="148"/>
    </row>
    <row r="31" spans="1:4" x14ac:dyDescent="0.2">
      <c r="A31" s="39" t="s">
        <v>13</v>
      </c>
      <c r="B31" s="148"/>
    </row>
    <row r="32" spans="1:4" x14ac:dyDescent="0.2">
      <c r="A32" s="35"/>
      <c r="B32" s="36"/>
    </row>
    <row r="34" spans="1:1" x14ac:dyDescent="0.2">
      <c r="A34" s="11"/>
    </row>
  </sheetData>
  <sheetProtection password="C61C" sheet="1" objects="1" scenarios="1" selectLockedCells="1"/>
  <customSheetViews>
    <customSheetView guid="{9DC15D43-DB91-4026-B1BA-B1C8C851D0CB}" showGridLines="0" hiddenColumns="1">
      <selection activeCell="B23" sqref="B23"/>
      <pageMargins left="0.59055118110236227" right="0.59055118110236227" top="0.98425196850393704" bottom="0.98425196850393704" header="0.51181102362204722" footer="0.51181102362204722"/>
      <pageSetup paperSize="9" firstPageNumber="0" orientation="portrait" r:id="rId1"/>
      <headerFooter alignWithMargins="0"/>
    </customSheetView>
    <customSheetView guid="{F5ADE00B-8571-46B4-9428-64D54163C2F4}" showGridLines="0" hiddenColumns="1">
      <selection activeCell="B23" sqref="B23"/>
      <pageMargins left="0.59055118110236227" right="0.59055118110236227" top="0.98425196850393704" bottom="0.98425196850393704" header="0.51181102362204722" footer="0.51181102362204722"/>
      <pageSetup paperSize="9" firstPageNumber="0" orientation="portrait" r:id="rId2"/>
      <headerFooter alignWithMargins="0"/>
    </customSheetView>
  </customSheetViews>
  <phoneticPr fontId="37" type="noConversion"/>
  <dataValidations count="2">
    <dataValidation type="whole" allowBlank="1" showErrorMessage="1" sqref="B8">
      <formula1>1000</formula1>
      <formula2>9999</formula2>
    </dataValidation>
    <dataValidation type="list" allowBlank="1" showInputMessage="1" showErrorMessage="1" sqref="B16">
      <formula1>$D$15:$D$23</formula1>
    </dataValidation>
  </dataValidations>
  <pageMargins left="0.59055118110236227" right="0.59055118110236227" top="0.98425196850393704" bottom="0.98425196850393704" header="0.51181102362204722" footer="0.51181102362204722"/>
  <pageSetup paperSize="9" firstPageNumber="0" orientation="portrait" r:id="rId3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9"/>
  <dimension ref="A1:S76"/>
  <sheetViews>
    <sheetView showGridLines="0" zoomScale="75" zoomScaleNormal="75" workbookViewId="0">
      <selection activeCell="R63" sqref="R63"/>
    </sheetView>
  </sheetViews>
  <sheetFormatPr baseColWidth="10" defaultColWidth="11.42578125" defaultRowHeight="12.75" x14ac:dyDescent="0.2"/>
  <cols>
    <col min="1" max="1" width="5.7109375" style="14" customWidth="1"/>
    <col min="2" max="2" width="35.7109375" style="14" customWidth="1"/>
    <col min="3" max="3" width="35.7109375" style="57" customWidth="1"/>
    <col min="4" max="4" width="1.7109375" style="14" customWidth="1"/>
    <col min="5" max="10" width="14.7109375" style="14" customWidth="1"/>
    <col min="11" max="11" width="1.7109375" style="14" customWidth="1"/>
    <col min="12" max="14" width="13.28515625" style="14" customWidth="1"/>
    <col min="15" max="15" width="14.42578125" style="14" customWidth="1"/>
    <col min="16" max="16" width="11.42578125" style="60"/>
    <col min="17" max="16384" width="11.42578125" style="14"/>
  </cols>
  <sheetData>
    <row r="1" spans="1:15" ht="27" customHeight="1" x14ac:dyDescent="0.3">
      <c r="A1" s="91" t="s">
        <v>14</v>
      </c>
      <c r="B1" s="59"/>
      <c r="C1" s="601" t="str">
        <f>IF(Deckblatt!$A$15="","",Deckblatt!$A$15)</f>
        <v/>
      </c>
      <c r="D1" s="601"/>
      <c r="E1" s="601"/>
      <c r="F1" s="601"/>
      <c r="G1" s="601"/>
      <c r="H1" s="601"/>
      <c r="I1" s="601"/>
      <c r="J1" s="601"/>
      <c r="K1" s="601"/>
      <c r="L1" s="601"/>
      <c r="M1" s="601"/>
      <c r="N1" s="78" t="str">
        <f>IF(Deckblatt!A21="","",Deckblatt!A21)</f>
        <v/>
      </c>
      <c r="O1" s="88" t="str">
        <f>IF(Deckblatt!$A$18="","",CONCATENATE("/  ",Deckblatt!$A$18))</f>
        <v/>
      </c>
    </row>
    <row r="2" spans="1:15" ht="20.25" x14ac:dyDescent="0.3">
      <c r="A2" s="61"/>
      <c r="O2" s="62"/>
    </row>
    <row r="3" spans="1:15" ht="20.25" hidden="1" x14ac:dyDescent="0.3">
      <c r="A3" s="61"/>
    </row>
    <row r="4" spans="1:15" ht="20.25" hidden="1" x14ac:dyDescent="0.3">
      <c r="A4" s="61"/>
    </row>
    <row r="5" spans="1:15" ht="20.25" hidden="1" x14ac:dyDescent="0.3">
      <c r="A5" s="61"/>
    </row>
    <row r="6" spans="1:15" ht="20.25" hidden="1" x14ac:dyDescent="0.3">
      <c r="A6" s="61"/>
    </row>
    <row r="7" spans="1:15" ht="20.25" hidden="1" x14ac:dyDescent="0.3">
      <c r="A7" s="61"/>
    </row>
    <row r="8" spans="1:15" ht="20.25" hidden="1" x14ac:dyDescent="0.3">
      <c r="A8" s="61"/>
    </row>
    <row r="9" spans="1:15" ht="20.25" hidden="1" x14ac:dyDescent="0.3">
      <c r="A9" s="61"/>
    </row>
    <row r="10" spans="1:15" ht="20.25" hidden="1" x14ac:dyDescent="0.3">
      <c r="A10" s="61"/>
    </row>
    <row r="11" spans="1:15" ht="20.25" hidden="1" x14ac:dyDescent="0.3">
      <c r="A11" s="61"/>
    </row>
    <row r="12" spans="1:15" ht="20.25" hidden="1" x14ac:dyDescent="0.3">
      <c r="A12" s="61"/>
    </row>
    <row r="13" spans="1:15" ht="20.25" hidden="1" x14ac:dyDescent="0.3">
      <c r="A13" s="61"/>
    </row>
    <row r="14" spans="1:15" ht="20.25" hidden="1" x14ac:dyDescent="0.3">
      <c r="A14" s="61"/>
    </row>
    <row r="15" spans="1:15" ht="20.25" hidden="1" x14ac:dyDescent="0.3">
      <c r="A15" s="61"/>
    </row>
    <row r="16" spans="1:15" ht="20.25" hidden="1" x14ac:dyDescent="0.3">
      <c r="A16" s="61"/>
    </row>
    <row r="17" spans="1:1" ht="20.25" hidden="1" x14ac:dyDescent="0.3">
      <c r="A17" s="61"/>
    </row>
    <row r="18" spans="1:1" ht="20.25" hidden="1" x14ac:dyDescent="0.3">
      <c r="A18" s="61"/>
    </row>
    <row r="19" spans="1:1" ht="20.25" hidden="1" x14ac:dyDescent="0.3">
      <c r="A19" s="61"/>
    </row>
    <row r="20" spans="1:1" ht="20.25" hidden="1" x14ac:dyDescent="0.3">
      <c r="A20" s="61"/>
    </row>
    <row r="21" spans="1:1" ht="20.25" hidden="1" x14ac:dyDescent="0.3">
      <c r="A21" s="61"/>
    </row>
    <row r="22" spans="1:1" ht="20.25" hidden="1" x14ac:dyDescent="0.3">
      <c r="A22" s="61"/>
    </row>
    <row r="23" spans="1:1" ht="20.25" hidden="1" x14ac:dyDescent="0.3">
      <c r="A23" s="61"/>
    </row>
    <row r="24" spans="1:1" ht="20.25" hidden="1" x14ac:dyDescent="0.3">
      <c r="A24" s="61"/>
    </row>
    <row r="25" spans="1:1" ht="20.25" hidden="1" x14ac:dyDescent="0.3">
      <c r="A25" s="61"/>
    </row>
    <row r="26" spans="1:1" ht="20.25" hidden="1" x14ac:dyDescent="0.3">
      <c r="A26" s="61"/>
    </row>
    <row r="27" spans="1:1" ht="20.25" hidden="1" x14ac:dyDescent="0.3">
      <c r="A27" s="61"/>
    </row>
    <row r="28" spans="1:1" ht="20.25" hidden="1" x14ac:dyDescent="0.3">
      <c r="A28" s="61"/>
    </row>
    <row r="29" spans="1:1" ht="20.25" hidden="1" x14ac:dyDescent="0.3">
      <c r="A29" s="61"/>
    </row>
    <row r="30" spans="1:1" ht="20.25" hidden="1" x14ac:dyDescent="0.3">
      <c r="A30" s="61"/>
    </row>
    <row r="31" spans="1:1" ht="20.25" hidden="1" x14ac:dyDescent="0.3">
      <c r="A31" s="61"/>
    </row>
    <row r="32" spans="1:1" ht="20.25" hidden="1" x14ac:dyDescent="0.3">
      <c r="A32" s="61"/>
    </row>
    <row r="33" spans="1:15" ht="20.25" hidden="1" x14ac:dyDescent="0.3">
      <c r="A33" s="61"/>
    </row>
    <row r="34" spans="1:15" ht="20.25" hidden="1" x14ac:dyDescent="0.3">
      <c r="A34" s="61"/>
    </row>
    <row r="35" spans="1:15" ht="20.25" hidden="1" x14ac:dyDescent="0.3">
      <c r="A35" s="61"/>
    </row>
    <row r="36" spans="1:15" ht="20.25" hidden="1" x14ac:dyDescent="0.3">
      <c r="A36" s="61"/>
    </row>
    <row r="37" spans="1:15" ht="20.25" hidden="1" x14ac:dyDescent="0.3">
      <c r="A37" s="61"/>
    </row>
    <row r="38" spans="1:15" ht="20.25" hidden="1" x14ac:dyDescent="0.3">
      <c r="A38" s="61"/>
    </row>
    <row r="39" spans="1:15" ht="20.25" hidden="1" x14ac:dyDescent="0.3">
      <c r="A39" s="61"/>
    </row>
    <row r="40" spans="1:15" ht="20.25" hidden="1" x14ac:dyDescent="0.3">
      <c r="A40" s="61"/>
    </row>
    <row r="41" spans="1:15" ht="20.25" hidden="1" x14ac:dyDescent="0.3">
      <c r="A41" s="61"/>
    </row>
    <row r="42" spans="1:15" ht="21" thickBot="1" x14ac:dyDescent="0.35">
      <c r="B42" s="61"/>
    </row>
    <row r="43" spans="1:15" ht="21.75" customHeight="1" thickBot="1" x14ac:dyDescent="0.25">
      <c r="A43" s="587">
        <v>1</v>
      </c>
      <c r="B43" s="25" t="s">
        <v>15</v>
      </c>
      <c r="C43" s="63" t="s">
        <v>16</v>
      </c>
      <c r="E43" s="588" t="s">
        <v>17</v>
      </c>
      <c r="F43" s="589"/>
      <c r="G43" s="590"/>
      <c r="H43" s="591" t="s">
        <v>18</v>
      </c>
      <c r="I43" s="591"/>
      <c r="J43" s="64" t="s">
        <v>19</v>
      </c>
      <c r="L43" s="592" t="s">
        <v>20</v>
      </c>
      <c r="M43" s="593"/>
      <c r="N43" s="593"/>
      <c r="O43" s="594"/>
    </row>
    <row r="44" spans="1:15" ht="20.25" customHeight="1" thickBot="1" x14ac:dyDescent="0.25">
      <c r="A44" s="587"/>
      <c r="B44" s="597" t="s">
        <v>80</v>
      </c>
      <c r="C44" s="599"/>
      <c r="E44" s="65" t="s">
        <v>21</v>
      </c>
      <c r="F44" s="66" t="s">
        <v>22</v>
      </c>
      <c r="G44" s="66" t="s">
        <v>65</v>
      </c>
      <c r="H44" s="66" t="s">
        <v>63</v>
      </c>
      <c r="I44" s="66" t="s">
        <v>23</v>
      </c>
      <c r="J44" s="67"/>
      <c r="L44" s="580" t="s">
        <v>249</v>
      </c>
      <c r="M44" s="581"/>
      <c r="N44" s="582" t="s">
        <v>250</v>
      </c>
      <c r="O44" s="583"/>
    </row>
    <row r="45" spans="1:15" ht="33" customHeight="1" thickBot="1" x14ac:dyDescent="0.25">
      <c r="A45" s="587"/>
      <c r="B45" s="598"/>
      <c r="C45" s="600"/>
      <c r="E45" s="12"/>
      <c r="F45" s="13"/>
      <c r="G45" s="68">
        <f>E45*F45</f>
        <v>0</v>
      </c>
      <c r="H45" s="13"/>
      <c r="I45" s="140"/>
      <c r="J45" s="69" t="str">
        <f>IF(OR(E45=0,F45=0),"",H45/(E45*F45))</f>
        <v/>
      </c>
      <c r="L45" s="584"/>
      <c r="M45" s="585"/>
      <c r="N45" s="585"/>
      <c r="O45" s="586"/>
    </row>
    <row r="46" spans="1:15" ht="5.0999999999999996" customHeight="1" thickBot="1" x14ac:dyDescent="0.35">
      <c r="B46" s="61"/>
    </row>
    <row r="47" spans="1:15" ht="21.75" customHeight="1" thickBot="1" x14ac:dyDescent="0.25">
      <c r="A47" s="587">
        <v>2</v>
      </c>
      <c r="B47" s="25" t="s">
        <v>15</v>
      </c>
      <c r="C47" s="63" t="s">
        <v>16</v>
      </c>
      <c r="E47" s="588" t="s">
        <v>24</v>
      </c>
      <c r="F47" s="589"/>
      <c r="G47" s="590"/>
      <c r="H47" s="591" t="s">
        <v>18</v>
      </c>
      <c r="I47" s="591"/>
      <c r="J47" s="64" t="s">
        <v>19</v>
      </c>
      <c r="L47" s="592" t="s">
        <v>20</v>
      </c>
      <c r="M47" s="593"/>
      <c r="N47" s="593"/>
      <c r="O47" s="594"/>
    </row>
    <row r="48" spans="1:15" ht="20.25" customHeight="1" thickBot="1" x14ac:dyDescent="0.25">
      <c r="A48" s="587"/>
      <c r="B48" s="597" t="s">
        <v>81</v>
      </c>
      <c r="C48" s="579"/>
      <c r="E48" s="65" t="s">
        <v>21</v>
      </c>
      <c r="F48" s="66" t="s">
        <v>22</v>
      </c>
      <c r="G48" s="66" t="s">
        <v>65</v>
      </c>
      <c r="H48" s="66" t="s">
        <v>63</v>
      </c>
      <c r="I48" s="66" t="s">
        <v>23</v>
      </c>
      <c r="J48" s="67"/>
      <c r="L48" s="580" t="s">
        <v>249</v>
      </c>
      <c r="M48" s="581"/>
      <c r="N48" s="582" t="s">
        <v>250</v>
      </c>
      <c r="O48" s="583"/>
    </row>
    <row r="49" spans="1:19" ht="33" customHeight="1" thickBot="1" x14ac:dyDescent="0.25">
      <c r="A49" s="587"/>
      <c r="B49" s="598"/>
      <c r="C49" s="579"/>
      <c r="E49" s="12"/>
      <c r="F49" s="13"/>
      <c r="G49" s="68">
        <f>E49*F49</f>
        <v>0</v>
      </c>
      <c r="H49" s="13"/>
      <c r="I49" s="141"/>
      <c r="J49" s="69" t="str">
        <f>IF(OR(E49=0,F49=0),"",H49/(E49*F49))</f>
        <v/>
      </c>
      <c r="L49" s="584"/>
      <c r="M49" s="585"/>
      <c r="N49" s="585"/>
      <c r="O49" s="586"/>
    </row>
    <row r="50" spans="1:19" ht="6" customHeight="1" thickBot="1" x14ac:dyDescent="0.25">
      <c r="A50" s="185"/>
      <c r="B50" s="186"/>
      <c r="C50" s="186"/>
      <c r="D50" s="46"/>
      <c r="E50" s="183"/>
      <c r="F50" s="183"/>
      <c r="G50" s="183"/>
      <c r="H50" s="183"/>
      <c r="I50" s="183"/>
      <c r="J50" s="184"/>
      <c r="K50" s="46"/>
      <c r="L50" s="183"/>
      <c r="M50" s="183"/>
      <c r="N50" s="183"/>
      <c r="O50" s="183"/>
    </row>
    <row r="51" spans="1:19" ht="21.75" customHeight="1" thickBot="1" x14ac:dyDescent="0.25">
      <c r="A51" s="587">
        <v>3</v>
      </c>
      <c r="B51" s="25" t="s">
        <v>15</v>
      </c>
      <c r="C51" s="63" t="s">
        <v>115</v>
      </c>
      <c r="E51" s="588" t="s">
        <v>24</v>
      </c>
      <c r="F51" s="589"/>
      <c r="G51" s="590"/>
      <c r="H51" s="591" t="s">
        <v>18</v>
      </c>
      <c r="I51" s="591"/>
      <c r="J51" s="64" t="s">
        <v>19</v>
      </c>
      <c r="L51" s="592" t="s">
        <v>20</v>
      </c>
      <c r="M51" s="593"/>
      <c r="N51" s="593"/>
      <c r="O51" s="594"/>
    </row>
    <row r="52" spans="1:19" ht="20.25" customHeight="1" thickBot="1" x14ac:dyDescent="0.25">
      <c r="A52" s="587"/>
      <c r="B52" s="595" t="s">
        <v>15</v>
      </c>
      <c r="C52" s="579"/>
      <c r="E52" s="65" t="s">
        <v>21</v>
      </c>
      <c r="F52" s="66" t="s">
        <v>22</v>
      </c>
      <c r="G52" s="66" t="s">
        <v>65</v>
      </c>
      <c r="H52" s="66" t="s">
        <v>63</v>
      </c>
      <c r="I52" s="66" t="s">
        <v>23</v>
      </c>
      <c r="J52" s="67"/>
      <c r="L52" s="580" t="s">
        <v>249</v>
      </c>
      <c r="M52" s="581"/>
      <c r="N52" s="582" t="s">
        <v>250</v>
      </c>
      <c r="O52" s="583"/>
    </row>
    <row r="53" spans="1:19" ht="33" customHeight="1" thickBot="1" x14ac:dyDescent="0.25">
      <c r="A53" s="587"/>
      <c r="B53" s="596"/>
      <c r="C53" s="579"/>
      <c r="E53" s="12"/>
      <c r="F53" s="13"/>
      <c r="G53" s="68">
        <f>E53*F53</f>
        <v>0</v>
      </c>
      <c r="H53" s="13"/>
      <c r="I53" s="141"/>
      <c r="J53" s="69" t="str">
        <f>IF(OR(E53=0,F53=0),"",H53/(E53*F53))</f>
        <v/>
      </c>
      <c r="L53" s="584"/>
      <c r="M53" s="585"/>
      <c r="N53" s="585"/>
      <c r="O53" s="586"/>
    </row>
    <row r="54" spans="1:19" ht="5.0999999999999996" customHeight="1" thickBot="1" x14ac:dyDescent="0.35">
      <c r="B54" s="61"/>
    </row>
    <row r="55" spans="1:19" ht="21.75" customHeight="1" thickBot="1" x14ac:dyDescent="0.25">
      <c r="A55" s="587">
        <v>4</v>
      </c>
      <c r="B55" s="25" t="s">
        <v>15</v>
      </c>
      <c r="C55" s="63" t="s">
        <v>16</v>
      </c>
      <c r="E55" s="588" t="s">
        <v>24</v>
      </c>
      <c r="F55" s="589"/>
      <c r="G55" s="590"/>
      <c r="H55" s="591" t="s">
        <v>18</v>
      </c>
      <c r="I55" s="591"/>
      <c r="J55" s="64" t="s">
        <v>19</v>
      </c>
      <c r="L55" s="592" t="s">
        <v>20</v>
      </c>
      <c r="M55" s="593"/>
      <c r="N55" s="593"/>
      <c r="O55" s="594"/>
    </row>
    <row r="56" spans="1:19" ht="20.25" customHeight="1" thickBot="1" x14ac:dyDescent="0.25">
      <c r="A56" s="587"/>
      <c r="B56" s="578" t="s">
        <v>82</v>
      </c>
      <c r="C56" s="579"/>
      <c r="E56" s="65" t="s">
        <v>21</v>
      </c>
      <c r="F56" s="66" t="s">
        <v>22</v>
      </c>
      <c r="G56" s="66" t="s">
        <v>65</v>
      </c>
      <c r="H56" s="66" t="s">
        <v>64</v>
      </c>
      <c r="I56" s="367" t="s">
        <v>64</v>
      </c>
      <c r="J56" s="67"/>
      <c r="L56" s="580" t="s">
        <v>251</v>
      </c>
      <c r="M56" s="581"/>
      <c r="N56" s="582" t="s">
        <v>252</v>
      </c>
      <c r="O56" s="583"/>
    </row>
    <row r="57" spans="1:19" ht="33" customHeight="1" thickBot="1" x14ac:dyDescent="0.25">
      <c r="A57" s="587"/>
      <c r="B57" s="578"/>
      <c r="C57" s="579"/>
      <c r="E57" s="12"/>
      <c r="F57" s="13"/>
      <c r="G57" s="68">
        <f>E57*F57</f>
        <v>0</v>
      </c>
      <c r="H57" s="13"/>
      <c r="I57" s="141"/>
      <c r="J57" s="69" t="str">
        <f>IF(OR(E57=0,F57=0),"",H57/(E57*F57))</f>
        <v/>
      </c>
      <c r="L57" s="584"/>
      <c r="M57" s="585"/>
      <c r="N57" s="585"/>
      <c r="O57" s="586"/>
    </row>
    <row r="58" spans="1:19" ht="4.5" customHeight="1" thickBot="1" x14ac:dyDescent="0.35">
      <c r="B58" s="61"/>
    </row>
    <row r="59" spans="1:19" ht="21.75" customHeight="1" thickBot="1" x14ac:dyDescent="0.25">
      <c r="A59" s="587">
        <v>5</v>
      </c>
      <c r="B59" s="25" t="s">
        <v>15</v>
      </c>
      <c r="C59" s="63" t="s">
        <v>16</v>
      </c>
      <c r="E59" s="588" t="s">
        <v>24</v>
      </c>
      <c r="F59" s="589"/>
      <c r="G59" s="590"/>
      <c r="H59" s="591" t="s">
        <v>18</v>
      </c>
      <c r="I59" s="591"/>
      <c r="J59" s="64"/>
      <c r="L59" s="592" t="s">
        <v>20</v>
      </c>
      <c r="M59" s="593"/>
      <c r="N59" s="593"/>
      <c r="O59" s="594"/>
    </row>
    <row r="60" spans="1:19" ht="20.25" customHeight="1" thickBot="1" x14ac:dyDescent="0.25">
      <c r="A60" s="587"/>
      <c r="B60" s="578" t="s">
        <v>178</v>
      </c>
      <c r="C60" s="579"/>
      <c r="E60" s="65" t="s">
        <v>21</v>
      </c>
      <c r="F60" s="367" t="s">
        <v>179</v>
      </c>
      <c r="G60" s="367" t="s">
        <v>180</v>
      </c>
      <c r="H60" s="367" t="s">
        <v>179</v>
      </c>
      <c r="I60" s="367"/>
      <c r="J60" s="67"/>
      <c r="L60" s="580" t="s">
        <v>253</v>
      </c>
      <c r="M60" s="581"/>
      <c r="N60" s="582" t="s">
        <v>254</v>
      </c>
      <c r="O60" s="583"/>
    </row>
    <row r="61" spans="1:19" ht="33" customHeight="1" thickBot="1" x14ac:dyDescent="0.25">
      <c r="A61" s="587"/>
      <c r="B61" s="578"/>
      <c r="C61" s="579"/>
      <c r="E61" s="386"/>
      <c r="F61" s="387"/>
      <c r="G61" s="68">
        <f>E61*F61</f>
        <v>0</v>
      </c>
      <c r="H61" s="13"/>
      <c r="I61" s="387"/>
      <c r="J61" s="370" t="str">
        <f>IF(OR(E61=0,F61=0),"",H61/(E61*F61))</f>
        <v/>
      </c>
      <c r="L61" s="570"/>
      <c r="M61" s="571"/>
      <c r="N61" s="572"/>
      <c r="O61" s="573"/>
    </row>
    <row r="62" spans="1:19" x14ac:dyDescent="0.2">
      <c r="E62" s="51"/>
      <c r="F62" s="51"/>
      <c r="G62" s="51"/>
      <c r="H62" s="51"/>
      <c r="I62" s="51"/>
      <c r="J62" s="51"/>
      <c r="K62" s="51"/>
      <c r="L62" s="51"/>
      <c r="M62" s="51"/>
    </row>
    <row r="63" spans="1:19" s="70" customFormat="1" ht="68.25" customHeight="1" x14ac:dyDescent="0.2">
      <c r="A63" s="574" t="s">
        <v>61</v>
      </c>
      <c r="B63" s="574"/>
      <c r="C63" s="574"/>
      <c r="D63" s="21"/>
      <c r="E63" s="21"/>
      <c r="F63" s="22"/>
      <c r="G63" s="22"/>
      <c r="H63" s="23"/>
      <c r="I63" s="21"/>
      <c r="J63" s="22"/>
      <c r="K63" s="23"/>
      <c r="L63" s="21"/>
      <c r="M63" s="22"/>
      <c r="N63" s="23"/>
      <c r="O63" s="21"/>
      <c r="P63" s="21"/>
      <c r="Q63" s="21"/>
      <c r="R63" s="21"/>
      <c r="S63" s="22"/>
    </row>
    <row r="64" spans="1:19" s="70" customFormat="1" ht="25.5" customHeight="1" thickBot="1" x14ac:dyDescent="0.25">
      <c r="A64" s="24" t="s">
        <v>62</v>
      </c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</row>
    <row r="65" spans="1:19" ht="263.25" customHeight="1" thickBot="1" x14ac:dyDescent="0.25">
      <c r="A65" s="575"/>
      <c r="B65" s="576"/>
      <c r="C65" s="576"/>
      <c r="D65" s="576"/>
      <c r="E65" s="576"/>
      <c r="F65" s="576"/>
      <c r="G65" s="576"/>
      <c r="H65" s="576"/>
      <c r="I65" s="576"/>
      <c r="J65" s="576"/>
      <c r="K65" s="576"/>
      <c r="L65" s="576"/>
      <c r="M65" s="576"/>
      <c r="N65" s="576"/>
      <c r="O65" s="577"/>
      <c r="P65" s="71"/>
      <c r="Q65" s="72"/>
      <c r="R65" s="72"/>
      <c r="S65" s="72"/>
    </row>
    <row r="66" spans="1:19" x14ac:dyDescent="0.2">
      <c r="C66" s="14"/>
    </row>
    <row r="67" spans="1:19" x14ac:dyDescent="0.2">
      <c r="C67" s="14"/>
    </row>
    <row r="68" spans="1:19" x14ac:dyDescent="0.2">
      <c r="C68" s="14"/>
    </row>
    <row r="69" spans="1:19" x14ac:dyDescent="0.2">
      <c r="C69" s="14"/>
    </row>
    <row r="70" spans="1:19" x14ac:dyDescent="0.2">
      <c r="C70" s="14"/>
    </row>
    <row r="71" spans="1:19" x14ac:dyDescent="0.2">
      <c r="C71" s="14"/>
    </row>
    <row r="72" spans="1:19" x14ac:dyDescent="0.2">
      <c r="C72" s="14"/>
    </row>
    <row r="73" spans="1:19" x14ac:dyDescent="0.2">
      <c r="C73" s="14"/>
    </row>
    <row r="74" spans="1:19" x14ac:dyDescent="0.2">
      <c r="C74" s="14"/>
    </row>
    <row r="75" spans="1:19" x14ac:dyDescent="0.2">
      <c r="C75" s="14"/>
    </row>
    <row r="76" spans="1:19" x14ac:dyDescent="0.2">
      <c r="C76" s="14"/>
    </row>
  </sheetData>
  <sheetProtection algorithmName="SHA-512" hashValue="vKXZSNOi/5Brmo/YSbsZD1rmAljFe82HCsO4zFpis6ElS4/ytdmo0q13HOYPqFj8Yd8aXOhjvwWWSiS+02rTdA==" saltValue="HZ/aq3WPqiY/DvlJy6GGDA==" spinCount="100000" sheet="1" objects="1" scenarios="1"/>
  <customSheetViews>
    <customSheetView guid="{9DC15D43-DB91-4026-B1BA-B1C8C851D0CB}" scale="75" showGridLines="0" hiddenRows="1">
      <selection activeCell="I53" sqref="I53"/>
      <pageMargins left="0.78740157480314965" right="0.78740157480314965" top="0.78740157480314965" bottom="0.78740157480314965" header="0.51181102362204722" footer="0.51181102362204722"/>
      <pageSetup paperSize="9" scale="57" firstPageNumber="0" orientation="landscape" r:id="rId1"/>
      <headerFooter alignWithMargins="0"/>
    </customSheetView>
    <customSheetView guid="{F5ADE00B-8571-46B4-9428-64D54163C2F4}" scale="75" showGridLines="0" hiddenRows="1">
      <selection activeCell="I53" sqref="I53"/>
      <pageMargins left="0.78740157480314965" right="0.78740157480314965" top="0.78740157480314965" bottom="0.78740157480314965" header="0.51181102362204722" footer="0.51181102362204722"/>
      <pageSetup paperSize="9" scale="57" firstPageNumber="0" orientation="landscape" r:id="rId2"/>
      <headerFooter alignWithMargins="0"/>
    </customSheetView>
  </customSheetViews>
  <mergeCells count="53">
    <mergeCell ref="L52:M52"/>
    <mergeCell ref="N52:O52"/>
    <mergeCell ref="L53:M53"/>
    <mergeCell ref="N53:O53"/>
    <mergeCell ref="C1:M1"/>
    <mergeCell ref="B52:B53"/>
    <mergeCell ref="C52:C53"/>
    <mergeCell ref="A43:A45"/>
    <mergeCell ref="H43:I43"/>
    <mergeCell ref="L43:O43"/>
    <mergeCell ref="B44:B45"/>
    <mergeCell ref="C44:C45"/>
    <mergeCell ref="L44:M44"/>
    <mergeCell ref="N44:O44"/>
    <mergeCell ref="L45:M45"/>
    <mergeCell ref="N45:O45"/>
    <mergeCell ref="B48:B49"/>
    <mergeCell ref="C48:C49"/>
    <mergeCell ref="E43:G43"/>
    <mergeCell ref="E47:G47"/>
    <mergeCell ref="L48:M48"/>
    <mergeCell ref="L60:M60"/>
    <mergeCell ref="N60:O60"/>
    <mergeCell ref="A47:A49"/>
    <mergeCell ref="H47:I47"/>
    <mergeCell ref="L47:O47"/>
    <mergeCell ref="E55:G55"/>
    <mergeCell ref="N48:O48"/>
    <mergeCell ref="L49:M49"/>
    <mergeCell ref="N49:O49"/>
    <mergeCell ref="A55:A57"/>
    <mergeCell ref="H55:I55"/>
    <mergeCell ref="L55:O55"/>
    <mergeCell ref="A51:A53"/>
    <mergeCell ref="E51:G51"/>
    <mergeCell ref="H51:I51"/>
    <mergeCell ref="L51:O51"/>
    <mergeCell ref="L61:M61"/>
    <mergeCell ref="N61:O61"/>
    <mergeCell ref="A63:C63"/>
    <mergeCell ref="A65:O65"/>
    <mergeCell ref="B56:B57"/>
    <mergeCell ref="C56:C57"/>
    <mergeCell ref="L56:M56"/>
    <mergeCell ref="N56:O56"/>
    <mergeCell ref="L57:M57"/>
    <mergeCell ref="N57:O57"/>
    <mergeCell ref="A59:A61"/>
    <mergeCell ref="E59:G59"/>
    <mergeCell ref="H59:I59"/>
    <mergeCell ref="L59:O59"/>
    <mergeCell ref="B60:B61"/>
    <mergeCell ref="C60:C61"/>
  </mergeCells>
  <phoneticPr fontId="37" type="noConversion"/>
  <dataValidations count="4">
    <dataValidation type="whole" errorStyle="warning" allowBlank="1" showInputMessage="1" showErrorMessage="1" errorTitle="zulässige Anzahl Öffnungstage:" error="max. 260 Öffnungstage" sqref="F61">
      <formula1>0</formula1>
      <formula2>260</formula2>
    </dataValidation>
    <dataValidation allowBlank="1" showInputMessage="1" showErrorMessage="1" error="max. 260 Öffnungstage möglich" sqref="F45"/>
    <dataValidation type="whole" errorStyle="warning" allowBlank="1" showInputMessage="1" showErrorMessage="1" errorTitle="zulässige Anzahl Präsenztage:" error="Plätze * Öffnungstage " sqref="H57 H61">
      <formula1>0</formula1>
      <formula2>E57*F57</formula2>
    </dataValidation>
    <dataValidation type="whole" errorStyle="warning" allowBlank="1" showInputMessage="1" showErrorMessage="1" errorTitle="zulässige Anzahl Öffnungstage:" error="max. 260 Öffnungstage" sqref="F57">
      <formula1>0</formula1>
      <formula2>261</formula2>
    </dataValidation>
  </dataValidations>
  <pageMargins left="0.78740157480314965" right="0.78740157480314965" top="0.78740157480314965" bottom="0.78740157480314965" header="0.51181102362204722" footer="0.51181102362204722"/>
  <pageSetup paperSize="9" scale="57" firstPageNumber="0" orientation="landscape" r:id="rId3"/>
  <headerFooter alignWithMargins="0"/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6" name="Button 1">
              <controlPr defaultSize="0" print="0" autoFill="0" autoLine="0" autoPict="0" macro="[0]!Schulangebot7_bae">
                <anchor moveWithCells="1" sizeWithCells="1">
                  <from>
                    <xdr:col>0</xdr:col>
                    <xdr:colOff>9525</xdr:colOff>
                    <xdr:row>0</xdr:row>
                    <xdr:rowOff>28575</xdr:rowOff>
                  </from>
                  <to>
                    <xdr:col>0</xdr:col>
                    <xdr:colOff>19050</xdr:colOff>
                    <xdr:row>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7" name="Button 2">
              <controlPr defaultSize="0" print="0" autoFill="0" autoLine="0" autoPict="0" macro="[0]!Wohnangebot7_bae">
                <anchor moveWithCells="1" sizeWithCells="1">
                  <from>
                    <xdr:col>0</xdr:col>
                    <xdr:colOff>9525</xdr:colOff>
                    <xdr:row>0</xdr:row>
                    <xdr:rowOff>28575</xdr:rowOff>
                  </from>
                  <to>
                    <xdr:col>0</xdr:col>
                    <xdr:colOff>19050</xdr:colOff>
                    <xdr:row>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8" name="Button 3">
              <controlPr defaultSize="0" print="0" autoFill="0" autoLine="0" autoPict="0" macro="[0]!Anderes7_bae">
                <anchor moveWithCells="1" sizeWithCells="1">
                  <from>
                    <xdr:col>0</xdr:col>
                    <xdr:colOff>19050</xdr:colOff>
                    <xdr:row>0</xdr:row>
                    <xdr:rowOff>28575</xdr:rowOff>
                  </from>
                  <to>
                    <xdr:col>0</xdr:col>
                    <xdr:colOff>19050</xdr:colOff>
                    <xdr:row>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9" name="Button 4">
              <controlPr defaultSize="0" print="0" autoFill="0" autoLine="0" autoPict="0" macro="[0]!Schulangebot8_bae">
                <anchor moveWithCells="1" sizeWithCells="1">
                  <from>
                    <xdr:col>0</xdr:col>
                    <xdr:colOff>9525</xdr:colOff>
                    <xdr:row>0</xdr:row>
                    <xdr:rowOff>28575</xdr:rowOff>
                  </from>
                  <to>
                    <xdr:col>0</xdr:col>
                    <xdr:colOff>19050</xdr:colOff>
                    <xdr:row>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10" name="Button 5">
              <controlPr defaultSize="0" print="0" autoFill="0" autoLine="0" autoPict="0" macro="[0]!Wohnangebot8_bae">
                <anchor moveWithCells="1" sizeWithCells="1">
                  <from>
                    <xdr:col>0</xdr:col>
                    <xdr:colOff>9525</xdr:colOff>
                    <xdr:row>0</xdr:row>
                    <xdr:rowOff>28575</xdr:rowOff>
                  </from>
                  <to>
                    <xdr:col>0</xdr:col>
                    <xdr:colOff>19050</xdr:colOff>
                    <xdr:row>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11" name="Button 6">
              <controlPr defaultSize="0" print="0" autoFill="0" autoLine="0" autoPict="0" macro="[0]!Anderes8_bae">
                <anchor moveWithCells="1" sizeWithCells="1">
                  <from>
                    <xdr:col>0</xdr:col>
                    <xdr:colOff>19050</xdr:colOff>
                    <xdr:row>0</xdr:row>
                    <xdr:rowOff>28575</xdr:rowOff>
                  </from>
                  <to>
                    <xdr:col>0</xdr:col>
                    <xdr:colOff>19050</xdr:colOff>
                    <xdr:row>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12" name="Button 7">
              <controlPr defaultSize="0" print="0" autoFill="0" autoLine="0" autoPict="0" macro="[0]!Schulangebot9_bae">
                <anchor moveWithCells="1" sizeWithCells="1">
                  <from>
                    <xdr:col>0</xdr:col>
                    <xdr:colOff>9525</xdr:colOff>
                    <xdr:row>0</xdr:row>
                    <xdr:rowOff>28575</xdr:rowOff>
                  </from>
                  <to>
                    <xdr:col>0</xdr:col>
                    <xdr:colOff>19050</xdr:colOff>
                    <xdr:row>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13" name="Button 8">
              <controlPr defaultSize="0" print="0" autoFill="0" autoLine="0" autoPict="0" macro="[0]!Wohnangebot9_bae">
                <anchor moveWithCells="1" sizeWithCells="1">
                  <from>
                    <xdr:col>0</xdr:col>
                    <xdr:colOff>9525</xdr:colOff>
                    <xdr:row>0</xdr:row>
                    <xdr:rowOff>28575</xdr:rowOff>
                  </from>
                  <to>
                    <xdr:col>0</xdr:col>
                    <xdr:colOff>19050</xdr:colOff>
                    <xdr:row>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14" name="Button 9">
              <controlPr defaultSize="0" print="0" autoFill="0" autoLine="0" autoPict="0" macro="[0]!Anderes9_bae">
                <anchor moveWithCells="1" sizeWithCells="1">
                  <from>
                    <xdr:col>0</xdr:col>
                    <xdr:colOff>19050</xdr:colOff>
                    <xdr:row>0</xdr:row>
                    <xdr:rowOff>28575</xdr:rowOff>
                  </from>
                  <to>
                    <xdr:col>0</xdr:col>
                    <xdr:colOff>19050</xdr:colOff>
                    <xdr:row>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15" name="Button 10">
              <controlPr defaultSize="0" print="0" autoFill="0" autoLine="0" autoPict="0" macro="[0]!Schulangebot10_bae">
                <anchor moveWithCells="1" sizeWithCells="1">
                  <from>
                    <xdr:col>0</xdr:col>
                    <xdr:colOff>9525</xdr:colOff>
                    <xdr:row>0</xdr:row>
                    <xdr:rowOff>28575</xdr:rowOff>
                  </from>
                  <to>
                    <xdr:col>0</xdr:col>
                    <xdr:colOff>19050</xdr:colOff>
                    <xdr:row>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" r:id="rId16" name="Button 11">
              <controlPr defaultSize="0" print="0" autoFill="0" autoLine="0" autoPict="0" macro="[0]!Wohnangebot10_bae">
                <anchor moveWithCells="1" sizeWithCells="1">
                  <from>
                    <xdr:col>0</xdr:col>
                    <xdr:colOff>9525</xdr:colOff>
                    <xdr:row>0</xdr:row>
                    <xdr:rowOff>28575</xdr:rowOff>
                  </from>
                  <to>
                    <xdr:col>0</xdr:col>
                    <xdr:colOff>19050</xdr:colOff>
                    <xdr:row>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4" r:id="rId17" name="Button 12">
              <controlPr defaultSize="0" print="0" autoFill="0" autoLine="0" autoPict="0" macro="[0]!Anderes10_bae">
                <anchor moveWithCells="1" sizeWithCells="1">
                  <from>
                    <xdr:col>0</xdr:col>
                    <xdr:colOff>19050</xdr:colOff>
                    <xdr:row>0</xdr:row>
                    <xdr:rowOff>28575</xdr:rowOff>
                  </from>
                  <to>
                    <xdr:col>0</xdr:col>
                    <xdr:colOff>19050</xdr:colOff>
                    <xdr:row>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5" r:id="rId18" name="Button 13">
              <controlPr defaultSize="0" print="0" autoFill="0" autoLine="0" autoPict="0" macro="[0]!Anderes11_bae">
                <anchor moveWithCells="1" sizeWithCells="1">
                  <from>
                    <xdr:col>0</xdr:col>
                    <xdr:colOff>19050</xdr:colOff>
                    <xdr:row>0</xdr:row>
                    <xdr:rowOff>28575</xdr:rowOff>
                  </from>
                  <to>
                    <xdr:col>0</xdr:col>
                    <xdr:colOff>19050</xdr:colOff>
                    <xdr:row>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6" r:id="rId19" name="Button 14">
              <controlPr defaultSize="0" print="0" autoFill="0" autoLine="0" autoPict="0" macro="[0]!Schulangebot10">
                <anchor moveWithCells="1" sizeWithCells="1">
                  <from>
                    <xdr:col>0</xdr:col>
                    <xdr:colOff>9525</xdr:colOff>
                    <xdr:row>0</xdr:row>
                    <xdr:rowOff>28575</xdr:rowOff>
                  </from>
                  <to>
                    <xdr:col>0</xdr:col>
                    <xdr:colOff>19050</xdr:colOff>
                    <xdr:row>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7" r:id="rId20" name="Button 15">
              <controlPr defaultSize="0" print="0" autoFill="0" autoLine="0" autoPict="0" macro="[0]!Wohnangebot10">
                <anchor moveWithCells="1" sizeWithCells="1">
                  <from>
                    <xdr:col>0</xdr:col>
                    <xdr:colOff>9525</xdr:colOff>
                    <xdr:row>0</xdr:row>
                    <xdr:rowOff>28575</xdr:rowOff>
                  </from>
                  <to>
                    <xdr:col>0</xdr:col>
                    <xdr:colOff>19050</xdr:colOff>
                    <xdr:row>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8" r:id="rId21" name="Button 16">
              <controlPr defaultSize="0" print="0" autoFill="0" autoLine="0" autoPict="0" macro="[0]!Schulangebot11_bae">
                <anchor moveWithCells="1" sizeWithCells="1">
                  <from>
                    <xdr:col>0</xdr:col>
                    <xdr:colOff>9525</xdr:colOff>
                    <xdr:row>0</xdr:row>
                    <xdr:rowOff>28575</xdr:rowOff>
                  </from>
                  <to>
                    <xdr:col>0</xdr:col>
                    <xdr:colOff>19050</xdr:colOff>
                    <xdr:row>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9" r:id="rId22" name="Button 17">
              <controlPr defaultSize="0" print="0" autoFill="0" autoLine="0" autoPict="0" macro="[0]!Wohnangebot11_bae">
                <anchor moveWithCells="1" sizeWithCells="1">
                  <from>
                    <xdr:col>0</xdr:col>
                    <xdr:colOff>9525</xdr:colOff>
                    <xdr:row>0</xdr:row>
                    <xdr:rowOff>28575</xdr:rowOff>
                  </from>
                  <to>
                    <xdr:col>0</xdr:col>
                    <xdr:colOff>19050</xdr:colOff>
                    <xdr:row>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0" r:id="rId23" name="Button 18">
              <controlPr defaultSize="0" print="0" autoFill="0" autoLine="0" autoPict="0" macro="[0]!Anderes12_bae">
                <anchor moveWithCells="1" sizeWithCells="1">
                  <from>
                    <xdr:col>0</xdr:col>
                    <xdr:colOff>19050</xdr:colOff>
                    <xdr:row>0</xdr:row>
                    <xdr:rowOff>28575</xdr:rowOff>
                  </from>
                  <to>
                    <xdr:col>0</xdr:col>
                    <xdr:colOff>19050</xdr:colOff>
                    <xdr:row>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1" r:id="rId24" name="Button 19">
              <controlPr defaultSize="0" print="0" autoFill="0" autoLine="0" autoPict="0" macro="[0]!Schulangebot12_bae">
                <anchor moveWithCells="1" sizeWithCells="1">
                  <from>
                    <xdr:col>0</xdr:col>
                    <xdr:colOff>9525</xdr:colOff>
                    <xdr:row>0</xdr:row>
                    <xdr:rowOff>28575</xdr:rowOff>
                  </from>
                  <to>
                    <xdr:col>0</xdr:col>
                    <xdr:colOff>19050</xdr:colOff>
                    <xdr:row>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2" r:id="rId25" name="Button 20">
              <controlPr defaultSize="0" print="0" autoFill="0" autoLine="0" autoPict="0" macro="[0]!Wohnangebot12_bae">
                <anchor moveWithCells="1" sizeWithCells="1">
                  <from>
                    <xdr:col>0</xdr:col>
                    <xdr:colOff>9525</xdr:colOff>
                    <xdr:row>0</xdr:row>
                    <xdr:rowOff>28575</xdr:rowOff>
                  </from>
                  <to>
                    <xdr:col>0</xdr:col>
                    <xdr:colOff>19050</xdr:colOff>
                    <xdr:row>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3" r:id="rId26" name="Button 21">
              <controlPr defaultSize="0" print="0" autoFill="0" autoLine="0" autoPict="0" macro="[0]!Anderes13_bae">
                <anchor moveWithCells="1" sizeWithCells="1">
                  <from>
                    <xdr:col>0</xdr:col>
                    <xdr:colOff>19050</xdr:colOff>
                    <xdr:row>0</xdr:row>
                    <xdr:rowOff>28575</xdr:rowOff>
                  </from>
                  <to>
                    <xdr:col>0</xdr:col>
                    <xdr:colOff>19050</xdr:colOff>
                    <xdr:row>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4" r:id="rId27" name="Button 22">
              <controlPr defaultSize="0" print="0" autoFill="0" autoLine="0" autoPict="0" macro="[0]!Schulangebot13_bae">
                <anchor moveWithCells="1" sizeWithCells="1">
                  <from>
                    <xdr:col>0</xdr:col>
                    <xdr:colOff>9525</xdr:colOff>
                    <xdr:row>0</xdr:row>
                    <xdr:rowOff>28575</xdr:rowOff>
                  </from>
                  <to>
                    <xdr:col>0</xdr:col>
                    <xdr:colOff>19050</xdr:colOff>
                    <xdr:row>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5" r:id="rId28" name="Button 23">
              <controlPr defaultSize="0" print="0" autoFill="0" autoLine="0" autoPict="0" macro="[0]!Wohnangebot13_bae">
                <anchor moveWithCells="1" sizeWithCells="1">
                  <from>
                    <xdr:col>0</xdr:col>
                    <xdr:colOff>9525</xdr:colOff>
                    <xdr:row>0</xdr:row>
                    <xdr:rowOff>28575</xdr:rowOff>
                  </from>
                  <to>
                    <xdr:col>0</xdr:col>
                    <xdr:colOff>19050</xdr:colOff>
                    <xdr:row>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6" r:id="rId29" name="Button 24">
              <controlPr defaultSize="0" print="0" autoFill="0" autoLine="0" autoPict="0" macro="[0]!Anderes14_bae">
                <anchor moveWithCells="1" sizeWithCells="1">
                  <from>
                    <xdr:col>0</xdr:col>
                    <xdr:colOff>19050</xdr:colOff>
                    <xdr:row>0</xdr:row>
                    <xdr:rowOff>28575</xdr:rowOff>
                  </from>
                  <to>
                    <xdr:col>0</xdr:col>
                    <xdr:colOff>19050</xdr:colOff>
                    <xdr:row>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7" r:id="rId30" name="Button 25">
              <controlPr defaultSize="0" print="0" autoFill="0" autoLine="0" autoPict="0" macro="[0]!Schulangebot14_bae">
                <anchor moveWithCells="1" sizeWithCells="1">
                  <from>
                    <xdr:col>0</xdr:col>
                    <xdr:colOff>9525</xdr:colOff>
                    <xdr:row>0</xdr:row>
                    <xdr:rowOff>28575</xdr:rowOff>
                  </from>
                  <to>
                    <xdr:col>0</xdr:col>
                    <xdr:colOff>19050</xdr:colOff>
                    <xdr:row>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8" r:id="rId31" name="Button 26">
              <controlPr defaultSize="0" print="0" autoFill="0" autoLine="0" autoPict="0" macro="[0]!Wohnangebot14_bae">
                <anchor moveWithCells="1" sizeWithCells="1">
                  <from>
                    <xdr:col>0</xdr:col>
                    <xdr:colOff>9525</xdr:colOff>
                    <xdr:row>0</xdr:row>
                    <xdr:rowOff>28575</xdr:rowOff>
                  </from>
                  <to>
                    <xdr:col>0</xdr:col>
                    <xdr:colOff>19050</xdr:colOff>
                    <xdr:row>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9" r:id="rId32" name="Button 27">
              <controlPr defaultSize="0" print="0" autoFill="0" autoLine="0" autoPict="0">
                <anchor moveWithCells="1" sizeWithCells="1">
                  <from>
                    <xdr:col>0</xdr:col>
                    <xdr:colOff>9525</xdr:colOff>
                    <xdr:row>0</xdr:row>
                    <xdr:rowOff>28575</xdr:rowOff>
                  </from>
                  <to>
                    <xdr:col>0</xdr:col>
                    <xdr:colOff>19050</xdr:colOff>
                    <xdr:row>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0" r:id="rId33" name="Button 28">
              <controlPr defaultSize="0" print="0" autoFill="0" autoLine="0" autoPict="0">
                <anchor moveWithCells="1" sizeWithCells="1">
                  <from>
                    <xdr:col>0</xdr:col>
                    <xdr:colOff>9525</xdr:colOff>
                    <xdr:row>0</xdr:row>
                    <xdr:rowOff>28575</xdr:rowOff>
                  </from>
                  <to>
                    <xdr:col>0</xdr:col>
                    <xdr:colOff>19050</xdr:colOff>
                    <xdr:row>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1" r:id="rId34" name="Button 29">
              <controlPr defaultSize="0" print="0" autoFill="0" autoLine="0" autoPict="0">
                <anchor moveWithCells="1" sizeWithCells="1">
                  <from>
                    <xdr:col>0</xdr:col>
                    <xdr:colOff>19050</xdr:colOff>
                    <xdr:row>0</xdr:row>
                    <xdr:rowOff>28575</xdr:rowOff>
                  </from>
                  <to>
                    <xdr:col>0</xdr:col>
                    <xdr:colOff>19050</xdr:colOff>
                    <xdr:row>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2" r:id="rId35" name="Button 30">
              <controlPr defaultSize="0" print="0" autoFill="0" autoLine="0" autoPict="0">
                <anchor moveWithCells="1" sizeWithCells="1">
                  <from>
                    <xdr:col>0</xdr:col>
                    <xdr:colOff>9525</xdr:colOff>
                    <xdr:row>0</xdr:row>
                    <xdr:rowOff>28575</xdr:rowOff>
                  </from>
                  <to>
                    <xdr:col>0</xdr:col>
                    <xdr:colOff>19050</xdr:colOff>
                    <xdr:row>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3" r:id="rId36" name="Button 31">
              <controlPr defaultSize="0" print="0" autoFill="0" autoLine="0" autoPict="0">
                <anchor moveWithCells="1" sizeWithCells="1">
                  <from>
                    <xdr:col>0</xdr:col>
                    <xdr:colOff>9525</xdr:colOff>
                    <xdr:row>0</xdr:row>
                    <xdr:rowOff>28575</xdr:rowOff>
                  </from>
                  <to>
                    <xdr:col>0</xdr:col>
                    <xdr:colOff>19050</xdr:colOff>
                    <xdr:row>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4" r:id="rId37" name="Button 32">
              <controlPr defaultSize="0" print="0" autoFill="0" autoLine="0" autoPict="0">
                <anchor moveWithCells="1" sizeWithCells="1">
                  <from>
                    <xdr:col>0</xdr:col>
                    <xdr:colOff>19050</xdr:colOff>
                    <xdr:row>0</xdr:row>
                    <xdr:rowOff>28575</xdr:rowOff>
                  </from>
                  <to>
                    <xdr:col>0</xdr:col>
                    <xdr:colOff>19050</xdr:colOff>
                    <xdr:row>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5" r:id="rId38" name="Button 33">
              <controlPr defaultSize="0" print="0" autoFill="0" autoLine="0" autoPict="0">
                <anchor moveWithCells="1" sizeWithCells="1">
                  <from>
                    <xdr:col>0</xdr:col>
                    <xdr:colOff>9525</xdr:colOff>
                    <xdr:row>0</xdr:row>
                    <xdr:rowOff>28575</xdr:rowOff>
                  </from>
                  <to>
                    <xdr:col>0</xdr:col>
                    <xdr:colOff>19050</xdr:colOff>
                    <xdr:row>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6" r:id="rId39" name="Button 34">
              <controlPr defaultSize="0" print="0" autoFill="0" autoLine="0" autoPict="0">
                <anchor moveWithCells="1" sizeWithCells="1">
                  <from>
                    <xdr:col>0</xdr:col>
                    <xdr:colOff>9525</xdr:colOff>
                    <xdr:row>0</xdr:row>
                    <xdr:rowOff>28575</xdr:rowOff>
                  </from>
                  <to>
                    <xdr:col>0</xdr:col>
                    <xdr:colOff>19050</xdr:colOff>
                    <xdr:row>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7" r:id="rId40" name="Button 35">
              <controlPr defaultSize="0" print="0" autoFill="0" autoLine="0" autoPict="0">
                <anchor moveWithCells="1" sizeWithCells="1">
                  <from>
                    <xdr:col>0</xdr:col>
                    <xdr:colOff>19050</xdr:colOff>
                    <xdr:row>0</xdr:row>
                    <xdr:rowOff>28575</xdr:rowOff>
                  </from>
                  <to>
                    <xdr:col>0</xdr:col>
                    <xdr:colOff>19050</xdr:colOff>
                    <xdr:row>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8" r:id="rId41" name="Button 36">
              <controlPr defaultSize="0" print="0" autoFill="0" autoLine="0" autoPict="0">
                <anchor moveWithCells="1" sizeWithCells="1">
                  <from>
                    <xdr:col>0</xdr:col>
                    <xdr:colOff>9525</xdr:colOff>
                    <xdr:row>0</xdr:row>
                    <xdr:rowOff>28575</xdr:rowOff>
                  </from>
                  <to>
                    <xdr:col>0</xdr:col>
                    <xdr:colOff>19050</xdr:colOff>
                    <xdr:row>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9" r:id="rId42" name="Button 37">
              <controlPr defaultSize="0" print="0" autoFill="0" autoLine="0" autoPict="0">
                <anchor moveWithCells="1" sizeWithCells="1">
                  <from>
                    <xdr:col>0</xdr:col>
                    <xdr:colOff>9525</xdr:colOff>
                    <xdr:row>0</xdr:row>
                    <xdr:rowOff>28575</xdr:rowOff>
                  </from>
                  <to>
                    <xdr:col>0</xdr:col>
                    <xdr:colOff>19050</xdr:colOff>
                    <xdr:row>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0" r:id="rId43" name="Button 38">
              <controlPr defaultSize="0" print="0" autoFill="0" autoLine="0" autoPict="0">
                <anchor moveWithCells="1" sizeWithCells="1">
                  <from>
                    <xdr:col>0</xdr:col>
                    <xdr:colOff>19050</xdr:colOff>
                    <xdr:row>0</xdr:row>
                    <xdr:rowOff>28575</xdr:rowOff>
                  </from>
                  <to>
                    <xdr:col>0</xdr:col>
                    <xdr:colOff>19050</xdr:colOff>
                    <xdr:row>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1" r:id="rId44" name="Button 39">
              <controlPr defaultSize="0" print="0" autoFill="0" autoLine="0" autoPict="0">
                <anchor moveWithCells="1" sizeWithCells="1">
                  <from>
                    <xdr:col>0</xdr:col>
                    <xdr:colOff>19050</xdr:colOff>
                    <xdr:row>0</xdr:row>
                    <xdr:rowOff>28575</xdr:rowOff>
                  </from>
                  <to>
                    <xdr:col>0</xdr:col>
                    <xdr:colOff>19050</xdr:colOff>
                    <xdr:row>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2" r:id="rId45" name="Button 40">
              <controlPr defaultSize="0" print="0" autoFill="0" autoLine="0" autoPict="0">
                <anchor moveWithCells="1" sizeWithCells="1">
                  <from>
                    <xdr:col>0</xdr:col>
                    <xdr:colOff>9525</xdr:colOff>
                    <xdr:row>0</xdr:row>
                    <xdr:rowOff>28575</xdr:rowOff>
                  </from>
                  <to>
                    <xdr:col>0</xdr:col>
                    <xdr:colOff>19050</xdr:colOff>
                    <xdr:row>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3" r:id="rId46" name="Button 41">
              <controlPr defaultSize="0" print="0" autoFill="0" autoLine="0" autoPict="0">
                <anchor moveWithCells="1" sizeWithCells="1">
                  <from>
                    <xdr:col>0</xdr:col>
                    <xdr:colOff>9525</xdr:colOff>
                    <xdr:row>0</xdr:row>
                    <xdr:rowOff>28575</xdr:rowOff>
                  </from>
                  <to>
                    <xdr:col>0</xdr:col>
                    <xdr:colOff>19050</xdr:colOff>
                    <xdr:row>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4" r:id="rId47" name="Button 42">
              <controlPr defaultSize="0" print="0" autoFill="0" autoLine="0" autoPict="0">
                <anchor moveWithCells="1" sizeWithCells="1">
                  <from>
                    <xdr:col>0</xdr:col>
                    <xdr:colOff>9525</xdr:colOff>
                    <xdr:row>0</xdr:row>
                    <xdr:rowOff>28575</xdr:rowOff>
                  </from>
                  <to>
                    <xdr:col>0</xdr:col>
                    <xdr:colOff>19050</xdr:colOff>
                    <xdr:row>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5" r:id="rId48" name="Button 43">
              <controlPr defaultSize="0" print="0" autoFill="0" autoLine="0" autoPict="0">
                <anchor moveWithCells="1" sizeWithCells="1">
                  <from>
                    <xdr:col>0</xdr:col>
                    <xdr:colOff>9525</xdr:colOff>
                    <xdr:row>0</xdr:row>
                    <xdr:rowOff>28575</xdr:rowOff>
                  </from>
                  <to>
                    <xdr:col>0</xdr:col>
                    <xdr:colOff>19050</xdr:colOff>
                    <xdr:row>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6" r:id="rId49" name="Button 44">
              <controlPr defaultSize="0" print="0" autoFill="0" autoLine="0" autoPict="0">
                <anchor moveWithCells="1" sizeWithCells="1">
                  <from>
                    <xdr:col>0</xdr:col>
                    <xdr:colOff>19050</xdr:colOff>
                    <xdr:row>0</xdr:row>
                    <xdr:rowOff>28575</xdr:rowOff>
                  </from>
                  <to>
                    <xdr:col>0</xdr:col>
                    <xdr:colOff>19050</xdr:colOff>
                    <xdr:row>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7" r:id="rId50" name="Button 45">
              <controlPr defaultSize="0" print="0" autoFill="0" autoLine="0" autoPict="0">
                <anchor moveWithCells="1" sizeWithCells="1">
                  <from>
                    <xdr:col>0</xdr:col>
                    <xdr:colOff>9525</xdr:colOff>
                    <xdr:row>0</xdr:row>
                    <xdr:rowOff>28575</xdr:rowOff>
                  </from>
                  <to>
                    <xdr:col>0</xdr:col>
                    <xdr:colOff>19050</xdr:colOff>
                    <xdr:row>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8" r:id="rId51" name="Button 46">
              <controlPr defaultSize="0" print="0" autoFill="0" autoLine="0" autoPict="0">
                <anchor moveWithCells="1" sizeWithCells="1">
                  <from>
                    <xdr:col>0</xdr:col>
                    <xdr:colOff>9525</xdr:colOff>
                    <xdr:row>0</xdr:row>
                    <xdr:rowOff>28575</xdr:rowOff>
                  </from>
                  <to>
                    <xdr:col>0</xdr:col>
                    <xdr:colOff>19050</xdr:colOff>
                    <xdr:row>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9" r:id="rId52" name="Button 47">
              <controlPr defaultSize="0" print="0" autoFill="0" autoLine="0" autoPict="0">
                <anchor moveWithCells="1" sizeWithCells="1">
                  <from>
                    <xdr:col>0</xdr:col>
                    <xdr:colOff>19050</xdr:colOff>
                    <xdr:row>0</xdr:row>
                    <xdr:rowOff>28575</xdr:rowOff>
                  </from>
                  <to>
                    <xdr:col>0</xdr:col>
                    <xdr:colOff>19050</xdr:colOff>
                    <xdr:row>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0" r:id="rId53" name="Button 48">
              <controlPr defaultSize="0" print="0" autoFill="0" autoLine="0" autoPict="0">
                <anchor moveWithCells="1" sizeWithCells="1">
                  <from>
                    <xdr:col>0</xdr:col>
                    <xdr:colOff>9525</xdr:colOff>
                    <xdr:row>0</xdr:row>
                    <xdr:rowOff>28575</xdr:rowOff>
                  </from>
                  <to>
                    <xdr:col>0</xdr:col>
                    <xdr:colOff>19050</xdr:colOff>
                    <xdr:row>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1" r:id="rId54" name="Button 49">
              <controlPr defaultSize="0" print="0" autoFill="0" autoLine="0" autoPict="0">
                <anchor moveWithCells="1" sizeWithCells="1">
                  <from>
                    <xdr:col>0</xdr:col>
                    <xdr:colOff>9525</xdr:colOff>
                    <xdr:row>0</xdr:row>
                    <xdr:rowOff>28575</xdr:rowOff>
                  </from>
                  <to>
                    <xdr:col>0</xdr:col>
                    <xdr:colOff>19050</xdr:colOff>
                    <xdr:row>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2" r:id="rId55" name="Button 50">
              <controlPr defaultSize="0" print="0" autoFill="0" autoLine="0" autoPict="0">
                <anchor moveWithCells="1" sizeWithCells="1">
                  <from>
                    <xdr:col>0</xdr:col>
                    <xdr:colOff>19050</xdr:colOff>
                    <xdr:row>0</xdr:row>
                    <xdr:rowOff>28575</xdr:rowOff>
                  </from>
                  <to>
                    <xdr:col>0</xdr:col>
                    <xdr:colOff>19050</xdr:colOff>
                    <xdr:row>0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5"/>
  <dimension ref="A1:BM83"/>
  <sheetViews>
    <sheetView showGridLines="0" zoomScale="106" zoomScaleNormal="106" workbookViewId="0">
      <pane xSplit="2" ySplit="6" topLeftCell="D7" activePane="bottomRight" state="frozen"/>
      <selection activeCell="A14" sqref="A14"/>
      <selection pane="topRight" activeCell="A14" sqref="A14"/>
      <selection pane="bottomLeft" activeCell="A14" sqref="A14"/>
      <selection pane="bottomRight" activeCell="F3" sqref="F3:F6"/>
    </sheetView>
  </sheetViews>
  <sheetFormatPr baseColWidth="10" defaultColWidth="11.42578125" defaultRowHeight="12.75" x14ac:dyDescent="0.2"/>
  <cols>
    <col min="1" max="1" width="7.85546875" style="48" customWidth="1"/>
    <col min="2" max="2" width="50.140625" style="14" customWidth="1"/>
    <col min="3" max="3" width="13.42578125" style="14" hidden="1" customWidth="1"/>
    <col min="4" max="4" width="9.7109375" style="14" customWidth="1"/>
    <col min="5" max="5" width="9.7109375" style="174" hidden="1" customWidth="1"/>
    <col min="6" max="6" width="11.28515625" style="174" customWidth="1"/>
    <col min="7" max="7" width="10.42578125" style="174" hidden="1" customWidth="1"/>
    <col min="8" max="8" width="10.7109375" style="174" customWidth="1"/>
    <col min="9" max="9" width="11.7109375" style="174" customWidth="1"/>
    <col min="10" max="10" width="14.140625" style="174" hidden="1" customWidth="1"/>
    <col min="11" max="11" width="0.42578125" style="175" customWidth="1"/>
    <col min="12" max="12" width="12.28515625" style="174" customWidth="1"/>
    <col min="13" max="13" width="12.140625" style="174" hidden="1" customWidth="1"/>
    <col min="14" max="14" width="14.140625" style="174" customWidth="1"/>
    <col min="15" max="15" width="12.28515625" style="174" hidden="1" customWidth="1"/>
    <col min="16" max="16" width="11.85546875" style="174" customWidth="1"/>
    <col min="17" max="17" width="12.28515625" style="174" customWidth="1"/>
    <col min="18" max="18" width="11.7109375" style="174" hidden="1" customWidth="1"/>
    <col min="19" max="19" width="13.140625" style="174" customWidth="1"/>
    <col min="20" max="20" width="11.85546875" style="174" hidden="1" customWidth="1"/>
    <col min="21" max="21" width="11.85546875" style="174" customWidth="1"/>
    <col min="22" max="22" width="12.28515625" style="174" customWidth="1"/>
    <col min="23" max="23" width="14" style="174" hidden="1" customWidth="1"/>
    <col min="24" max="24" width="13.140625" style="174" customWidth="1"/>
    <col min="25" max="25" width="11.85546875" style="174" hidden="1" customWidth="1"/>
    <col min="26" max="26" width="11.85546875" style="174" customWidth="1"/>
    <col min="27" max="27" width="12.28515625" style="174" customWidth="1"/>
    <col min="28" max="28" width="14.5703125" style="174" hidden="1" customWidth="1"/>
    <col min="29" max="29" width="13.5703125" style="174" customWidth="1"/>
    <col min="30" max="30" width="12" style="174" hidden="1" customWidth="1"/>
    <col min="31" max="31" width="11.85546875" style="174" customWidth="1"/>
    <col min="32" max="32" width="12.28515625" style="174" customWidth="1"/>
    <col min="33" max="33" width="11.7109375" style="174" hidden="1" customWidth="1"/>
    <col min="34" max="34" width="12.28515625" style="174" customWidth="1"/>
    <col min="35" max="35" width="12" style="174" hidden="1" customWidth="1"/>
    <col min="36" max="36" width="11.85546875" style="174" customWidth="1"/>
    <col min="37" max="16384" width="11.42578125" style="14"/>
  </cols>
  <sheetData>
    <row r="1" spans="1:36" ht="19.5" customHeight="1" x14ac:dyDescent="0.3">
      <c r="A1" s="73" t="s">
        <v>25</v>
      </c>
      <c r="B1" s="74"/>
      <c r="C1" s="78" t="str">
        <f>IF(Deckblatt!$A$21="","",Deckblatt!$A$21)</f>
        <v/>
      </c>
      <c r="D1" s="79" t="str">
        <f>IF(Deckblatt!$A$18="","",CONCATENATE("/  ",Deckblatt!$A$18))</f>
        <v/>
      </c>
      <c r="F1" s="602" t="str">
        <f>IF(Deckblatt!$A$15="","",Deckblatt!$A$15)</f>
        <v/>
      </c>
      <c r="G1" s="602"/>
      <c r="H1" s="602"/>
      <c r="I1" s="635"/>
      <c r="J1" s="635"/>
      <c r="K1" s="138"/>
      <c r="L1" s="375" t="str">
        <f>IF(Deckblatt!$A$21="","",Deckblatt!$A$21)</f>
        <v/>
      </c>
      <c r="M1" s="376" t="str">
        <f>IF(Deckblatt!$A$18="","",CONCATENATE("/  ",Deckblatt!$A$18))</f>
        <v/>
      </c>
      <c r="N1" s="129"/>
      <c r="O1" s="129"/>
      <c r="P1" s="376"/>
      <c r="Q1" s="602" t="str">
        <f>IF(Deckblatt!$A$15="","",Deckblatt!$A$15)</f>
        <v/>
      </c>
      <c r="R1" s="602"/>
      <c r="S1" s="602"/>
      <c r="T1" s="602"/>
      <c r="U1" s="603"/>
      <c r="V1" s="375" t="str">
        <f>IF(Deckblatt!$A$21="","",Deckblatt!$A$21)</f>
        <v/>
      </c>
      <c r="W1" s="376" t="str">
        <f>IF(Deckblatt!$A$18="","",CONCATENATE("/  ",Deckblatt!$A$18))</f>
        <v/>
      </c>
      <c r="X1" s="129"/>
      <c r="Y1" s="129"/>
      <c r="Z1" s="376"/>
      <c r="AA1" s="602" t="str">
        <f>IF(Deckblatt!$A$15="","",Deckblatt!$A$15)</f>
        <v/>
      </c>
      <c r="AB1" s="602"/>
      <c r="AC1" s="602"/>
      <c r="AD1" s="602"/>
      <c r="AE1" s="603"/>
      <c r="AF1" s="602" t="str">
        <f>IF(Deckblatt!$A$15="","",Deckblatt!$A$15)</f>
        <v/>
      </c>
      <c r="AG1" s="602"/>
      <c r="AH1" s="602"/>
      <c r="AI1" s="602"/>
      <c r="AJ1" s="603"/>
    </row>
    <row r="2" spans="1:36" ht="12.75" customHeight="1" x14ac:dyDescent="0.2">
      <c r="A2" s="645"/>
      <c r="B2" s="643" t="s">
        <v>255</v>
      </c>
      <c r="C2" s="618" t="s">
        <v>104</v>
      </c>
      <c r="D2" s="619"/>
      <c r="E2" s="619"/>
      <c r="F2" s="619"/>
      <c r="G2" s="619"/>
      <c r="H2" s="619"/>
      <c r="I2" s="619"/>
      <c r="J2" s="620"/>
      <c r="K2" s="130"/>
      <c r="L2" s="612" t="s">
        <v>26</v>
      </c>
      <c r="M2" s="613"/>
      <c r="N2" s="613"/>
      <c r="O2" s="613"/>
      <c r="P2" s="613"/>
      <c r="Q2" s="613"/>
      <c r="R2" s="613"/>
      <c r="S2" s="613"/>
      <c r="T2" s="613"/>
      <c r="U2" s="613"/>
      <c r="V2" s="613"/>
      <c r="W2" s="613"/>
      <c r="X2" s="613"/>
      <c r="Y2" s="613"/>
      <c r="Z2" s="613"/>
      <c r="AA2" s="613"/>
      <c r="AB2" s="613"/>
      <c r="AC2" s="613"/>
      <c r="AD2" s="613"/>
      <c r="AE2" s="613"/>
      <c r="AF2" s="613"/>
      <c r="AG2" s="613"/>
      <c r="AH2" s="613"/>
      <c r="AI2" s="613"/>
      <c r="AJ2" s="614"/>
    </row>
    <row r="3" spans="1:36" ht="12" customHeight="1" x14ac:dyDescent="0.2">
      <c r="A3" s="645"/>
      <c r="B3" s="644"/>
      <c r="C3" s="615" t="s">
        <v>183</v>
      </c>
      <c r="D3" s="615" t="s">
        <v>280</v>
      </c>
      <c r="E3" s="615" t="s">
        <v>204</v>
      </c>
      <c r="F3" s="615" t="s">
        <v>256</v>
      </c>
      <c r="G3" s="615" t="s">
        <v>210</v>
      </c>
      <c r="H3" s="615" t="s">
        <v>257</v>
      </c>
      <c r="I3" s="615" t="s">
        <v>281</v>
      </c>
      <c r="J3" s="615" t="s">
        <v>184</v>
      </c>
      <c r="K3" s="130"/>
      <c r="L3" s="621" t="str">
        <f>'Leistungen planen '!B44</f>
        <v>Wohnen mit Beschäftigung 
(WH mit BS)</v>
      </c>
      <c r="M3" s="622"/>
      <c r="N3" s="622"/>
      <c r="O3" s="622"/>
      <c r="P3" s="623"/>
      <c r="Q3" s="621" t="str">
        <f>'Leistungen planen '!B48</f>
        <v>Wohnen ohne Beschäftigung 
(WH ohne BS)</v>
      </c>
      <c r="R3" s="622"/>
      <c r="S3" s="622"/>
      <c r="T3" s="623"/>
      <c r="U3" s="624"/>
      <c r="V3" s="630" t="str">
        <f>'Leistungen planen '!B52</f>
        <v>Angebot</v>
      </c>
      <c r="W3" s="631"/>
      <c r="X3" s="631"/>
      <c r="Y3" s="632"/>
      <c r="Z3" s="632"/>
      <c r="AA3" s="628" t="str">
        <f>'Leistungen planen '!B56</f>
        <v>Beschäftigung für Externe/ 
Tagesstätte (BS/TS)</v>
      </c>
      <c r="AB3" s="628"/>
      <c r="AC3" s="628"/>
      <c r="AD3" s="629"/>
      <c r="AE3" s="629"/>
      <c r="AF3" s="604" t="s">
        <v>178</v>
      </c>
      <c r="AG3" s="604"/>
      <c r="AH3" s="604"/>
      <c r="AI3" s="605"/>
      <c r="AJ3" s="605"/>
    </row>
    <row r="4" spans="1:36" ht="11.25" customHeight="1" x14ac:dyDescent="0.2">
      <c r="A4" s="645"/>
      <c r="B4" s="644"/>
      <c r="C4" s="616"/>
      <c r="D4" s="616"/>
      <c r="E4" s="616"/>
      <c r="F4" s="616"/>
      <c r="G4" s="616"/>
      <c r="H4" s="616"/>
      <c r="I4" s="636"/>
      <c r="J4" s="636"/>
      <c r="K4" s="130"/>
      <c r="L4" s="625"/>
      <c r="M4" s="626"/>
      <c r="N4" s="626"/>
      <c r="O4" s="626"/>
      <c r="P4" s="626"/>
      <c r="Q4" s="625"/>
      <c r="R4" s="626"/>
      <c r="S4" s="626"/>
      <c r="T4" s="626"/>
      <c r="U4" s="627"/>
      <c r="V4" s="633"/>
      <c r="W4" s="634"/>
      <c r="X4" s="634"/>
      <c r="Y4" s="634"/>
      <c r="Z4" s="634"/>
      <c r="AA4" s="629"/>
      <c r="AB4" s="629"/>
      <c r="AC4" s="629"/>
      <c r="AD4" s="629"/>
      <c r="AE4" s="629"/>
      <c r="AF4" s="605"/>
      <c r="AG4" s="605"/>
      <c r="AH4" s="605"/>
      <c r="AI4" s="605"/>
      <c r="AJ4" s="605"/>
    </row>
    <row r="5" spans="1:36" ht="12.75" customHeight="1" x14ac:dyDescent="0.2">
      <c r="A5" s="645"/>
      <c r="B5" s="644"/>
      <c r="C5" s="616"/>
      <c r="D5" s="616"/>
      <c r="E5" s="616"/>
      <c r="F5" s="616"/>
      <c r="G5" s="616"/>
      <c r="H5" s="616"/>
      <c r="I5" s="636"/>
      <c r="J5" s="636"/>
      <c r="K5" s="130"/>
      <c r="L5" s="606" t="s">
        <v>278</v>
      </c>
      <c r="M5" s="608" t="s">
        <v>204</v>
      </c>
      <c r="N5" s="608" t="s">
        <v>256</v>
      </c>
      <c r="O5" s="608" t="s">
        <v>210</v>
      </c>
      <c r="P5" s="608" t="s">
        <v>279</v>
      </c>
      <c r="Q5" s="606" t="s">
        <v>278</v>
      </c>
      <c r="R5" s="608" t="s">
        <v>204</v>
      </c>
      <c r="S5" s="608" t="s">
        <v>256</v>
      </c>
      <c r="T5" s="608" t="s">
        <v>210</v>
      </c>
      <c r="U5" s="608" t="s">
        <v>279</v>
      </c>
      <c r="V5" s="606" t="s">
        <v>278</v>
      </c>
      <c r="W5" s="608" t="s">
        <v>204</v>
      </c>
      <c r="X5" s="608" t="s">
        <v>256</v>
      </c>
      <c r="Y5" s="608" t="s">
        <v>210</v>
      </c>
      <c r="Z5" s="608" t="s">
        <v>279</v>
      </c>
      <c r="AA5" s="606" t="s">
        <v>278</v>
      </c>
      <c r="AB5" s="608" t="s">
        <v>204</v>
      </c>
      <c r="AC5" s="608" t="s">
        <v>256</v>
      </c>
      <c r="AD5" s="608" t="s">
        <v>210</v>
      </c>
      <c r="AE5" s="608" t="s">
        <v>279</v>
      </c>
      <c r="AF5" s="606" t="s">
        <v>278</v>
      </c>
      <c r="AG5" s="608" t="s">
        <v>204</v>
      </c>
      <c r="AH5" s="608" t="s">
        <v>256</v>
      </c>
      <c r="AI5" s="608" t="s">
        <v>210</v>
      </c>
      <c r="AJ5" s="608" t="s">
        <v>279</v>
      </c>
    </row>
    <row r="6" spans="1:36" ht="83.45" customHeight="1" x14ac:dyDescent="0.2">
      <c r="A6" s="487"/>
      <c r="B6" s="486" t="s">
        <v>111</v>
      </c>
      <c r="C6" s="617"/>
      <c r="D6" s="617"/>
      <c r="E6" s="617"/>
      <c r="F6" s="617"/>
      <c r="G6" s="617"/>
      <c r="H6" s="617"/>
      <c r="I6" s="636"/>
      <c r="J6" s="638"/>
      <c r="K6" s="130"/>
      <c r="L6" s="607"/>
      <c r="M6" s="609"/>
      <c r="N6" s="610"/>
      <c r="O6" s="611"/>
      <c r="P6" s="611"/>
      <c r="Q6" s="607"/>
      <c r="R6" s="609"/>
      <c r="S6" s="610"/>
      <c r="T6" s="611"/>
      <c r="U6" s="611"/>
      <c r="V6" s="607"/>
      <c r="W6" s="609"/>
      <c r="X6" s="610"/>
      <c r="Y6" s="611"/>
      <c r="Z6" s="611"/>
      <c r="AA6" s="607"/>
      <c r="AB6" s="609"/>
      <c r="AC6" s="610"/>
      <c r="AD6" s="611"/>
      <c r="AE6" s="611"/>
      <c r="AF6" s="607"/>
      <c r="AG6" s="609"/>
      <c r="AH6" s="610"/>
      <c r="AI6" s="611"/>
      <c r="AJ6" s="611"/>
    </row>
    <row r="7" spans="1:36" ht="12.75" customHeight="1" x14ac:dyDescent="0.2">
      <c r="A7" s="95">
        <v>300</v>
      </c>
      <c r="B7" s="96" t="s">
        <v>27</v>
      </c>
      <c r="C7" s="20"/>
      <c r="D7" s="161">
        <f>L7+Q7+V7+AA7+AF7</f>
        <v>0</v>
      </c>
      <c r="E7" s="80">
        <f>SUM(M7,R7,W7,AB7,)</f>
        <v>0</v>
      </c>
      <c r="F7" s="80">
        <f>SUM(N7,S7,X7,AC7,AH7)</f>
        <v>0</v>
      </c>
      <c r="G7" s="80">
        <f>SUM(O7,T7,Y7,AD7,AI7)</f>
        <v>0</v>
      </c>
      <c r="H7" s="80">
        <f>SUM(P7,U7,Z7,AE7,AJ7)</f>
        <v>0</v>
      </c>
      <c r="I7" s="199" t="str">
        <f>IF(D7+F7=0,"",(F7-D7)/D7)</f>
        <v/>
      </c>
      <c r="J7" s="162" t="str">
        <f>IF(C7+H7=0,"",(H7-C7)/C7)</f>
        <v/>
      </c>
      <c r="K7" s="163"/>
      <c r="L7" s="20"/>
      <c r="M7" s="161">
        <f>(L7+L7*$A$6/100)</f>
        <v>0</v>
      </c>
      <c r="N7" s="20"/>
      <c r="O7" s="20"/>
      <c r="P7" s="80">
        <f>SUM(N7:O7)</f>
        <v>0</v>
      </c>
      <c r="Q7" s="20"/>
      <c r="R7" s="161">
        <f>(Q7+Q7*$A$6/100)</f>
        <v>0</v>
      </c>
      <c r="S7" s="20"/>
      <c r="T7" s="20"/>
      <c r="U7" s="80">
        <f>SUM(S7:T7)</f>
        <v>0</v>
      </c>
      <c r="V7" s="20"/>
      <c r="W7" s="161">
        <f>(V7+V7*$A$6/100)</f>
        <v>0</v>
      </c>
      <c r="X7" s="20"/>
      <c r="Y7" s="20"/>
      <c r="Z7" s="80">
        <f>SUM(X7:Y7)</f>
        <v>0</v>
      </c>
      <c r="AA7" s="20"/>
      <c r="AB7" s="161">
        <f>(AA7+AA7*$A$6/100)</f>
        <v>0</v>
      </c>
      <c r="AC7" s="20"/>
      <c r="AD7" s="20"/>
      <c r="AE7" s="80">
        <f>SUM(AC7:AD7)</f>
        <v>0</v>
      </c>
      <c r="AF7" s="20"/>
      <c r="AG7" s="161">
        <f>(AF7+AF7*$A$6/100)</f>
        <v>0</v>
      </c>
      <c r="AH7" s="20"/>
      <c r="AI7" s="394"/>
      <c r="AJ7" s="80">
        <f>SUM(AH7:AI7)</f>
        <v>0</v>
      </c>
    </row>
    <row r="8" spans="1:36" ht="12.75" customHeight="1" x14ac:dyDescent="0.2">
      <c r="A8" s="95">
        <v>310</v>
      </c>
      <c r="B8" s="96" t="s">
        <v>233</v>
      </c>
      <c r="C8" s="20"/>
      <c r="D8" s="161">
        <f t="shared" ref="D8:D58" si="0">L8+Q8+V8+AA8+AF8</f>
        <v>0</v>
      </c>
      <c r="E8" s="80">
        <f t="shared" ref="E8:E15" si="1">SUM(M8,R8,W8,AB8,)</f>
        <v>0</v>
      </c>
      <c r="F8" s="80">
        <f t="shared" ref="F8:F15" si="2">SUM(N8,S8,X8,AC8,AH8)</f>
        <v>0</v>
      </c>
      <c r="G8" s="80">
        <f t="shared" ref="G8:G15" si="3">SUM(O8,T8,Y8,AD8,AI8)</f>
        <v>0</v>
      </c>
      <c r="H8" s="80">
        <f t="shared" ref="H8:H15" si="4">SUM(P8,U8,Z8,AE8,AJ8)</f>
        <v>0</v>
      </c>
      <c r="I8" s="199" t="str">
        <f t="shared" ref="I8:I23" si="5">IF(D8+F8=0,"",(F8-D8)/D8)</f>
        <v/>
      </c>
      <c r="J8" s="162" t="str">
        <f t="shared" ref="J8:J73" si="6">IF(C8+H8=0,"",(H8-C8)/C8)</f>
        <v/>
      </c>
      <c r="K8" s="163"/>
      <c r="L8" s="20"/>
      <c r="M8" s="161">
        <f t="shared" ref="M8:M15" si="7">(L8+L8*$A$6/100)</f>
        <v>0</v>
      </c>
      <c r="N8" s="20"/>
      <c r="O8" s="20"/>
      <c r="P8" s="80">
        <f t="shared" ref="P8:P71" si="8">SUM(N8:O8)</f>
        <v>0</v>
      </c>
      <c r="Q8" s="20"/>
      <c r="R8" s="161">
        <f t="shared" ref="R8:R15" si="9">(Q8+Q8*$A$6/100)</f>
        <v>0</v>
      </c>
      <c r="S8" s="20"/>
      <c r="T8" s="20"/>
      <c r="U8" s="80">
        <f t="shared" ref="U8:U71" si="10">SUM(S8:T8)</f>
        <v>0</v>
      </c>
      <c r="V8" s="20"/>
      <c r="W8" s="161">
        <f t="shared" ref="W8:W15" si="11">(V8+V8*$A$6/100)</f>
        <v>0</v>
      </c>
      <c r="X8" s="20"/>
      <c r="Y8" s="20"/>
      <c r="Z8" s="80">
        <f t="shared" ref="Z8:Z71" si="12">SUM(X8:Y8)</f>
        <v>0</v>
      </c>
      <c r="AA8" s="20"/>
      <c r="AB8" s="161">
        <f t="shared" ref="AB8:AB15" si="13">(AA8+AA8*$A$6/100)</f>
        <v>0</v>
      </c>
      <c r="AC8" s="20"/>
      <c r="AD8" s="20"/>
      <c r="AE8" s="80">
        <f t="shared" ref="AE8:AE15" si="14">SUM(AC8:AD8)</f>
        <v>0</v>
      </c>
      <c r="AF8" s="20"/>
      <c r="AG8" s="161">
        <f t="shared" ref="AG8:AG15" si="15">(AF8+AF8*$A$6/100)</f>
        <v>0</v>
      </c>
      <c r="AH8" s="20"/>
      <c r="AI8" s="394"/>
      <c r="AJ8" s="80">
        <f t="shared" ref="AJ8:AJ15" si="16">SUM(AH8:AI8)</f>
        <v>0</v>
      </c>
    </row>
    <row r="9" spans="1:36" ht="12.75" customHeight="1" x14ac:dyDescent="0.2">
      <c r="A9" s="95">
        <v>320</v>
      </c>
      <c r="B9" s="96" t="s">
        <v>28</v>
      </c>
      <c r="C9" s="20"/>
      <c r="D9" s="161">
        <f t="shared" si="0"/>
        <v>0</v>
      </c>
      <c r="E9" s="80">
        <f t="shared" si="1"/>
        <v>0</v>
      </c>
      <c r="F9" s="80">
        <f t="shared" si="2"/>
        <v>0</v>
      </c>
      <c r="G9" s="80">
        <f t="shared" si="3"/>
        <v>0</v>
      </c>
      <c r="H9" s="80">
        <f t="shared" si="4"/>
        <v>0</v>
      </c>
      <c r="I9" s="199" t="str">
        <f t="shared" si="5"/>
        <v/>
      </c>
      <c r="J9" s="162" t="str">
        <f t="shared" si="6"/>
        <v/>
      </c>
      <c r="K9" s="163"/>
      <c r="L9" s="20"/>
      <c r="M9" s="161">
        <f t="shared" si="7"/>
        <v>0</v>
      </c>
      <c r="N9" s="20"/>
      <c r="O9" s="20"/>
      <c r="P9" s="80">
        <f t="shared" si="8"/>
        <v>0</v>
      </c>
      <c r="Q9" s="20"/>
      <c r="R9" s="161">
        <f t="shared" si="9"/>
        <v>0</v>
      </c>
      <c r="S9" s="20"/>
      <c r="T9" s="20"/>
      <c r="U9" s="80">
        <f t="shared" si="10"/>
        <v>0</v>
      </c>
      <c r="V9" s="20"/>
      <c r="W9" s="161">
        <f t="shared" si="11"/>
        <v>0</v>
      </c>
      <c r="X9" s="20"/>
      <c r="Y9" s="20"/>
      <c r="Z9" s="80">
        <f t="shared" si="12"/>
        <v>0</v>
      </c>
      <c r="AA9" s="20"/>
      <c r="AB9" s="161">
        <f t="shared" si="13"/>
        <v>0</v>
      </c>
      <c r="AC9" s="20"/>
      <c r="AD9" s="20"/>
      <c r="AE9" s="80">
        <f t="shared" si="14"/>
        <v>0</v>
      </c>
      <c r="AF9" s="20"/>
      <c r="AG9" s="161">
        <f t="shared" si="15"/>
        <v>0</v>
      </c>
      <c r="AH9" s="20"/>
      <c r="AI9" s="394"/>
      <c r="AJ9" s="80">
        <f t="shared" si="16"/>
        <v>0</v>
      </c>
    </row>
    <row r="10" spans="1:36" ht="12.75" customHeight="1" x14ac:dyDescent="0.2">
      <c r="A10" s="95">
        <v>330</v>
      </c>
      <c r="B10" s="96" t="s">
        <v>163</v>
      </c>
      <c r="C10" s="20"/>
      <c r="D10" s="161">
        <f t="shared" si="0"/>
        <v>0</v>
      </c>
      <c r="E10" s="80">
        <f t="shared" si="1"/>
        <v>0</v>
      </c>
      <c r="F10" s="80">
        <f t="shared" si="2"/>
        <v>0</v>
      </c>
      <c r="G10" s="80">
        <f t="shared" si="3"/>
        <v>0</v>
      </c>
      <c r="H10" s="80">
        <f t="shared" si="4"/>
        <v>0</v>
      </c>
      <c r="I10" s="199" t="str">
        <f t="shared" si="5"/>
        <v/>
      </c>
      <c r="J10" s="162" t="str">
        <f>IF(C10+H10=0,"",(H10-C10)/C10)</f>
        <v/>
      </c>
      <c r="K10" s="163"/>
      <c r="L10" s="20"/>
      <c r="M10" s="161">
        <f t="shared" si="7"/>
        <v>0</v>
      </c>
      <c r="N10" s="20"/>
      <c r="O10" s="20"/>
      <c r="P10" s="80">
        <f t="shared" si="8"/>
        <v>0</v>
      </c>
      <c r="Q10" s="20"/>
      <c r="R10" s="161">
        <f t="shared" si="9"/>
        <v>0</v>
      </c>
      <c r="S10" s="20"/>
      <c r="T10" s="20"/>
      <c r="U10" s="80">
        <f t="shared" si="10"/>
        <v>0</v>
      </c>
      <c r="V10" s="20"/>
      <c r="W10" s="161">
        <f t="shared" si="11"/>
        <v>0</v>
      </c>
      <c r="X10" s="20"/>
      <c r="Y10" s="20"/>
      <c r="Z10" s="80">
        <f t="shared" si="12"/>
        <v>0</v>
      </c>
      <c r="AA10" s="20"/>
      <c r="AB10" s="161">
        <f t="shared" si="13"/>
        <v>0</v>
      </c>
      <c r="AC10" s="20"/>
      <c r="AD10" s="20"/>
      <c r="AE10" s="80">
        <f t="shared" si="14"/>
        <v>0</v>
      </c>
      <c r="AF10" s="20"/>
      <c r="AG10" s="161">
        <f t="shared" si="15"/>
        <v>0</v>
      </c>
      <c r="AH10" s="20"/>
      <c r="AI10" s="394"/>
      <c r="AJ10" s="80">
        <f t="shared" si="16"/>
        <v>0</v>
      </c>
    </row>
    <row r="11" spans="1:36" x14ac:dyDescent="0.2">
      <c r="A11" s="95">
        <v>340</v>
      </c>
      <c r="B11" s="96" t="s">
        <v>164</v>
      </c>
      <c r="C11" s="20"/>
      <c r="D11" s="161">
        <f t="shared" si="0"/>
        <v>0</v>
      </c>
      <c r="E11" s="80">
        <f t="shared" si="1"/>
        <v>0</v>
      </c>
      <c r="F11" s="80">
        <f t="shared" si="2"/>
        <v>0</v>
      </c>
      <c r="G11" s="80">
        <f t="shared" si="3"/>
        <v>0</v>
      </c>
      <c r="H11" s="80">
        <f t="shared" si="4"/>
        <v>0</v>
      </c>
      <c r="I11" s="199" t="str">
        <f t="shared" si="5"/>
        <v/>
      </c>
      <c r="J11" s="162" t="str">
        <f>IF(C11+H11=0,"",(H11-C11)/C11)</f>
        <v/>
      </c>
      <c r="K11" s="163"/>
      <c r="L11" s="20"/>
      <c r="M11" s="161">
        <f t="shared" si="7"/>
        <v>0</v>
      </c>
      <c r="N11" s="20"/>
      <c r="O11" s="20"/>
      <c r="P11" s="80">
        <f t="shared" si="8"/>
        <v>0</v>
      </c>
      <c r="Q11" s="20"/>
      <c r="R11" s="161">
        <f t="shared" si="9"/>
        <v>0</v>
      </c>
      <c r="S11" s="20"/>
      <c r="T11" s="20"/>
      <c r="U11" s="80">
        <f t="shared" si="10"/>
        <v>0</v>
      </c>
      <c r="V11" s="20"/>
      <c r="W11" s="161">
        <f t="shared" si="11"/>
        <v>0</v>
      </c>
      <c r="X11" s="20"/>
      <c r="Y11" s="20"/>
      <c r="Z11" s="80">
        <f t="shared" si="12"/>
        <v>0</v>
      </c>
      <c r="AA11" s="20"/>
      <c r="AB11" s="161">
        <f t="shared" si="13"/>
        <v>0</v>
      </c>
      <c r="AC11" s="20"/>
      <c r="AD11" s="20"/>
      <c r="AE11" s="80">
        <f t="shared" si="14"/>
        <v>0</v>
      </c>
      <c r="AF11" s="20"/>
      <c r="AG11" s="161">
        <f t="shared" si="15"/>
        <v>0</v>
      </c>
      <c r="AH11" s="20"/>
      <c r="AI11" s="394"/>
      <c r="AJ11" s="80">
        <f t="shared" si="16"/>
        <v>0</v>
      </c>
    </row>
    <row r="12" spans="1:36" x14ac:dyDescent="0.2">
      <c r="A12" s="95">
        <v>350</v>
      </c>
      <c r="B12" s="96" t="s">
        <v>29</v>
      </c>
      <c r="C12" s="20"/>
      <c r="D12" s="161">
        <f t="shared" si="0"/>
        <v>0</v>
      </c>
      <c r="E12" s="80">
        <f t="shared" si="1"/>
        <v>0</v>
      </c>
      <c r="F12" s="80">
        <f t="shared" si="2"/>
        <v>0</v>
      </c>
      <c r="G12" s="80">
        <f t="shared" si="3"/>
        <v>0</v>
      </c>
      <c r="H12" s="80">
        <f t="shared" si="4"/>
        <v>0</v>
      </c>
      <c r="I12" s="199" t="str">
        <f t="shared" si="5"/>
        <v/>
      </c>
      <c r="J12" s="162" t="str">
        <f t="shared" si="6"/>
        <v/>
      </c>
      <c r="K12" s="163"/>
      <c r="L12" s="20"/>
      <c r="M12" s="161">
        <f t="shared" si="7"/>
        <v>0</v>
      </c>
      <c r="N12" s="20"/>
      <c r="O12" s="20"/>
      <c r="P12" s="80">
        <f t="shared" si="8"/>
        <v>0</v>
      </c>
      <c r="Q12" s="20"/>
      <c r="R12" s="161">
        <f t="shared" si="9"/>
        <v>0</v>
      </c>
      <c r="S12" s="20"/>
      <c r="T12" s="20"/>
      <c r="U12" s="80">
        <f t="shared" si="10"/>
        <v>0</v>
      </c>
      <c r="V12" s="20"/>
      <c r="W12" s="161">
        <f t="shared" si="11"/>
        <v>0</v>
      </c>
      <c r="X12" s="20"/>
      <c r="Y12" s="20"/>
      <c r="Z12" s="80">
        <f t="shared" si="12"/>
        <v>0</v>
      </c>
      <c r="AA12" s="20"/>
      <c r="AB12" s="161">
        <f t="shared" si="13"/>
        <v>0</v>
      </c>
      <c r="AC12" s="20"/>
      <c r="AD12" s="20"/>
      <c r="AE12" s="80">
        <f t="shared" si="14"/>
        <v>0</v>
      </c>
      <c r="AF12" s="20"/>
      <c r="AG12" s="161">
        <f t="shared" si="15"/>
        <v>0</v>
      </c>
      <c r="AH12" s="20"/>
      <c r="AI12" s="394"/>
      <c r="AJ12" s="80">
        <f t="shared" si="16"/>
        <v>0</v>
      </c>
    </row>
    <row r="13" spans="1:36" x14ac:dyDescent="0.2">
      <c r="A13" s="95">
        <v>360</v>
      </c>
      <c r="B13" s="347" t="s">
        <v>235</v>
      </c>
      <c r="C13" s="20"/>
      <c r="D13" s="161">
        <f t="shared" ref="D13" si="17">L13+Q13+V13+AA13+AF13</f>
        <v>0</v>
      </c>
      <c r="E13" s="80">
        <f t="shared" ref="E13" si="18">SUM(M13,R13,W13,AB13,)</f>
        <v>0</v>
      </c>
      <c r="F13" s="80">
        <f t="shared" ref="F13" si="19">SUM(N13,S13,X13,AC13,AH13)</f>
        <v>0</v>
      </c>
      <c r="G13" s="80">
        <f t="shared" ref="G13" si="20">SUM(O13,T13,Y13,AD13,AI13)</f>
        <v>0</v>
      </c>
      <c r="H13" s="80">
        <f t="shared" ref="H13" si="21">SUM(P13,U13,Z13,AE13,AJ13)</f>
        <v>0</v>
      </c>
      <c r="I13" s="199" t="str">
        <f t="shared" si="5"/>
        <v/>
      </c>
      <c r="J13" s="162"/>
      <c r="K13" s="163"/>
      <c r="L13" s="20"/>
      <c r="M13" s="518"/>
      <c r="N13" s="20"/>
      <c r="O13" s="20"/>
      <c r="P13" s="80">
        <f t="shared" si="8"/>
        <v>0</v>
      </c>
      <c r="Q13" s="20"/>
      <c r="R13" s="518"/>
      <c r="S13" s="20"/>
      <c r="T13" s="20"/>
      <c r="U13" s="80">
        <f t="shared" si="10"/>
        <v>0</v>
      </c>
      <c r="V13" s="20"/>
      <c r="W13" s="518"/>
      <c r="X13" s="20"/>
      <c r="Y13" s="20"/>
      <c r="Z13" s="80">
        <f t="shared" si="12"/>
        <v>0</v>
      </c>
      <c r="AA13" s="20"/>
      <c r="AB13" s="518"/>
      <c r="AC13" s="20"/>
      <c r="AD13" s="20"/>
      <c r="AE13" s="80">
        <f t="shared" si="14"/>
        <v>0</v>
      </c>
      <c r="AF13" s="20"/>
      <c r="AG13" s="518"/>
      <c r="AH13" s="20"/>
      <c r="AI13" s="394"/>
      <c r="AJ13" s="80">
        <f t="shared" si="16"/>
        <v>0</v>
      </c>
    </row>
    <row r="14" spans="1:36" x14ac:dyDescent="0.2">
      <c r="A14" s="95">
        <v>362</v>
      </c>
      <c r="B14" s="347" t="s">
        <v>234</v>
      </c>
      <c r="C14" s="20"/>
      <c r="D14" s="161">
        <f t="shared" si="0"/>
        <v>0</v>
      </c>
      <c r="E14" s="80">
        <f t="shared" si="1"/>
        <v>0</v>
      </c>
      <c r="F14" s="80">
        <f t="shared" si="2"/>
        <v>0</v>
      </c>
      <c r="G14" s="80">
        <f t="shared" si="3"/>
        <v>0</v>
      </c>
      <c r="H14" s="80">
        <f t="shared" si="4"/>
        <v>0</v>
      </c>
      <c r="I14" s="199" t="str">
        <f t="shared" si="5"/>
        <v/>
      </c>
      <c r="J14" s="162" t="str">
        <f t="shared" si="6"/>
        <v/>
      </c>
      <c r="K14" s="163"/>
      <c r="L14" s="20"/>
      <c r="M14" s="161">
        <f t="shared" si="7"/>
        <v>0</v>
      </c>
      <c r="N14" s="20"/>
      <c r="O14" s="20"/>
      <c r="P14" s="80">
        <f t="shared" si="8"/>
        <v>0</v>
      </c>
      <c r="Q14" s="20"/>
      <c r="R14" s="161">
        <f t="shared" si="9"/>
        <v>0</v>
      </c>
      <c r="S14" s="20"/>
      <c r="T14" s="20"/>
      <c r="U14" s="80">
        <f t="shared" si="10"/>
        <v>0</v>
      </c>
      <c r="V14" s="20"/>
      <c r="W14" s="161">
        <f t="shared" si="11"/>
        <v>0</v>
      </c>
      <c r="X14" s="20"/>
      <c r="Y14" s="20"/>
      <c r="Z14" s="80">
        <f t="shared" si="12"/>
        <v>0</v>
      </c>
      <c r="AA14" s="20"/>
      <c r="AB14" s="161">
        <f t="shared" si="13"/>
        <v>0</v>
      </c>
      <c r="AC14" s="20"/>
      <c r="AD14" s="20"/>
      <c r="AE14" s="80">
        <f t="shared" si="14"/>
        <v>0</v>
      </c>
      <c r="AF14" s="20"/>
      <c r="AG14" s="161">
        <f t="shared" si="15"/>
        <v>0</v>
      </c>
      <c r="AH14" s="20"/>
      <c r="AI14" s="394"/>
      <c r="AJ14" s="80">
        <f t="shared" si="16"/>
        <v>0</v>
      </c>
    </row>
    <row r="15" spans="1:36" x14ac:dyDescent="0.2">
      <c r="A15" s="95">
        <v>365</v>
      </c>
      <c r="B15" s="332" t="s">
        <v>236</v>
      </c>
      <c r="C15" s="20"/>
      <c r="D15" s="161">
        <f t="shared" si="0"/>
        <v>0</v>
      </c>
      <c r="E15" s="192">
        <f t="shared" si="1"/>
        <v>0</v>
      </c>
      <c r="F15" s="80">
        <f t="shared" si="2"/>
        <v>0</v>
      </c>
      <c r="G15" s="80">
        <f t="shared" si="3"/>
        <v>0</v>
      </c>
      <c r="H15" s="80">
        <f t="shared" si="4"/>
        <v>0</v>
      </c>
      <c r="I15" s="199" t="str">
        <f t="shared" si="5"/>
        <v/>
      </c>
      <c r="J15" s="162" t="str">
        <f t="shared" si="6"/>
        <v/>
      </c>
      <c r="K15" s="131"/>
      <c r="L15" s="29"/>
      <c r="M15" s="190">
        <f t="shared" si="7"/>
        <v>0</v>
      </c>
      <c r="N15" s="29"/>
      <c r="O15" s="29"/>
      <c r="P15" s="192">
        <f t="shared" si="8"/>
        <v>0</v>
      </c>
      <c r="Q15" s="29"/>
      <c r="R15" s="190">
        <f t="shared" si="9"/>
        <v>0</v>
      </c>
      <c r="S15" s="29"/>
      <c r="T15" s="29"/>
      <c r="U15" s="192">
        <f t="shared" si="10"/>
        <v>0</v>
      </c>
      <c r="V15" s="29"/>
      <c r="W15" s="190">
        <f t="shared" si="11"/>
        <v>0</v>
      </c>
      <c r="X15" s="29"/>
      <c r="Y15" s="29"/>
      <c r="Z15" s="192">
        <f t="shared" si="12"/>
        <v>0</v>
      </c>
      <c r="AA15" s="29"/>
      <c r="AB15" s="190">
        <f t="shared" si="13"/>
        <v>0</v>
      </c>
      <c r="AC15" s="29"/>
      <c r="AD15" s="29"/>
      <c r="AE15" s="192">
        <f t="shared" si="14"/>
        <v>0</v>
      </c>
      <c r="AF15" s="29"/>
      <c r="AG15" s="190">
        <f t="shared" si="15"/>
        <v>0</v>
      </c>
      <c r="AH15" s="29"/>
      <c r="AI15" s="395"/>
      <c r="AJ15" s="192">
        <f t="shared" si="16"/>
        <v>0</v>
      </c>
    </row>
    <row r="16" spans="1:36" s="82" customFormat="1" x14ac:dyDescent="0.2">
      <c r="A16" s="97"/>
      <c r="B16" s="191" t="s">
        <v>112</v>
      </c>
      <c r="C16" s="193">
        <f t="shared" ref="C16:E16" si="22">SUM(C7:C14)-C15</f>
        <v>0</v>
      </c>
      <c r="D16" s="193">
        <f>SUM(D7:D14)-D15</f>
        <v>0</v>
      </c>
      <c r="E16" s="225">
        <f t="shared" si="22"/>
        <v>0</v>
      </c>
      <c r="F16" s="193">
        <f>SUM(F7:F14)-F15</f>
        <v>0</v>
      </c>
      <c r="G16" s="193">
        <f t="shared" ref="G16" si="23">SUM(G7:G14)+G15</f>
        <v>0</v>
      </c>
      <c r="H16" s="193">
        <f>SUM(H7:H14)-H15</f>
        <v>0</v>
      </c>
      <c r="I16" s="199" t="str">
        <f t="shared" si="5"/>
        <v/>
      </c>
      <c r="J16" s="162" t="str">
        <f t="shared" si="6"/>
        <v/>
      </c>
      <c r="K16" s="170"/>
      <c r="L16" s="194">
        <f>SUM(L7:L14)-L15</f>
        <v>0</v>
      </c>
      <c r="M16" s="194">
        <f>SUM(M7:M14)-M15</f>
        <v>0</v>
      </c>
      <c r="N16" s="194">
        <f>SUM(N7:N14)-N15</f>
        <v>0</v>
      </c>
      <c r="O16" s="194">
        <f t="shared" ref="O16" si="24">SUM(O7:O14)+O15</f>
        <v>0</v>
      </c>
      <c r="P16" s="194">
        <f>SUM(P7:P14)-P15</f>
        <v>0</v>
      </c>
      <c r="Q16" s="194">
        <f>SUM(Q7:Q14)-Q15</f>
        <v>0</v>
      </c>
      <c r="R16" s="194">
        <f>SUM(R7:R14)-R15</f>
        <v>0</v>
      </c>
      <c r="S16" s="194">
        <f>SUM(S7:S14)-S15</f>
        <v>0</v>
      </c>
      <c r="T16" s="194">
        <f t="shared" ref="T16" si="25">SUM(T7:T14)+T15</f>
        <v>0</v>
      </c>
      <c r="U16" s="194">
        <f>SUM(U7:U14)-U15</f>
        <v>0</v>
      </c>
      <c r="V16" s="194">
        <f>SUM(V7:V14)-V15</f>
        <v>0</v>
      </c>
      <c r="W16" s="194">
        <f>SUM(W7:W14)-W15</f>
        <v>0</v>
      </c>
      <c r="X16" s="194">
        <f>SUM(X7:X14)-X15</f>
        <v>0</v>
      </c>
      <c r="Y16" s="194">
        <f t="shared" ref="Y16" si="26">SUM(Y7:Y14)+Y15</f>
        <v>0</v>
      </c>
      <c r="Z16" s="194">
        <f>SUM(Z7:Z14)-Z15</f>
        <v>0</v>
      </c>
      <c r="AA16" s="194">
        <f>SUM(AA7:AA14)-AA15</f>
        <v>0</v>
      </c>
      <c r="AB16" s="194">
        <f>SUM(AB7:AB14)-AB15</f>
        <v>0</v>
      </c>
      <c r="AC16" s="194">
        <f>SUM(AC7:AC14)-AC15</f>
        <v>0</v>
      </c>
      <c r="AD16" s="194">
        <f t="shared" ref="AD16" si="27">SUM(AD7:AD14)+AD15</f>
        <v>0</v>
      </c>
      <c r="AE16" s="194">
        <f>SUM(AE7:AE14)-AE15</f>
        <v>0</v>
      </c>
      <c r="AF16" s="194">
        <f>SUM(AF7:AF14)-AF15</f>
        <v>0</v>
      </c>
      <c r="AG16" s="194">
        <f>SUM(AG7:AG14)-AG15</f>
        <v>0</v>
      </c>
      <c r="AH16" s="194">
        <f>SUM(AH7:AH14)-AH15</f>
        <v>0</v>
      </c>
      <c r="AI16" s="194">
        <f t="shared" ref="AI16" si="28">SUM(AI7:AI14)+AI15</f>
        <v>0</v>
      </c>
      <c r="AJ16" s="194">
        <f>SUM(AJ7:AJ14)-AJ15</f>
        <v>0</v>
      </c>
    </row>
    <row r="17" spans="1:65" x14ac:dyDescent="0.2">
      <c r="A17" s="95">
        <v>370</v>
      </c>
      <c r="B17" s="96" t="s">
        <v>30</v>
      </c>
      <c r="C17" s="20"/>
      <c r="D17" s="161">
        <f t="shared" si="0"/>
        <v>0</v>
      </c>
      <c r="E17" s="80">
        <f>SUM(M17,R17,W17,AB17,)</f>
        <v>0</v>
      </c>
      <c r="F17" s="80">
        <f t="shared" ref="F17:H20" si="29">SUM(N17,S17,X17,AC17,AH17)</f>
        <v>0</v>
      </c>
      <c r="G17" s="80">
        <f t="shared" si="29"/>
        <v>0</v>
      </c>
      <c r="H17" s="80">
        <f t="shared" si="29"/>
        <v>0</v>
      </c>
      <c r="I17" s="199" t="str">
        <f t="shared" si="5"/>
        <v/>
      </c>
      <c r="J17" s="162" t="str">
        <f t="shared" si="6"/>
        <v/>
      </c>
      <c r="K17" s="163"/>
      <c r="L17" s="20"/>
      <c r="M17" s="161">
        <f>(L17+L17*$A$6/100)</f>
        <v>0</v>
      </c>
      <c r="N17" s="20"/>
      <c r="O17" s="20"/>
      <c r="P17" s="80">
        <f t="shared" si="8"/>
        <v>0</v>
      </c>
      <c r="Q17" s="20"/>
      <c r="R17" s="161">
        <f>(Q17+Q17*$A$6/100)</f>
        <v>0</v>
      </c>
      <c r="S17" s="20"/>
      <c r="T17" s="20"/>
      <c r="U17" s="80">
        <f t="shared" si="10"/>
        <v>0</v>
      </c>
      <c r="V17" s="20"/>
      <c r="W17" s="161">
        <f>(V17+V17*$A$6/100)</f>
        <v>0</v>
      </c>
      <c r="X17" s="20"/>
      <c r="Y17" s="20"/>
      <c r="Z17" s="80">
        <f t="shared" si="12"/>
        <v>0</v>
      </c>
      <c r="AA17" s="20"/>
      <c r="AB17" s="161">
        <f>(AA17+AA17*$A$6/100)</f>
        <v>0</v>
      </c>
      <c r="AC17" s="20"/>
      <c r="AD17" s="20"/>
      <c r="AE17" s="80">
        <f t="shared" ref="AE17:AE71" si="30">SUM(AC17:AD17)</f>
        <v>0</v>
      </c>
      <c r="AF17" s="20"/>
      <c r="AG17" s="161">
        <f>(AF17+AF17*$A$6/100)</f>
        <v>0</v>
      </c>
      <c r="AH17" s="20"/>
      <c r="AI17" s="394"/>
      <c r="AJ17" s="80">
        <f>SUM(AH17:AI17)</f>
        <v>0</v>
      </c>
    </row>
    <row r="18" spans="1:65" x14ac:dyDescent="0.2">
      <c r="A18" s="95">
        <v>3780</v>
      </c>
      <c r="B18" s="157" t="s">
        <v>165</v>
      </c>
      <c r="C18" s="29"/>
      <c r="D18" s="161">
        <f t="shared" si="0"/>
        <v>0</v>
      </c>
      <c r="E18" s="192">
        <f>SUM(M18,R18,W18,AB18,)</f>
        <v>0</v>
      </c>
      <c r="F18" s="80">
        <f t="shared" si="29"/>
        <v>0</v>
      </c>
      <c r="G18" s="80">
        <f t="shared" si="29"/>
        <v>0</v>
      </c>
      <c r="H18" s="80">
        <f t="shared" si="29"/>
        <v>0</v>
      </c>
      <c r="I18" s="199" t="str">
        <f t="shared" si="5"/>
        <v/>
      </c>
      <c r="J18" s="162" t="str">
        <f t="shared" si="6"/>
        <v/>
      </c>
      <c r="K18" s="131"/>
      <c r="L18" s="29"/>
      <c r="M18" s="190">
        <f t="shared" ref="M18:M20" si="31">(L18+L18*$A$6/100)</f>
        <v>0</v>
      </c>
      <c r="N18" s="29"/>
      <c r="O18" s="29"/>
      <c r="P18" s="192">
        <f t="shared" si="8"/>
        <v>0</v>
      </c>
      <c r="Q18" s="29"/>
      <c r="R18" s="190">
        <f t="shared" ref="R18:R20" si="32">(Q18+Q18*$A$6/100)</f>
        <v>0</v>
      </c>
      <c r="S18" s="29"/>
      <c r="T18" s="29"/>
      <c r="U18" s="192">
        <f t="shared" si="10"/>
        <v>0</v>
      </c>
      <c r="V18" s="29"/>
      <c r="W18" s="190">
        <f t="shared" ref="W18:W20" si="33">(V18+V18*$A$6/100)</f>
        <v>0</v>
      </c>
      <c r="X18" s="29"/>
      <c r="Y18" s="29"/>
      <c r="Z18" s="192">
        <f t="shared" si="12"/>
        <v>0</v>
      </c>
      <c r="AA18" s="29"/>
      <c r="AB18" s="190">
        <f t="shared" ref="AB18:AB20" si="34">(AA18+AA18*$A$6/100)</f>
        <v>0</v>
      </c>
      <c r="AC18" s="29"/>
      <c r="AD18" s="29"/>
      <c r="AE18" s="192">
        <f t="shared" si="30"/>
        <v>0</v>
      </c>
      <c r="AF18" s="29"/>
      <c r="AG18" s="190">
        <f t="shared" ref="AG18:AG20" si="35">(AF18+AF18*$A$6/100)</f>
        <v>0</v>
      </c>
      <c r="AH18" s="29"/>
      <c r="AI18" s="395"/>
      <c r="AJ18" s="192">
        <f>SUM(AH18:AI18)</f>
        <v>0</v>
      </c>
    </row>
    <row r="19" spans="1:65" x14ac:dyDescent="0.2">
      <c r="A19" s="95">
        <v>380</v>
      </c>
      <c r="B19" s="96" t="s">
        <v>31</v>
      </c>
      <c r="C19" s="20"/>
      <c r="D19" s="161">
        <f t="shared" si="0"/>
        <v>0</v>
      </c>
      <c r="E19" s="80">
        <f>SUM(M19,R19,W19,AB19,)</f>
        <v>0</v>
      </c>
      <c r="F19" s="80">
        <f t="shared" si="29"/>
        <v>0</v>
      </c>
      <c r="G19" s="80">
        <f t="shared" si="29"/>
        <v>0</v>
      </c>
      <c r="H19" s="80">
        <f t="shared" si="29"/>
        <v>0</v>
      </c>
      <c r="I19" s="199" t="str">
        <f t="shared" si="5"/>
        <v/>
      </c>
      <c r="J19" s="162" t="str">
        <f t="shared" si="6"/>
        <v/>
      </c>
      <c r="K19" s="163"/>
      <c r="L19" s="20"/>
      <c r="M19" s="161">
        <f t="shared" si="31"/>
        <v>0</v>
      </c>
      <c r="N19" s="20"/>
      <c r="O19" s="20"/>
      <c r="P19" s="80">
        <f t="shared" si="8"/>
        <v>0</v>
      </c>
      <c r="Q19" s="20"/>
      <c r="R19" s="161">
        <f t="shared" si="32"/>
        <v>0</v>
      </c>
      <c r="S19" s="20"/>
      <c r="T19" s="20"/>
      <c r="U19" s="80">
        <f t="shared" si="10"/>
        <v>0</v>
      </c>
      <c r="V19" s="20"/>
      <c r="W19" s="161">
        <f t="shared" si="33"/>
        <v>0</v>
      </c>
      <c r="X19" s="20"/>
      <c r="Y19" s="20"/>
      <c r="Z19" s="80">
        <f t="shared" si="12"/>
        <v>0</v>
      </c>
      <c r="AA19" s="20"/>
      <c r="AB19" s="161">
        <f t="shared" si="34"/>
        <v>0</v>
      </c>
      <c r="AC19" s="20"/>
      <c r="AD19" s="20"/>
      <c r="AE19" s="80">
        <f t="shared" si="30"/>
        <v>0</v>
      </c>
      <c r="AF19" s="20"/>
      <c r="AG19" s="161">
        <f t="shared" si="35"/>
        <v>0</v>
      </c>
      <c r="AH19" s="20"/>
      <c r="AI19" s="394"/>
      <c r="AJ19" s="80">
        <f>SUM(AH19:AI19)</f>
        <v>0</v>
      </c>
    </row>
    <row r="20" spans="1:65" x14ac:dyDescent="0.2">
      <c r="A20" s="95">
        <v>390</v>
      </c>
      <c r="B20" s="96" t="s">
        <v>32</v>
      </c>
      <c r="C20" s="187"/>
      <c r="D20" s="161">
        <f t="shared" si="0"/>
        <v>0</v>
      </c>
      <c r="E20" s="80">
        <f>SUM(M20,R20,W20,AB20,)</f>
        <v>0</v>
      </c>
      <c r="F20" s="80">
        <f t="shared" si="29"/>
        <v>0</v>
      </c>
      <c r="G20" s="80">
        <f t="shared" si="29"/>
        <v>0</v>
      </c>
      <c r="H20" s="80">
        <f t="shared" si="29"/>
        <v>0</v>
      </c>
      <c r="I20" s="199" t="str">
        <f t="shared" si="5"/>
        <v/>
      </c>
      <c r="J20" s="162" t="str">
        <f t="shared" si="6"/>
        <v/>
      </c>
      <c r="K20" s="163"/>
      <c r="L20" s="20"/>
      <c r="M20" s="161">
        <f t="shared" si="31"/>
        <v>0</v>
      </c>
      <c r="N20" s="187"/>
      <c r="O20" s="187"/>
      <c r="P20" s="80">
        <f t="shared" si="8"/>
        <v>0</v>
      </c>
      <c r="Q20" s="20"/>
      <c r="R20" s="161">
        <f t="shared" si="32"/>
        <v>0</v>
      </c>
      <c r="S20" s="20"/>
      <c r="T20" s="20"/>
      <c r="U20" s="80">
        <f t="shared" si="10"/>
        <v>0</v>
      </c>
      <c r="V20" s="20"/>
      <c r="W20" s="161">
        <f t="shared" si="33"/>
        <v>0</v>
      </c>
      <c r="X20" s="20"/>
      <c r="Y20" s="20"/>
      <c r="Z20" s="80">
        <f t="shared" si="12"/>
        <v>0</v>
      </c>
      <c r="AA20" s="20"/>
      <c r="AB20" s="161">
        <f t="shared" si="34"/>
        <v>0</v>
      </c>
      <c r="AC20" s="20"/>
      <c r="AD20" s="20"/>
      <c r="AE20" s="80">
        <f t="shared" si="30"/>
        <v>0</v>
      </c>
      <c r="AF20" s="20"/>
      <c r="AG20" s="161">
        <f t="shared" si="35"/>
        <v>0</v>
      </c>
      <c r="AH20" s="20"/>
      <c r="AI20" s="394"/>
      <c r="AJ20" s="80">
        <f>SUM(AH20:AI20)</f>
        <v>0</v>
      </c>
    </row>
    <row r="21" spans="1:65" s="47" customFormat="1" x14ac:dyDescent="0.2">
      <c r="A21" s="54" t="s">
        <v>33</v>
      </c>
      <c r="B21" s="371"/>
      <c r="C21" s="380">
        <f>SUM(C16+C15+C17+C19+C20)</f>
        <v>0</v>
      </c>
      <c r="D21" s="372">
        <f>SUM(D16+D15+D17+D19+D20)</f>
        <v>0</v>
      </c>
      <c r="E21" s="372">
        <f>SUM(E16+E15+E17+E19+E20)</f>
        <v>0</v>
      </c>
      <c r="F21" s="373">
        <f t="shared" ref="F21:AE21" si="36">SUM(F16+F15+F17+F19+F20)</f>
        <v>0</v>
      </c>
      <c r="G21" s="373">
        <f t="shared" si="36"/>
        <v>0</v>
      </c>
      <c r="H21" s="373">
        <f t="shared" si="36"/>
        <v>0</v>
      </c>
      <c r="I21" s="199" t="str">
        <f t="shared" si="5"/>
        <v/>
      </c>
      <c r="J21" s="162" t="str">
        <f t="shared" si="6"/>
        <v/>
      </c>
      <c r="K21" s="345">
        <f t="shared" si="36"/>
        <v>0</v>
      </c>
      <c r="L21" s="381">
        <f t="shared" si="36"/>
        <v>0</v>
      </c>
      <c r="M21" s="343">
        <f t="shared" si="36"/>
        <v>0</v>
      </c>
      <c r="N21" s="381">
        <f t="shared" si="36"/>
        <v>0</v>
      </c>
      <c r="O21" s="381">
        <f t="shared" si="36"/>
        <v>0</v>
      </c>
      <c r="P21" s="343">
        <f t="shared" si="36"/>
        <v>0</v>
      </c>
      <c r="Q21" s="381">
        <f t="shared" si="36"/>
        <v>0</v>
      </c>
      <c r="R21" s="343">
        <f t="shared" ref="R21" si="37">SUM(R16+R15+R17+R19+R20)</f>
        <v>0</v>
      </c>
      <c r="S21" s="381">
        <f t="shared" si="36"/>
        <v>0</v>
      </c>
      <c r="T21" s="381">
        <f t="shared" si="36"/>
        <v>0</v>
      </c>
      <c r="U21" s="343">
        <f t="shared" si="36"/>
        <v>0</v>
      </c>
      <c r="V21" s="381">
        <f t="shared" si="36"/>
        <v>0</v>
      </c>
      <c r="W21" s="343">
        <f t="shared" si="36"/>
        <v>0</v>
      </c>
      <c r="X21" s="381">
        <f t="shared" si="36"/>
        <v>0</v>
      </c>
      <c r="Y21" s="381">
        <f t="shared" si="36"/>
        <v>0</v>
      </c>
      <c r="Z21" s="343">
        <f t="shared" si="36"/>
        <v>0</v>
      </c>
      <c r="AA21" s="381">
        <f t="shared" si="36"/>
        <v>0</v>
      </c>
      <c r="AB21" s="343">
        <f t="shared" ref="AB21" si="38">SUM(AB16+AB15+AB17+AB19+AB20)</f>
        <v>0</v>
      </c>
      <c r="AC21" s="381">
        <f t="shared" si="36"/>
        <v>0</v>
      </c>
      <c r="AD21" s="381">
        <f t="shared" si="36"/>
        <v>0</v>
      </c>
      <c r="AE21" s="343">
        <f t="shared" si="36"/>
        <v>0</v>
      </c>
      <c r="AF21" s="381">
        <f>SUM(AF16+AF15+AF17+AF19+AF20)</f>
        <v>0</v>
      </c>
      <c r="AG21" s="343">
        <f t="shared" ref="AG21" si="39">SUM(AG16+AG15+AG17+AG19+AG20)</f>
        <v>0</v>
      </c>
      <c r="AH21" s="381">
        <f>SUM(AH16+AH15+AH17+AH19+AH20)</f>
        <v>0</v>
      </c>
      <c r="AI21" s="396">
        <f>SUM(AI16+AI15+AI17+AI19+AI20)</f>
        <v>0</v>
      </c>
      <c r="AJ21" s="343">
        <f>SUM(AJ16+AJ15+AJ17+AJ19+AJ20)</f>
        <v>0</v>
      </c>
    </row>
    <row r="22" spans="1:65" x14ac:dyDescent="0.2">
      <c r="A22" s="54" t="s">
        <v>48</v>
      </c>
      <c r="B22" s="96"/>
      <c r="C22" s="187"/>
      <c r="D22" s="161">
        <f t="shared" si="0"/>
        <v>0</v>
      </c>
      <c r="E22" s="80">
        <f>SUM(M22,R22,W22,AB22,)</f>
        <v>0</v>
      </c>
      <c r="F22" s="80">
        <f>SUM(N22,S22,X22,AC22,AH22)</f>
        <v>0</v>
      </c>
      <c r="G22" s="80">
        <f>SUM(O22,T22,Y22,AD22,AI22)</f>
        <v>0</v>
      </c>
      <c r="H22" s="80">
        <f>SUM(P22,U22,Z22,AE22,AJ22)</f>
        <v>0</v>
      </c>
      <c r="I22" s="199" t="str">
        <f t="shared" si="5"/>
        <v/>
      </c>
      <c r="J22" s="162" t="str">
        <f t="shared" si="6"/>
        <v/>
      </c>
      <c r="K22" s="163"/>
      <c r="L22" s="20"/>
      <c r="M22" s="161">
        <f>(L22+L22*$A$6/100)</f>
        <v>0</v>
      </c>
      <c r="N22" s="20"/>
      <c r="O22" s="20"/>
      <c r="P22" s="80">
        <f t="shared" si="8"/>
        <v>0</v>
      </c>
      <c r="Q22" s="20"/>
      <c r="R22" s="161">
        <f>(Q22+Q22*$A$6/100)</f>
        <v>0</v>
      </c>
      <c r="S22" s="20"/>
      <c r="T22" s="20"/>
      <c r="U22" s="80">
        <f t="shared" si="10"/>
        <v>0</v>
      </c>
      <c r="V22" s="20"/>
      <c r="W22" s="161">
        <f>(V22+V22*$A$6/100)</f>
        <v>0</v>
      </c>
      <c r="X22" s="20"/>
      <c r="Y22" s="20"/>
      <c r="Z22" s="80">
        <f t="shared" si="12"/>
        <v>0</v>
      </c>
      <c r="AA22" s="20"/>
      <c r="AB22" s="161">
        <f>(AA22+AA22*$A$6/100)</f>
        <v>0</v>
      </c>
      <c r="AC22" s="20"/>
      <c r="AD22" s="20"/>
      <c r="AE22" s="80">
        <f t="shared" si="30"/>
        <v>0</v>
      </c>
      <c r="AF22" s="20"/>
      <c r="AG22" s="161">
        <f>(AF22+AF22*$A$6/100)</f>
        <v>0</v>
      </c>
      <c r="AH22" s="20"/>
      <c r="AI22" s="394"/>
      <c r="AJ22" s="80">
        <f>SUM(AH22:AI22)</f>
        <v>0</v>
      </c>
    </row>
    <row r="23" spans="1:65" ht="13.5" thickBot="1" x14ac:dyDescent="0.25">
      <c r="A23" s="374" t="s">
        <v>181</v>
      </c>
      <c r="B23" s="98"/>
      <c r="C23" s="339">
        <f>C21+C22</f>
        <v>0</v>
      </c>
      <c r="D23" s="339">
        <f t="shared" ref="D23:AE23" si="40">D21+D22</f>
        <v>0</v>
      </c>
      <c r="E23" s="427">
        <f t="shared" si="40"/>
        <v>0</v>
      </c>
      <c r="F23" s="339">
        <f t="shared" si="40"/>
        <v>0</v>
      </c>
      <c r="G23" s="339">
        <f t="shared" si="40"/>
        <v>0</v>
      </c>
      <c r="H23" s="339">
        <f t="shared" si="40"/>
        <v>0</v>
      </c>
      <c r="I23" s="200" t="str">
        <f t="shared" si="5"/>
        <v/>
      </c>
      <c r="J23" s="164" t="str">
        <f t="shared" si="6"/>
        <v/>
      </c>
      <c r="K23" s="340">
        <f t="shared" si="40"/>
        <v>0</v>
      </c>
      <c r="L23" s="341">
        <f t="shared" si="40"/>
        <v>0</v>
      </c>
      <c r="M23" s="341">
        <f t="shared" si="40"/>
        <v>0</v>
      </c>
      <c r="N23" s="341">
        <f t="shared" si="40"/>
        <v>0</v>
      </c>
      <c r="O23" s="341">
        <f t="shared" si="40"/>
        <v>0</v>
      </c>
      <c r="P23" s="341">
        <f t="shared" si="40"/>
        <v>0</v>
      </c>
      <c r="Q23" s="341">
        <f t="shared" si="40"/>
        <v>0</v>
      </c>
      <c r="R23" s="341">
        <f t="shared" ref="R23" si="41">R21+R22</f>
        <v>0</v>
      </c>
      <c r="S23" s="341">
        <f t="shared" si="40"/>
        <v>0</v>
      </c>
      <c r="T23" s="341">
        <f t="shared" si="40"/>
        <v>0</v>
      </c>
      <c r="U23" s="341">
        <f t="shared" si="40"/>
        <v>0</v>
      </c>
      <c r="V23" s="341">
        <f t="shared" si="40"/>
        <v>0</v>
      </c>
      <c r="W23" s="341">
        <f t="shared" si="40"/>
        <v>0</v>
      </c>
      <c r="X23" s="341">
        <f t="shared" si="40"/>
        <v>0</v>
      </c>
      <c r="Y23" s="341">
        <f t="shared" si="40"/>
        <v>0</v>
      </c>
      <c r="Z23" s="341">
        <f t="shared" si="40"/>
        <v>0</v>
      </c>
      <c r="AA23" s="341">
        <f t="shared" si="40"/>
        <v>0</v>
      </c>
      <c r="AB23" s="341">
        <f t="shared" ref="AB23" si="42">AB21+AB22</f>
        <v>0</v>
      </c>
      <c r="AC23" s="341">
        <f t="shared" si="40"/>
        <v>0</v>
      </c>
      <c r="AD23" s="341">
        <f t="shared" si="40"/>
        <v>0</v>
      </c>
      <c r="AE23" s="341">
        <f t="shared" si="40"/>
        <v>0</v>
      </c>
      <c r="AF23" s="341">
        <f>AF21+AF22</f>
        <v>0</v>
      </c>
      <c r="AG23" s="341">
        <f t="shared" ref="AG23" si="43">AG21+AG22</f>
        <v>0</v>
      </c>
      <c r="AH23" s="341">
        <f>AH21+AH22</f>
        <v>0</v>
      </c>
      <c r="AI23" s="397">
        <f>AI21+AI22</f>
        <v>0</v>
      </c>
      <c r="AJ23" s="408">
        <f>AJ21+AJ22</f>
        <v>0</v>
      </c>
    </row>
    <row r="24" spans="1:65" ht="13.5" thickTop="1" x14ac:dyDescent="0.2">
      <c r="A24" s="95">
        <v>400</v>
      </c>
      <c r="B24" s="96" t="s">
        <v>34</v>
      </c>
      <c r="C24" s="143"/>
      <c r="D24" s="166">
        <f t="shared" si="0"/>
        <v>0</v>
      </c>
      <c r="E24" s="133">
        <f t="shared" ref="E24:E47" si="44">SUM(M24,R24,W24,AB24,)</f>
        <v>0</v>
      </c>
      <c r="F24" s="133">
        <f t="shared" ref="F24:F45" si="45">SUM(N24,S24,X24,AC24,AH24)</f>
        <v>0</v>
      </c>
      <c r="G24" s="133">
        <f t="shared" ref="G24:G45" si="46">SUM(O24,T24,Y24,AD24,AI24)</f>
        <v>0</v>
      </c>
      <c r="H24" s="133">
        <f t="shared" ref="H24:H45" si="47">SUM(P24,U24,Z24,AE24,AJ24)</f>
        <v>0</v>
      </c>
      <c r="I24" s="346" t="str">
        <f>IF(D24+F24=0,"",(F24-D24)/D24)</f>
        <v/>
      </c>
      <c r="J24" s="167" t="str">
        <f t="shared" si="6"/>
        <v/>
      </c>
      <c r="K24" s="163"/>
      <c r="L24" s="423"/>
      <c r="M24" s="161">
        <f>(L24+L24*$A$6/100)</f>
        <v>0</v>
      </c>
      <c r="N24" s="28"/>
      <c r="O24" s="28"/>
      <c r="P24" s="133">
        <f t="shared" si="8"/>
        <v>0</v>
      </c>
      <c r="Q24" s="424"/>
      <c r="R24" s="161">
        <f>(Q24+Q24*$A$6/100)</f>
        <v>0</v>
      </c>
      <c r="S24" s="28"/>
      <c r="T24" s="134"/>
      <c r="U24" s="133">
        <f t="shared" si="10"/>
        <v>0</v>
      </c>
      <c r="V24" s="424"/>
      <c r="W24" s="161">
        <f>(V24+V24*$A$6/100)</f>
        <v>0</v>
      </c>
      <c r="X24" s="28"/>
      <c r="Y24" s="134"/>
      <c r="Z24" s="133">
        <f t="shared" si="12"/>
        <v>0</v>
      </c>
      <c r="AA24" s="424"/>
      <c r="AB24" s="161">
        <f>(AA24+AA24*$A$6/100)</f>
        <v>0</v>
      </c>
      <c r="AC24" s="28"/>
      <c r="AD24" s="134"/>
      <c r="AE24" s="133">
        <f t="shared" si="30"/>
        <v>0</v>
      </c>
      <c r="AF24" s="424"/>
      <c r="AG24" s="161">
        <f>(AF24+AF24*$A$6/100)</f>
        <v>0</v>
      </c>
      <c r="AH24" s="28"/>
      <c r="AI24" s="398"/>
      <c r="AJ24" s="133">
        <f t="shared" ref="AJ24:AJ45" si="48">SUM(AH24:AI24)</f>
        <v>0</v>
      </c>
    </row>
    <row r="25" spans="1:65" s="82" customFormat="1" x14ac:dyDescent="0.2">
      <c r="A25" s="99">
        <v>410</v>
      </c>
      <c r="B25" s="96" t="s">
        <v>166</v>
      </c>
      <c r="C25" s="26"/>
      <c r="D25" s="166">
        <f t="shared" si="0"/>
        <v>0</v>
      </c>
      <c r="E25" s="80">
        <f t="shared" si="44"/>
        <v>0</v>
      </c>
      <c r="F25" s="133">
        <f t="shared" si="45"/>
        <v>0</v>
      </c>
      <c r="G25" s="80">
        <f t="shared" si="46"/>
        <v>0</v>
      </c>
      <c r="H25" s="80">
        <f t="shared" si="47"/>
        <v>0</v>
      </c>
      <c r="I25" s="199" t="str">
        <f t="shared" ref="I25:I73" si="49">IF(D25+F25=0,"",(F25-D25)/D25)</f>
        <v/>
      </c>
      <c r="J25" s="162" t="str">
        <f t="shared" si="6"/>
        <v/>
      </c>
      <c r="K25" s="168"/>
      <c r="L25" s="155"/>
      <c r="M25" s="161">
        <f t="shared" ref="M25:M47" si="50">(L25+L25*$A$6/100)</f>
        <v>0</v>
      </c>
      <c r="N25" s="26"/>
      <c r="O25" s="26"/>
      <c r="P25" s="80">
        <f t="shared" si="8"/>
        <v>0</v>
      </c>
      <c r="Q25" s="155"/>
      <c r="R25" s="161">
        <f t="shared" ref="R25:R47" si="51">(Q25+Q25*$A$6/100)</f>
        <v>0</v>
      </c>
      <c r="S25" s="26"/>
      <c r="T25" s="26"/>
      <c r="U25" s="80">
        <f t="shared" si="10"/>
        <v>0</v>
      </c>
      <c r="V25" s="26"/>
      <c r="W25" s="161">
        <f t="shared" ref="W25:W47" si="52">(V25+V25*$A$6/100)</f>
        <v>0</v>
      </c>
      <c r="X25" s="26"/>
      <c r="Y25" s="26"/>
      <c r="Z25" s="80">
        <f t="shared" si="12"/>
        <v>0</v>
      </c>
      <c r="AA25" s="155"/>
      <c r="AB25" s="161">
        <f t="shared" ref="AB25:AB47" si="53">(AA25+AA25*$A$6/100)</f>
        <v>0</v>
      </c>
      <c r="AC25" s="26"/>
      <c r="AD25" s="26"/>
      <c r="AE25" s="80">
        <f t="shared" si="30"/>
        <v>0</v>
      </c>
      <c r="AF25" s="155"/>
      <c r="AG25" s="161">
        <f t="shared" ref="AG25:AG47" si="54">(AF25+AF25*$A$6/100)</f>
        <v>0</v>
      </c>
      <c r="AH25" s="26"/>
      <c r="AI25" s="399"/>
      <c r="AJ25" s="80">
        <f t="shared" si="48"/>
        <v>0</v>
      </c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  <c r="BM25" s="56"/>
    </row>
    <row r="26" spans="1:65" s="82" customFormat="1" x14ac:dyDescent="0.2">
      <c r="A26" s="99">
        <v>420</v>
      </c>
      <c r="B26" s="100" t="s">
        <v>35</v>
      </c>
      <c r="C26" s="26"/>
      <c r="D26" s="166">
        <f t="shared" si="0"/>
        <v>0</v>
      </c>
      <c r="E26" s="80">
        <f t="shared" si="44"/>
        <v>0</v>
      </c>
      <c r="F26" s="133">
        <f t="shared" si="45"/>
        <v>0</v>
      </c>
      <c r="G26" s="80">
        <f t="shared" si="46"/>
        <v>0</v>
      </c>
      <c r="H26" s="80">
        <f t="shared" si="47"/>
        <v>0</v>
      </c>
      <c r="I26" s="199" t="str">
        <f t="shared" si="49"/>
        <v/>
      </c>
      <c r="J26" s="162" t="str">
        <f t="shared" si="6"/>
        <v/>
      </c>
      <c r="K26" s="168"/>
      <c r="L26" s="143"/>
      <c r="M26" s="161">
        <f t="shared" si="50"/>
        <v>0</v>
      </c>
      <c r="N26" s="26"/>
      <c r="O26" s="26"/>
      <c r="P26" s="80">
        <f t="shared" si="8"/>
        <v>0</v>
      </c>
      <c r="Q26" s="155"/>
      <c r="R26" s="161">
        <f t="shared" si="51"/>
        <v>0</v>
      </c>
      <c r="S26" s="26"/>
      <c r="T26" s="26"/>
      <c r="U26" s="80">
        <f t="shared" si="10"/>
        <v>0</v>
      </c>
      <c r="V26" s="26"/>
      <c r="W26" s="161">
        <f t="shared" si="52"/>
        <v>0</v>
      </c>
      <c r="X26" s="26"/>
      <c r="Y26" s="26"/>
      <c r="Z26" s="80">
        <f t="shared" si="12"/>
        <v>0</v>
      </c>
      <c r="AA26" s="155"/>
      <c r="AB26" s="161">
        <f t="shared" si="53"/>
        <v>0</v>
      </c>
      <c r="AC26" s="26"/>
      <c r="AD26" s="26"/>
      <c r="AE26" s="80">
        <f t="shared" si="30"/>
        <v>0</v>
      </c>
      <c r="AF26" s="155"/>
      <c r="AG26" s="161">
        <f t="shared" si="54"/>
        <v>0</v>
      </c>
      <c r="AH26" s="26"/>
      <c r="AI26" s="399"/>
      <c r="AJ26" s="80">
        <f t="shared" si="48"/>
        <v>0</v>
      </c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56"/>
      <c r="BK26" s="56"/>
      <c r="BL26" s="56"/>
      <c r="BM26" s="56"/>
    </row>
    <row r="27" spans="1:65" x14ac:dyDescent="0.2">
      <c r="A27" s="95">
        <v>430</v>
      </c>
      <c r="B27" s="332" t="s">
        <v>167</v>
      </c>
      <c r="C27" s="159"/>
      <c r="D27" s="166">
        <f t="shared" si="0"/>
        <v>0</v>
      </c>
      <c r="E27" s="80">
        <f t="shared" si="44"/>
        <v>0</v>
      </c>
      <c r="F27" s="133">
        <f t="shared" si="45"/>
        <v>0</v>
      </c>
      <c r="G27" s="80">
        <f t="shared" si="46"/>
        <v>0</v>
      </c>
      <c r="H27" s="80">
        <f t="shared" si="47"/>
        <v>0</v>
      </c>
      <c r="I27" s="199" t="str">
        <f t="shared" si="49"/>
        <v/>
      </c>
      <c r="J27" s="162" t="str">
        <f t="shared" si="6"/>
        <v/>
      </c>
      <c r="K27" s="163"/>
      <c r="L27" s="155"/>
      <c r="M27" s="161">
        <f t="shared" si="50"/>
        <v>0</v>
      </c>
      <c r="N27" s="26"/>
      <c r="O27" s="28"/>
      <c r="P27" s="80">
        <f t="shared" si="8"/>
        <v>0</v>
      </c>
      <c r="Q27" s="143"/>
      <c r="R27" s="161">
        <f t="shared" si="51"/>
        <v>0</v>
      </c>
      <c r="S27" s="28"/>
      <c r="T27" s="28"/>
      <c r="U27" s="80">
        <f t="shared" si="10"/>
        <v>0</v>
      </c>
      <c r="V27" s="143"/>
      <c r="W27" s="161">
        <f t="shared" si="52"/>
        <v>0</v>
      </c>
      <c r="X27" s="28"/>
      <c r="Y27" s="28"/>
      <c r="Z27" s="80">
        <f t="shared" si="12"/>
        <v>0</v>
      </c>
      <c r="AA27" s="143"/>
      <c r="AB27" s="161">
        <f t="shared" si="53"/>
        <v>0</v>
      </c>
      <c r="AC27" s="28"/>
      <c r="AD27" s="28"/>
      <c r="AE27" s="80">
        <f t="shared" si="30"/>
        <v>0</v>
      </c>
      <c r="AF27" s="143"/>
      <c r="AG27" s="161">
        <f t="shared" si="54"/>
        <v>0</v>
      </c>
      <c r="AH27" s="28"/>
      <c r="AI27" s="28"/>
      <c r="AJ27" s="80">
        <f t="shared" si="48"/>
        <v>0</v>
      </c>
    </row>
    <row r="28" spans="1:65" x14ac:dyDescent="0.2">
      <c r="A28" s="95">
        <v>431</v>
      </c>
      <c r="B28" s="332" t="s">
        <v>168</v>
      </c>
      <c r="C28" s="159"/>
      <c r="D28" s="166">
        <f t="shared" si="0"/>
        <v>0</v>
      </c>
      <c r="E28" s="80">
        <f t="shared" si="44"/>
        <v>0</v>
      </c>
      <c r="F28" s="133">
        <f t="shared" si="45"/>
        <v>0</v>
      </c>
      <c r="G28" s="80">
        <f t="shared" si="46"/>
        <v>0</v>
      </c>
      <c r="H28" s="80">
        <f t="shared" si="47"/>
        <v>0</v>
      </c>
      <c r="I28" s="199" t="str">
        <f t="shared" si="49"/>
        <v/>
      </c>
      <c r="J28" s="162" t="str">
        <f t="shared" si="6"/>
        <v/>
      </c>
      <c r="K28" s="168"/>
      <c r="L28" s="155"/>
      <c r="M28" s="161">
        <f t="shared" si="50"/>
        <v>0</v>
      </c>
      <c r="N28" s="26"/>
      <c r="O28" s="26"/>
      <c r="P28" s="80">
        <f t="shared" si="8"/>
        <v>0</v>
      </c>
      <c r="Q28" s="155"/>
      <c r="R28" s="161">
        <f t="shared" si="51"/>
        <v>0</v>
      </c>
      <c r="S28" s="26"/>
      <c r="T28" s="26"/>
      <c r="U28" s="80">
        <f t="shared" si="10"/>
        <v>0</v>
      </c>
      <c r="V28" s="26"/>
      <c r="W28" s="161">
        <f t="shared" si="52"/>
        <v>0</v>
      </c>
      <c r="X28" s="26"/>
      <c r="Y28" s="26"/>
      <c r="Z28" s="80">
        <f t="shared" si="12"/>
        <v>0</v>
      </c>
      <c r="AA28" s="155"/>
      <c r="AB28" s="161">
        <f t="shared" si="53"/>
        <v>0</v>
      </c>
      <c r="AC28" s="26"/>
      <c r="AD28" s="26"/>
      <c r="AE28" s="80">
        <f t="shared" si="30"/>
        <v>0</v>
      </c>
      <c r="AF28" s="155"/>
      <c r="AG28" s="161">
        <f t="shared" si="54"/>
        <v>0</v>
      </c>
      <c r="AH28" s="26"/>
      <c r="AI28" s="399"/>
      <c r="AJ28" s="80">
        <f t="shared" si="48"/>
        <v>0</v>
      </c>
    </row>
    <row r="29" spans="1:65" x14ac:dyDescent="0.2">
      <c r="A29" s="95">
        <v>432</v>
      </c>
      <c r="B29" s="332" t="s">
        <v>169</v>
      </c>
      <c r="C29" s="26"/>
      <c r="D29" s="166">
        <f t="shared" si="0"/>
        <v>0</v>
      </c>
      <c r="E29" s="80">
        <f t="shared" si="44"/>
        <v>0</v>
      </c>
      <c r="F29" s="133">
        <f t="shared" si="45"/>
        <v>0</v>
      </c>
      <c r="G29" s="80">
        <f t="shared" si="46"/>
        <v>0</v>
      </c>
      <c r="H29" s="80">
        <f t="shared" si="47"/>
        <v>0</v>
      </c>
      <c r="I29" s="199" t="str">
        <f t="shared" si="49"/>
        <v/>
      </c>
      <c r="J29" s="162" t="str">
        <f t="shared" si="6"/>
        <v/>
      </c>
      <c r="K29" s="168"/>
      <c r="L29" s="155"/>
      <c r="M29" s="161">
        <f t="shared" si="50"/>
        <v>0</v>
      </c>
      <c r="N29" s="26"/>
      <c r="O29" s="26"/>
      <c r="P29" s="80">
        <f t="shared" si="8"/>
        <v>0</v>
      </c>
      <c r="Q29" s="155"/>
      <c r="R29" s="161">
        <f t="shared" si="51"/>
        <v>0</v>
      </c>
      <c r="S29" s="26"/>
      <c r="T29" s="26"/>
      <c r="U29" s="80">
        <f t="shared" si="10"/>
        <v>0</v>
      </c>
      <c r="V29" s="26"/>
      <c r="W29" s="161">
        <f t="shared" si="52"/>
        <v>0</v>
      </c>
      <c r="X29" s="26"/>
      <c r="Y29" s="26"/>
      <c r="Z29" s="80">
        <f t="shared" si="12"/>
        <v>0</v>
      </c>
      <c r="AA29" s="155"/>
      <c r="AB29" s="161">
        <f t="shared" si="53"/>
        <v>0</v>
      </c>
      <c r="AC29" s="26"/>
      <c r="AD29" s="26"/>
      <c r="AE29" s="80">
        <f t="shared" si="30"/>
        <v>0</v>
      </c>
      <c r="AF29" s="155"/>
      <c r="AG29" s="161">
        <f t="shared" si="54"/>
        <v>0</v>
      </c>
      <c r="AH29" s="26"/>
      <c r="AI29" s="399"/>
      <c r="AJ29" s="80">
        <f t="shared" si="48"/>
        <v>0</v>
      </c>
    </row>
    <row r="30" spans="1:65" x14ac:dyDescent="0.2">
      <c r="A30" s="95">
        <v>433</v>
      </c>
      <c r="B30" s="332" t="s">
        <v>238</v>
      </c>
      <c r="C30" s="26"/>
      <c r="D30" s="166">
        <f t="shared" si="0"/>
        <v>0</v>
      </c>
      <c r="E30" s="80">
        <f t="shared" si="44"/>
        <v>0</v>
      </c>
      <c r="F30" s="133">
        <f t="shared" si="45"/>
        <v>0</v>
      </c>
      <c r="G30" s="80">
        <f t="shared" si="46"/>
        <v>0</v>
      </c>
      <c r="H30" s="80">
        <f t="shared" si="47"/>
        <v>0</v>
      </c>
      <c r="I30" s="199" t="str">
        <f t="shared" si="49"/>
        <v/>
      </c>
      <c r="J30" s="162" t="str">
        <f t="shared" si="6"/>
        <v/>
      </c>
      <c r="K30" s="163"/>
      <c r="L30" s="143"/>
      <c r="M30" s="523">
        <f t="shared" si="50"/>
        <v>0</v>
      </c>
      <c r="N30" s="28"/>
      <c r="O30" s="28"/>
      <c r="P30" s="80">
        <f t="shared" si="8"/>
        <v>0</v>
      </c>
      <c r="Q30" s="143"/>
      <c r="R30" s="523">
        <f t="shared" si="51"/>
        <v>0</v>
      </c>
      <c r="S30" s="28"/>
      <c r="T30" s="28"/>
      <c r="U30" s="80">
        <f t="shared" si="10"/>
        <v>0</v>
      </c>
      <c r="V30" s="143"/>
      <c r="W30" s="523">
        <f t="shared" si="52"/>
        <v>0</v>
      </c>
      <c r="X30" s="28"/>
      <c r="Y30" s="28"/>
      <c r="Z30" s="80">
        <f t="shared" si="12"/>
        <v>0</v>
      </c>
      <c r="AA30" s="143"/>
      <c r="AB30" s="523">
        <f t="shared" si="53"/>
        <v>0</v>
      </c>
      <c r="AC30" s="28"/>
      <c r="AD30" s="28"/>
      <c r="AE30" s="80">
        <f t="shared" si="30"/>
        <v>0</v>
      </c>
      <c r="AF30" s="143"/>
      <c r="AG30" s="523">
        <f t="shared" si="54"/>
        <v>0</v>
      </c>
      <c r="AH30" s="28"/>
      <c r="AI30" s="28"/>
      <c r="AJ30" s="80">
        <f t="shared" si="48"/>
        <v>0</v>
      </c>
    </row>
    <row r="31" spans="1:65" x14ac:dyDescent="0.2">
      <c r="A31" s="52">
        <v>434</v>
      </c>
      <c r="B31" s="351" t="s">
        <v>237</v>
      </c>
      <c r="C31" s="26"/>
      <c r="D31" s="166">
        <f t="shared" ref="D31" si="55">L31+Q31+V31+AA31+AF31</f>
        <v>0</v>
      </c>
      <c r="E31" s="80">
        <f t="shared" ref="E31" si="56">SUM(M31,R31,W31,AB31,)</f>
        <v>0</v>
      </c>
      <c r="F31" s="133">
        <f t="shared" ref="F31" si="57">SUM(N31,S31,X31,AC31,AH31)</f>
        <v>0</v>
      </c>
      <c r="G31" s="80">
        <f t="shared" ref="G31" si="58">SUM(O31,T31,Y31,AD31,AI31)</f>
        <v>0</v>
      </c>
      <c r="H31" s="80">
        <f t="shared" ref="H31" si="59">SUM(P31,U31,Z31,AE31,AJ31)</f>
        <v>0</v>
      </c>
      <c r="I31" s="199" t="str">
        <f t="shared" si="49"/>
        <v/>
      </c>
      <c r="J31" s="162"/>
      <c r="K31" s="163"/>
      <c r="L31" s="159"/>
      <c r="M31" s="518"/>
      <c r="N31" s="525"/>
      <c r="O31" s="522"/>
      <c r="P31" s="80">
        <f t="shared" si="8"/>
        <v>0</v>
      </c>
      <c r="Q31" s="159"/>
      <c r="R31" s="518"/>
      <c r="S31" s="525"/>
      <c r="T31" s="522"/>
      <c r="U31" s="80">
        <f t="shared" si="10"/>
        <v>0</v>
      </c>
      <c r="V31" s="159"/>
      <c r="W31" s="518"/>
      <c r="X31" s="525"/>
      <c r="Y31" s="522"/>
      <c r="Z31" s="80">
        <f t="shared" si="12"/>
        <v>0</v>
      </c>
      <c r="AA31" s="159"/>
      <c r="AB31" s="518"/>
      <c r="AC31" s="525"/>
      <c r="AD31" s="522"/>
      <c r="AE31" s="80">
        <f t="shared" si="30"/>
        <v>0</v>
      </c>
      <c r="AF31" s="159"/>
      <c r="AG31" s="518"/>
      <c r="AH31" s="525"/>
      <c r="AI31" s="522"/>
      <c r="AJ31" s="80">
        <f t="shared" si="48"/>
        <v>0</v>
      </c>
    </row>
    <row r="32" spans="1:65" x14ac:dyDescent="0.2">
      <c r="A32" s="95">
        <v>440</v>
      </c>
      <c r="B32" s="101" t="s">
        <v>36</v>
      </c>
      <c r="C32" s="159"/>
      <c r="D32" s="166">
        <f t="shared" si="0"/>
        <v>0</v>
      </c>
      <c r="E32" s="80">
        <f t="shared" si="44"/>
        <v>0</v>
      </c>
      <c r="F32" s="133">
        <f t="shared" si="45"/>
        <v>0</v>
      </c>
      <c r="G32" s="80">
        <f t="shared" si="46"/>
        <v>0</v>
      </c>
      <c r="H32" s="80">
        <f t="shared" si="47"/>
        <v>0</v>
      </c>
      <c r="I32" s="199" t="str">
        <f t="shared" si="49"/>
        <v/>
      </c>
      <c r="J32" s="162" t="str">
        <f t="shared" si="6"/>
        <v/>
      </c>
      <c r="K32" s="168"/>
      <c r="L32" s="155"/>
      <c r="M32" s="161">
        <f t="shared" si="50"/>
        <v>0</v>
      </c>
      <c r="N32" s="26"/>
      <c r="O32" s="26"/>
      <c r="P32" s="80">
        <f t="shared" si="8"/>
        <v>0</v>
      </c>
      <c r="Q32" s="155"/>
      <c r="R32" s="161">
        <f t="shared" si="51"/>
        <v>0</v>
      </c>
      <c r="S32" s="26"/>
      <c r="T32" s="26"/>
      <c r="U32" s="80">
        <f t="shared" si="10"/>
        <v>0</v>
      </c>
      <c r="V32" s="26"/>
      <c r="W32" s="161">
        <f t="shared" si="52"/>
        <v>0</v>
      </c>
      <c r="X32" s="26"/>
      <c r="Y32" s="26"/>
      <c r="Z32" s="80">
        <f t="shared" si="12"/>
        <v>0</v>
      </c>
      <c r="AA32" s="155"/>
      <c r="AB32" s="161">
        <f t="shared" si="53"/>
        <v>0</v>
      </c>
      <c r="AC32" s="26"/>
      <c r="AD32" s="26"/>
      <c r="AE32" s="80">
        <f t="shared" si="30"/>
        <v>0</v>
      </c>
      <c r="AF32" s="155"/>
      <c r="AG32" s="161">
        <f t="shared" si="54"/>
        <v>0</v>
      </c>
      <c r="AH32" s="26"/>
      <c r="AI32" s="399"/>
      <c r="AJ32" s="80">
        <f t="shared" si="48"/>
        <v>0</v>
      </c>
    </row>
    <row r="33" spans="1:36" x14ac:dyDescent="0.2">
      <c r="A33" s="95">
        <v>441</v>
      </c>
      <c r="B33" s="101" t="s">
        <v>37</v>
      </c>
      <c r="C33" s="159"/>
      <c r="D33" s="166">
        <f t="shared" si="0"/>
        <v>0</v>
      </c>
      <c r="E33" s="80">
        <f t="shared" si="44"/>
        <v>0</v>
      </c>
      <c r="F33" s="133">
        <f t="shared" si="45"/>
        <v>0</v>
      </c>
      <c r="G33" s="80">
        <f t="shared" si="46"/>
        <v>0</v>
      </c>
      <c r="H33" s="80">
        <f t="shared" si="47"/>
        <v>0</v>
      </c>
      <c r="I33" s="199" t="str">
        <f t="shared" si="49"/>
        <v/>
      </c>
      <c r="J33" s="162" t="str">
        <f t="shared" si="6"/>
        <v/>
      </c>
      <c r="K33" s="168"/>
      <c r="L33" s="155"/>
      <c r="M33" s="161">
        <f t="shared" si="50"/>
        <v>0</v>
      </c>
      <c r="N33" s="26"/>
      <c r="O33" s="26"/>
      <c r="P33" s="80">
        <f t="shared" si="8"/>
        <v>0</v>
      </c>
      <c r="Q33" s="155"/>
      <c r="R33" s="161">
        <f t="shared" si="51"/>
        <v>0</v>
      </c>
      <c r="S33" s="26"/>
      <c r="T33" s="26"/>
      <c r="U33" s="80">
        <f t="shared" si="10"/>
        <v>0</v>
      </c>
      <c r="V33" s="26"/>
      <c r="W33" s="161">
        <f t="shared" si="52"/>
        <v>0</v>
      </c>
      <c r="X33" s="26"/>
      <c r="Y33" s="26"/>
      <c r="Z33" s="80">
        <f t="shared" si="12"/>
        <v>0</v>
      </c>
      <c r="AA33" s="155"/>
      <c r="AB33" s="161">
        <f t="shared" si="53"/>
        <v>0</v>
      </c>
      <c r="AC33" s="26"/>
      <c r="AD33" s="26"/>
      <c r="AE33" s="80">
        <f t="shared" si="30"/>
        <v>0</v>
      </c>
      <c r="AF33" s="155"/>
      <c r="AG33" s="161">
        <f t="shared" si="54"/>
        <v>0</v>
      </c>
      <c r="AH33" s="26"/>
      <c r="AI33" s="399"/>
      <c r="AJ33" s="80">
        <f t="shared" si="48"/>
        <v>0</v>
      </c>
    </row>
    <row r="34" spans="1:36" x14ac:dyDescent="0.2">
      <c r="A34" s="95">
        <v>442</v>
      </c>
      <c r="B34" s="332" t="s">
        <v>170</v>
      </c>
      <c r="C34" s="26"/>
      <c r="D34" s="166">
        <f t="shared" si="0"/>
        <v>0</v>
      </c>
      <c r="E34" s="80">
        <f t="shared" si="44"/>
        <v>0</v>
      </c>
      <c r="F34" s="133">
        <f t="shared" si="45"/>
        <v>0</v>
      </c>
      <c r="G34" s="80">
        <f t="shared" si="46"/>
        <v>0</v>
      </c>
      <c r="H34" s="80">
        <f t="shared" si="47"/>
        <v>0</v>
      </c>
      <c r="I34" s="199" t="str">
        <f t="shared" si="49"/>
        <v/>
      </c>
      <c r="J34" s="162" t="str">
        <f t="shared" si="6"/>
        <v/>
      </c>
      <c r="K34" s="163"/>
      <c r="L34" s="143"/>
      <c r="M34" s="161">
        <f t="shared" si="50"/>
        <v>0</v>
      </c>
      <c r="N34" s="26"/>
      <c r="O34" s="28"/>
      <c r="P34" s="80">
        <f t="shared" si="8"/>
        <v>0</v>
      </c>
      <c r="Q34" s="143"/>
      <c r="R34" s="161">
        <f t="shared" si="51"/>
        <v>0</v>
      </c>
      <c r="S34" s="28"/>
      <c r="T34" s="28"/>
      <c r="U34" s="80">
        <f t="shared" si="10"/>
        <v>0</v>
      </c>
      <c r="V34" s="143"/>
      <c r="W34" s="161">
        <f t="shared" si="52"/>
        <v>0</v>
      </c>
      <c r="X34" s="28"/>
      <c r="Y34" s="28"/>
      <c r="Z34" s="80">
        <f t="shared" si="12"/>
        <v>0</v>
      </c>
      <c r="AA34" s="143"/>
      <c r="AB34" s="161">
        <f t="shared" si="53"/>
        <v>0</v>
      </c>
      <c r="AC34" s="28"/>
      <c r="AD34" s="28"/>
      <c r="AE34" s="80">
        <f t="shared" si="30"/>
        <v>0</v>
      </c>
      <c r="AF34" s="143"/>
      <c r="AG34" s="161">
        <f t="shared" si="54"/>
        <v>0</v>
      </c>
      <c r="AH34" s="28"/>
      <c r="AI34" s="28"/>
      <c r="AJ34" s="80">
        <f t="shared" si="48"/>
        <v>0</v>
      </c>
    </row>
    <row r="35" spans="1:36" x14ac:dyDescent="0.2">
      <c r="A35" s="95">
        <v>444</v>
      </c>
      <c r="B35" s="101" t="s">
        <v>38</v>
      </c>
      <c r="C35" s="26"/>
      <c r="D35" s="166">
        <f t="shared" si="0"/>
        <v>0</v>
      </c>
      <c r="E35" s="80">
        <f t="shared" si="44"/>
        <v>0</v>
      </c>
      <c r="F35" s="133">
        <f t="shared" si="45"/>
        <v>0</v>
      </c>
      <c r="G35" s="80">
        <f t="shared" si="46"/>
        <v>0</v>
      </c>
      <c r="H35" s="80">
        <f t="shared" si="47"/>
        <v>0</v>
      </c>
      <c r="I35" s="199" t="str">
        <f t="shared" si="49"/>
        <v/>
      </c>
      <c r="J35" s="162" t="str">
        <f t="shared" si="6"/>
        <v/>
      </c>
      <c r="K35" s="168"/>
      <c r="L35" s="155"/>
      <c r="M35" s="161">
        <f t="shared" si="50"/>
        <v>0</v>
      </c>
      <c r="N35" s="26"/>
      <c r="O35" s="26"/>
      <c r="P35" s="80">
        <f t="shared" si="8"/>
        <v>0</v>
      </c>
      <c r="Q35" s="155"/>
      <c r="R35" s="161">
        <f t="shared" si="51"/>
        <v>0</v>
      </c>
      <c r="S35" s="26"/>
      <c r="T35" s="26"/>
      <c r="U35" s="80">
        <f t="shared" si="10"/>
        <v>0</v>
      </c>
      <c r="V35" s="26"/>
      <c r="W35" s="161">
        <f t="shared" si="52"/>
        <v>0</v>
      </c>
      <c r="X35" s="26"/>
      <c r="Y35" s="26"/>
      <c r="Z35" s="80">
        <f t="shared" si="12"/>
        <v>0</v>
      </c>
      <c r="AA35" s="155"/>
      <c r="AB35" s="161">
        <f t="shared" si="53"/>
        <v>0</v>
      </c>
      <c r="AC35" s="26"/>
      <c r="AD35" s="26"/>
      <c r="AE35" s="80">
        <f t="shared" si="30"/>
        <v>0</v>
      </c>
      <c r="AF35" s="155"/>
      <c r="AG35" s="161">
        <f t="shared" si="54"/>
        <v>0</v>
      </c>
      <c r="AH35" s="26"/>
      <c r="AI35" s="399"/>
      <c r="AJ35" s="80">
        <f t="shared" si="48"/>
        <v>0</v>
      </c>
    </row>
    <row r="36" spans="1:36" x14ac:dyDescent="0.2">
      <c r="A36" s="95">
        <v>445</v>
      </c>
      <c r="B36" s="101" t="s">
        <v>39</v>
      </c>
      <c r="C36" s="159"/>
      <c r="D36" s="166">
        <f t="shared" si="0"/>
        <v>0</v>
      </c>
      <c r="E36" s="80">
        <f t="shared" si="44"/>
        <v>0</v>
      </c>
      <c r="F36" s="133">
        <f t="shared" si="45"/>
        <v>0</v>
      </c>
      <c r="G36" s="80">
        <f t="shared" si="46"/>
        <v>0</v>
      </c>
      <c r="H36" s="80">
        <f t="shared" si="47"/>
        <v>0</v>
      </c>
      <c r="I36" s="199" t="str">
        <f t="shared" si="49"/>
        <v/>
      </c>
      <c r="J36" s="162" t="str">
        <f t="shared" si="6"/>
        <v/>
      </c>
      <c r="K36" s="168"/>
      <c r="L36" s="155"/>
      <c r="M36" s="161">
        <f t="shared" si="50"/>
        <v>0</v>
      </c>
      <c r="N36" s="26"/>
      <c r="O36" s="26"/>
      <c r="P36" s="80">
        <f t="shared" si="8"/>
        <v>0</v>
      </c>
      <c r="Q36" s="155"/>
      <c r="R36" s="161">
        <f t="shared" si="51"/>
        <v>0</v>
      </c>
      <c r="S36" s="26"/>
      <c r="T36" s="26"/>
      <c r="U36" s="80">
        <f t="shared" si="10"/>
        <v>0</v>
      </c>
      <c r="V36" s="26"/>
      <c r="W36" s="161">
        <f t="shared" si="52"/>
        <v>0</v>
      </c>
      <c r="X36" s="26"/>
      <c r="Y36" s="26"/>
      <c r="Z36" s="80">
        <f t="shared" si="12"/>
        <v>0</v>
      </c>
      <c r="AA36" s="155"/>
      <c r="AB36" s="161">
        <f t="shared" si="53"/>
        <v>0</v>
      </c>
      <c r="AC36" s="26"/>
      <c r="AD36" s="26"/>
      <c r="AE36" s="80">
        <f t="shared" si="30"/>
        <v>0</v>
      </c>
      <c r="AF36" s="155"/>
      <c r="AG36" s="161">
        <f t="shared" si="54"/>
        <v>0</v>
      </c>
      <c r="AH36" s="26"/>
      <c r="AI36" s="399"/>
      <c r="AJ36" s="80">
        <f t="shared" si="48"/>
        <v>0</v>
      </c>
    </row>
    <row r="37" spans="1:36" x14ac:dyDescent="0.2">
      <c r="A37" s="95">
        <v>446</v>
      </c>
      <c r="B37" s="101" t="s">
        <v>40</v>
      </c>
      <c r="C37" s="159"/>
      <c r="D37" s="166">
        <f t="shared" si="0"/>
        <v>0</v>
      </c>
      <c r="E37" s="80">
        <f t="shared" si="44"/>
        <v>0</v>
      </c>
      <c r="F37" s="133">
        <f t="shared" si="45"/>
        <v>0</v>
      </c>
      <c r="G37" s="80">
        <f t="shared" si="46"/>
        <v>0</v>
      </c>
      <c r="H37" s="80">
        <f t="shared" si="47"/>
        <v>0</v>
      </c>
      <c r="I37" s="199" t="str">
        <f t="shared" si="49"/>
        <v/>
      </c>
      <c r="J37" s="162" t="str">
        <f t="shared" si="6"/>
        <v/>
      </c>
      <c r="K37" s="163"/>
      <c r="L37" s="143"/>
      <c r="M37" s="161">
        <f t="shared" si="50"/>
        <v>0</v>
      </c>
      <c r="N37" s="28"/>
      <c r="O37" s="28"/>
      <c r="P37" s="80">
        <f t="shared" si="8"/>
        <v>0</v>
      </c>
      <c r="Q37" s="143"/>
      <c r="R37" s="161">
        <f t="shared" si="51"/>
        <v>0</v>
      </c>
      <c r="S37" s="28"/>
      <c r="T37" s="28"/>
      <c r="U37" s="80">
        <f t="shared" si="10"/>
        <v>0</v>
      </c>
      <c r="V37" s="143"/>
      <c r="W37" s="161">
        <f t="shared" si="52"/>
        <v>0</v>
      </c>
      <c r="X37" s="28"/>
      <c r="Y37" s="28"/>
      <c r="Z37" s="80">
        <f t="shared" si="12"/>
        <v>0</v>
      </c>
      <c r="AA37" s="143"/>
      <c r="AB37" s="161">
        <f t="shared" si="53"/>
        <v>0</v>
      </c>
      <c r="AC37" s="28"/>
      <c r="AD37" s="28"/>
      <c r="AE37" s="80">
        <f t="shared" si="30"/>
        <v>0</v>
      </c>
      <c r="AF37" s="143"/>
      <c r="AG37" s="161">
        <f t="shared" si="54"/>
        <v>0</v>
      </c>
      <c r="AH37" s="28"/>
      <c r="AI37" s="28"/>
      <c r="AJ37" s="80">
        <f t="shared" si="48"/>
        <v>0</v>
      </c>
    </row>
    <row r="38" spans="1:36" x14ac:dyDescent="0.2">
      <c r="A38" s="95">
        <v>447</v>
      </c>
      <c r="B38" s="101" t="s">
        <v>41</v>
      </c>
      <c r="C38" s="26"/>
      <c r="D38" s="166">
        <f t="shared" si="0"/>
        <v>0</v>
      </c>
      <c r="E38" s="80">
        <f t="shared" si="44"/>
        <v>0</v>
      </c>
      <c r="F38" s="133">
        <f t="shared" si="45"/>
        <v>0</v>
      </c>
      <c r="G38" s="80">
        <f t="shared" si="46"/>
        <v>0</v>
      </c>
      <c r="H38" s="80">
        <f t="shared" si="47"/>
        <v>0</v>
      </c>
      <c r="I38" s="199" t="str">
        <f t="shared" si="49"/>
        <v/>
      </c>
      <c r="J38" s="162" t="str">
        <f t="shared" si="6"/>
        <v/>
      </c>
      <c r="K38" s="168"/>
      <c r="L38" s="155"/>
      <c r="M38" s="161">
        <f t="shared" si="50"/>
        <v>0</v>
      </c>
      <c r="N38" s="26"/>
      <c r="O38" s="26"/>
      <c r="P38" s="80">
        <f t="shared" si="8"/>
        <v>0</v>
      </c>
      <c r="Q38" s="155"/>
      <c r="R38" s="161">
        <f t="shared" si="51"/>
        <v>0</v>
      </c>
      <c r="S38" s="26"/>
      <c r="T38" s="26"/>
      <c r="U38" s="80">
        <f t="shared" si="10"/>
        <v>0</v>
      </c>
      <c r="V38" s="26"/>
      <c r="W38" s="161">
        <f t="shared" si="52"/>
        <v>0</v>
      </c>
      <c r="X38" s="26"/>
      <c r="Y38" s="26"/>
      <c r="Z38" s="80">
        <f t="shared" si="12"/>
        <v>0</v>
      </c>
      <c r="AA38" s="155"/>
      <c r="AB38" s="161">
        <f t="shared" si="53"/>
        <v>0</v>
      </c>
      <c r="AC38" s="26"/>
      <c r="AD38" s="26"/>
      <c r="AE38" s="80">
        <f t="shared" si="30"/>
        <v>0</v>
      </c>
      <c r="AF38" s="155"/>
      <c r="AG38" s="161">
        <f t="shared" si="54"/>
        <v>0</v>
      </c>
      <c r="AH38" s="26"/>
      <c r="AI38" s="399"/>
      <c r="AJ38" s="80">
        <f t="shared" si="48"/>
        <v>0</v>
      </c>
    </row>
    <row r="39" spans="1:36" x14ac:dyDescent="0.2">
      <c r="A39" s="95">
        <v>448</v>
      </c>
      <c r="B39" s="101" t="s">
        <v>42</v>
      </c>
      <c r="C39" s="26"/>
      <c r="D39" s="166">
        <f t="shared" si="0"/>
        <v>0</v>
      </c>
      <c r="E39" s="80">
        <f t="shared" si="44"/>
        <v>0</v>
      </c>
      <c r="F39" s="133">
        <f t="shared" si="45"/>
        <v>0</v>
      </c>
      <c r="G39" s="80">
        <f t="shared" si="46"/>
        <v>0</v>
      </c>
      <c r="H39" s="80">
        <f t="shared" si="47"/>
        <v>0</v>
      </c>
      <c r="I39" s="199" t="str">
        <f t="shared" si="49"/>
        <v/>
      </c>
      <c r="J39" s="162" t="str">
        <f t="shared" si="6"/>
        <v/>
      </c>
      <c r="K39" s="168"/>
      <c r="L39" s="155"/>
      <c r="M39" s="161">
        <f t="shared" si="50"/>
        <v>0</v>
      </c>
      <c r="N39" s="26"/>
      <c r="O39" s="26"/>
      <c r="P39" s="80">
        <f t="shared" si="8"/>
        <v>0</v>
      </c>
      <c r="Q39" s="155"/>
      <c r="R39" s="161">
        <f t="shared" si="51"/>
        <v>0</v>
      </c>
      <c r="S39" s="26"/>
      <c r="T39" s="26"/>
      <c r="U39" s="80">
        <f t="shared" si="10"/>
        <v>0</v>
      </c>
      <c r="V39" s="26"/>
      <c r="W39" s="161">
        <f t="shared" si="52"/>
        <v>0</v>
      </c>
      <c r="X39" s="26"/>
      <c r="Y39" s="26"/>
      <c r="Z39" s="80">
        <f t="shared" si="12"/>
        <v>0</v>
      </c>
      <c r="AA39" s="155"/>
      <c r="AB39" s="161">
        <f t="shared" si="53"/>
        <v>0</v>
      </c>
      <c r="AC39" s="26"/>
      <c r="AD39" s="26"/>
      <c r="AE39" s="80">
        <f t="shared" si="30"/>
        <v>0</v>
      </c>
      <c r="AF39" s="155"/>
      <c r="AG39" s="161">
        <f t="shared" si="54"/>
        <v>0</v>
      </c>
      <c r="AH39" s="26"/>
      <c r="AI39" s="399"/>
      <c r="AJ39" s="80">
        <f t="shared" si="48"/>
        <v>0</v>
      </c>
    </row>
    <row r="40" spans="1:36" x14ac:dyDescent="0.2">
      <c r="A40" s="52">
        <v>449</v>
      </c>
      <c r="B40" s="351" t="s">
        <v>239</v>
      </c>
      <c r="C40" s="26"/>
      <c r="D40" s="166">
        <f t="shared" si="0"/>
        <v>0</v>
      </c>
      <c r="E40" s="80"/>
      <c r="F40" s="133">
        <f t="shared" si="45"/>
        <v>0</v>
      </c>
      <c r="G40" s="80"/>
      <c r="H40" s="80">
        <f t="shared" si="47"/>
        <v>0</v>
      </c>
      <c r="I40" s="199" t="str">
        <f t="shared" si="49"/>
        <v/>
      </c>
      <c r="J40" s="162"/>
      <c r="K40" s="168"/>
      <c r="L40" s="160"/>
      <c r="M40" s="518"/>
      <c r="N40" s="26"/>
      <c r="O40" s="520"/>
      <c r="P40" s="80">
        <f t="shared" si="8"/>
        <v>0</v>
      </c>
      <c r="Q40" s="160"/>
      <c r="R40" s="523"/>
      <c r="S40" s="520"/>
      <c r="T40" s="520"/>
      <c r="U40" s="80">
        <f t="shared" si="10"/>
        <v>0</v>
      </c>
      <c r="V40" s="521"/>
      <c r="W40" s="523"/>
      <c r="X40" s="520"/>
      <c r="Y40" s="520"/>
      <c r="Z40" s="80">
        <f t="shared" si="12"/>
        <v>0</v>
      </c>
      <c r="AA40" s="160"/>
      <c r="AB40" s="523"/>
      <c r="AC40" s="520"/>
      <c r="AD40" s="520"/>
      <c r="AE40" s="80">
        <f t="shared" si="30"/>
        <v>0</v>
      </c>
      <c r="AF40" s="160"/>
      <c r="AG40" s="523"/>
      <c r="AH40" s="520"/>
      <c r="AI40" s="520"/>
      <c r="AJ40" s="80">
        <f t="shared" si="48"/>
        <v>0</v>
      </c>
    </row>
    <row r="41" spans="1:36" s="82" customFormat="1" x14ac:dyDescent="0.2">
      <c r="A41" s="99">
        <v>450</v>
      </c>
      <c r="B41" s="100" t="s">
        <v>43</v>
      </c>
      <c r="C41" s="159"/>
      <c r="D41" s="166">
        <f t="shared" si="0"/>
        <v>0</v>
      </c>
      <c r="E41" s="80">
        <f t="shared" si="44"/>
        <v>0</v>
      </c>
      <c r="F41" s="133">
        <f t="shared" si="45"/>
        <v>0</v>
      </c>
      <c r="G41" s="80">
        <f t="shared" si="46"/>
        <v>0</v>
      </c>
      <c r="H41" s="80">
        <f t="shared" si="47"/>
        <v>0</v>
      </c>
      <c r="I41" s="199" t="str">
        <f t="shared" si="49"/>
        <v/>
      </c>
      <c r="J41" s="162" t="str">
        <f t="shared" si="6"/>
        <v/>
      </c>
      <c r="K41" s="163"/>
      <c r="L41" s="159"/>
      <c r="M41" s="161">
        <f t="shared" si="50"/>
        <v>0</v>
      </c>
      <c r="N41" s="26"/>
      <c r="O41" s="28"/>
      <c r="P41" s="80">
        <f t="shared" si="8"/>
        <v>0</v>
      </c>
      <c r="Q41" s="159"/>
      <c r="R41" s="518">
        <f t="shared" si="51"/>
        <v>0</v>
      </c>
      <c r="S41" s="524"/>
      <c r="T41" s="28"/>
      <c r="U41" s="80">
        <f t="shared" si="10"/>
        <v>0</v>
      </c>
      <c r="V41" s="159"/>
      <c r="W41" s="518">
        <f t="shared" si="52"/>
        <v>0</v>
      </c>
      <c r="X41" s="524"/>
      <c r="Y41" s="28"/>
      <c r="Z41" s="80">
        <f t="shared" si="12"/>
        <v>0</v>
      </c>
      <c r="AA41" s="159"/>
      <c r="AB41" s="518">
        <f t="shared" si="53"/>
        <v>0</v>
      </c>
      <c r="AC41" s="524"/>
      <c r="AD41" s="28"/>
      <c r="AE41" s="80">
        <f t="shared" si="30"/>
        <v>0</v>
      </c>
      <c r="AF41" s="159"/>
      <c r="AG41" s="518">
        <f t="shared" si="54"/>
        <v>0</v>
      </c>
      <c r="AH41" s="524"/>
      <c r="AI41" s="28"/>
      <c r="AJ41" s="80">
        <f t="shared" si="48"/>
        <v>0</v>
      </c>
    </row>
    <row r="42" spans="1:36" s="82" customFormat="1" x14ac:dyDescent="0.2">
      <c r="A42" s="99">
        <v>460</v>
      </c>
      <c r="B42" s="100" t="s">
        <v>44</v>
      </c>
      <c r="C42" s="159"/>
      <c r="D42" s="166">
        <f t="shared" si="0"/>
        <v>0</v>
      </c>
      <c r="E42" s="80">
        <f t="shared" si="44"/>
        <v>0</v>
      </c>
      <c r="F42" s="133">
        <f t="shared" si="45"/>
        <v>0</v>
      </c>
      <c r="G42" s="80">
        <f t="shared" si="46"/>
        <v>0</v>
      </c>
      <c r="H42" s="80">
        <f t="shared" si="47"/>
        <v>0</v>
      </c>
      <c r="I42" s="199" t="str">
        <f t="shared" si="49"/>
        <v/>
      </c>
      <c r="J42" s="162" t="str">
        <f t="shared" si="6"/>
        <v/>
      </c>
      <c r="K42" s="168"/>
      <c r="L42" s="155"/>
      <c r="M42" s="161">
        <f t="shared" si="50"/>
        <v>0</v>
      </c>
      <c r="N42" s="26"/>
      <c r="O42" s="26"/>
      <c r="P42" s="80">
        <f t="shared" si="8"/>
        <v>0</v>
      </c>
      <c r="Q42" s="155"/>
      <c r="R42" s="161">
        <f t="shared" si="51"/>
        <v>0</v>
      </c>
      <c r="S42" s="26"/>
      <c r="T42" s="26"/>
      <c r="U42" s="80">
        <f t="shared" si="10"/>
        <v>0</v>
      </c>
      <c r="V42" s="26"/>
      <c r="W42" s="161">
        <f t="shared" si="52"/>
        <v>0</v>
      </c>
      <c r="X42" s="26"/>
      <c r="Y42" s="26"/>
      <c r="Z42" s="80">
        <f t="shared" si="12"/>
        <v>0</v>
      </c>
      <c r="AA42" s="155"/>
      <c r="AB42" s="161">
        <f t="shared" si="53"/>
        <v>0</v>
      </c>
      <c r="AC42" s="26"/>
      <c r="AD42" s="26"/>
      <c r="AE42" s="80">
        <f t="shared" si="30"/>
        <v>0</v>
      </c>
      <c r="AF42" s="155"/>
      <c r="AG42" s="161">
        <f t="shared" si="54"/>
        <v>0</v>
      </c>
      <c r="AH42" s="26"/>
      <c r="AI42" s="399"/>
      <c r="AJ42" s="80">
        <f t="shared" si="48"/>
        <v>0</v>
      </c>
    </row>
    <row r="43" spans="1:36" s="82" customFormat="1" x14ac:dyDescent="0.2">
      <c r="A43" s="99">
        <v>470</v>
      </c>
      <c r="B43" s="100" t="s">
        <v>45</v>
      </c>
      <c r="C43" s="26"/>
      <c r="D43" s="166">
        <f t="shared" si="0"/>
        <v>0</v>
      </c>
      <c r="E43" s="80">
        <f t="shared" si="44"/>
        <v>0</v>
      </c>
      <c r="F43" s="133">
        <f t="shared" si="45"/>
        <v>0</v>
      </c>
      <c r="G43" s="80">
        <f t="shared" si="46"/>
        <v>0</v>
      </c>
      <c r="H43" s="80">
        <f t="shared" si="47"/>
        <v>0</v>
      </c>
      <c r="I43" s="199" t="str">
        <f t="shared" si="49"/>
        <v/>
      </c>
      <c r="J43" s="162" t="str">
        <f t="shared" si="6"/>
        <v/>
      </c>
      <c r="K43" s="168"/>
      <c r="L43" s="155"/>
      <c r="M43" s="161">
        <f t="shared" si="50"/>
        <v>0</v>
      </c>
      <c r="N43" s="26"/>
      <c r="O43" s="26"/>
      <c r="P43" s="80">
        <f t="shared" si="8"/>
        <v>0</v>
      </c>
      <c r="Q43" s="155"/>
      <c r="R43" s="161">
        <f t="shared" si="51"/>
        <v>0</v>
      </c>
      <c r="S43" s="26"/>
      <c r="T43" s="26"/>
      <c r="U43" s="80">
        <f t="shared" si="10"/>
        <v>0</v>
      </c>
      <c r="V43" s="26"/>
      <c r="W43" s="161">
        <f t="shared" si="52"/>
        <v>0</v>
      </c>
      <c r="X43" s="26"/>
      <c r="Y43" s="26"/>
      <c r="Z43" s="80">
        <f t="shared" si="12"/>
        <v>0</v>
      </c>
      <c r="AA43" s="155"/>
      <c r="AB43" s="161">
        <f t="shared" si="53"/>
        <v>0</v>
      </c>
      <c r="AC43" s="26"/>
      <c r="AD43" s="26"/>
      <c r="AE43" s="80">
        <f t="shared" si="30"/>
        <v>0</v>
      </c>
      <c r="AF43" s="155"/>
      <c r="AG43" s="161">
        <f t="shared" si="54"/>
        <v>0</v>
      </c>
      <c r="AH43" s="26"/>
      <c r="AI43" s="399"/>
      <c r="AJ43" s="80">
        <f t="shared" si="48"/>
        <v>0</v>
      </c>
    </row>
    <row r="44" spans="1:36" s="82" customFormat="1" x14ac:dyDescent="0.2">
      <c r="A44" s="99">
        <v>480</v>
      </c>
      <c r="B44" s="96" t="s">
        <v>171</v>
      </c>
      <c r="C44" s="26"/>
      <c r="D44" s="166">
        <f t="shared" si="0"/>
        <v>0</v>
      </c>
      <c r="E44" s="80">
        <f t="shared" si="44"/>
        <v>0</v>
      </c>
      <c r="F44" s="133">
        <f t="shared" si="45"/>
        <v>0</v>
      </c>
      <c r="G44" s="80">
        <f t="shared" si="46"/>
        <v>0</v>
      </c>
      <c r="H44" s="80">
        <f t="shared" si="47"/>
        <v>0</v>
      </c>
      <c r="I44" s="199" t="str">
        <f t="shared" si="49"/>
        <v/>
      </c>
      <c r="J44" s="162" t="str">
        <f t="shared" si="6"/>
        <v/>
      </c>
      <c r="K44" s="163"/>
      <c r="L44" s="143"/>
      <c r="M44" s="161">
        <f t="shared" si="50"/>
        <v>0</v>
      </c>
      <c r="N44" s="28"/>
      <c r="O44" s="28"/>
      <c r="P44" s="80">
        <f t="shared" si="8"/>
        <v>0</v>
      </c>
      <c r="Q44" s="143"/>
      <c r="R44" s="161">
        <f t="shared" si="51"/>
        <v>0</v>
      </c>
      <c r="S44" s="28"/>
      <c r="T44" s="28"/>
      <c r="U44" s="80">
        <f t="shared" si="10"/>
        <v>0</v>
      </c>
      <c r="V44" s="143"/>
      <c r="W44" s="161">
        <f t="shared" si="52"/>
        <v>0</v>
      </c>
      <c r="X44" s="28"/>
      <c r="Y44" s="28"/>
      <c r="Z44" s="80">
        <f t="shared" si="12"/>
        <v>0</v>
      </c>
      <c r="AA44" s="143"/>
      <c r="AB44" s="161">
        <f t="shared" si="53"/>
        <v>0</v>
      </c>
      <c r="AC44" s="28"/>
      <c r="AD44" s="28"/>
      <c r="AE44" s="80">
        <f t="shared" si="30"/>
        <v>0</v>
      </c>
      <c r="AF44" s="143"/>
      <c r="AG44" s="161">
        <f t="shared" si="54"/>
        <v>0</v>
      </c>
      <c r="AH44" s="28"/>
      <c r="AI44" s="28"/>
      <c r="AJ44" s="80">
        <f t="shared" si="48"/>
        <v>0</v>
      </c>
    </row>
    <row r="45" spans="1:36" s="82" customFormat="1" x14ac:dyDescent="0.2">
      <c r="A45" s="99">
        <v>490</v>
      </c>
      <c r="B45" s="100" t="s">
        <v>46</v>
      </c>
      <c r="C45" s="143"/>
      <c r="D45" s="166">
        <f t="shared" si="0"/>
        <v>0</v>
      </c>
      <c r="E45" s="80">
        <f t="shared" si="44"/>
        <v>0</v>
      </c>
      <c r="F45" s="133">
        <f t="shared" si="45"/>
        <v>0</v>
      </c>
      <c r="G45" s="80">
        <f t="shared" si="46"/>
        <v>0</v>
      </c>
      <c r="H45" s="80">
        <f t="shared" si="47"/>
        <v>0</v>
      </c>
      <c r="I45" s="199" t="str">
        <f t="shared" si="49"/>
        <v/>
      </c>
      <c r="J45" s="162" t="str">
        <f t="shared" si="6"/>
        <v/>
      </c>
      <c r="K45" s="168"/>
      <c r="L45" s="155"/>
      <c r="M45" s="161">
        <f t="shared" si="50"/>
        <v>0</v>
      </c>
      <c r="N45" s="26"/>
      <c r="O45" s="26"/>
      <c r="P45" s="80">
        <f t="shared" si="8"/>
        <v>0</v>
      </c>
      <c r="Q45" s="155"/>
      <c r="R45" s="161">
        <f t="shared" si="51"/>
        <v>0</v>
      </c>
      <c r="S45" s="26"/>
      <c r="T45" s="26"/>
      <c r="U45" s="80">
        <f t="shared" si="10"/>
        <v>0</v>
      </c>
      <c r="V45" s="26"/>
      <c r="W45" s="161">
        <f t="shared" si="52"/>
        <v>0</v>
      </c>
      <c r="X45" s="26"/>
      <c r="Y45" s="26"/>
      <c r="Z45" s="80">
        <f t="shared" si="12"/>
        <v>0</v>
      </c>
      <c r="AA45" s="155"/>
      <c r="AB45" s="161">
        <f t="shared" si="53"/>
        <v>0</v>
      </c>
      <c r="AC45" s="26"/>
      <c r="AD45" s="26"/>
      <c r="AE45" s="80">
        <f t="shared" si="30"/>
        <v>0</v>
      </c>
      <c r="AF45" s="155"/>
      <c r="AG45" s="161">
        <f t="shared" si="54"/>
        <v>0</v>
      </c>
      <c r="AH45" s="26"/>
      <c r="AI45" s="399"/>
      <c r="AJ45" s="80">
        <f t="shared" si="48"/>
        <v>0</v>
      </c>
    </row>
    <row r="46" spans="1:36" s="58" customFormat="1" x14ac:dyDescent="0.2">
      <c r="A46" s="75" t="s">
        <v>47</v>
      </c>
      <c r="B46" s="102"/>
      <c r="C46" s="169">
        <f t="shared" ref="C46:H46" si="60">SUM(C24:C45)</f>
        <v>0</v>
      </c>
      <c r="D46" s="169">
        <f t="shared" si="60"/>
        <v>0</v>
      </c>
      <c r="E46" s="343">
        <f t="shared" si="60"/>
        <v>0</v>
      </c>
      <c r="F46" s="169">
        <f t="shared" si="60"/>
        <v>0</v>
      </c>
      <c r="G46" s="169">
        <f t="shared" si="60"/>
        <v>0</v>
      </c>
      <c r="H46" s="169">
        <f t="shared" si="60"/>
        <v>0</v>
      </c>
      <c r="I46" s="199" t="str">
        <f t="shared" si="49"/>
        <v/>
      </c>
      <c r="J46" s="162" t="str">
        <f>IF(C46+H46=0,"",(H46-C46)/C46)</f>
        <v/>
      </c>
      <c r="K46" s="169">
        <f t="shared" ref="K46:AJ46" si="61">SUM(K24:K45)</f>
        <v>0</v>
      </c>
      <c r="L46" s="169">
        <f t="shared" si="61"/>
        <v>0</v>
      </c>
      <c r="M46" s="169">
        <f t="shared" si="61"/>
        <v>0</v>
      </c>
      <c r="N46" s="169">
        <f t="shared" si="61"/>
        <v>0</v>
      </c>
      <c r="O46" s="169">
        <f t="shared" si="61"/>
        <v>0</v>
      </c>
      <c r="P46" s="169">
        <f t="shared" si="61"/>
        <v>0</v>
      </c>
      <c r="Q46" s="169">
        <f t="shared" si="61"/>
        <v>0</v>
      </c>
      <c r="R46" s="169">
        <f t="shared" si="61"/>
        <v>0</v>
      </c>
      <c r="S46" s="169">
        <f t="shared" si="61"/>
        <v>0</v>
      </c>
      <c r="T46" s="169">
        <f t="shared" si="61"/>
        <v>0</v>
      </c>
      <c r="U46" s="169">
        <f t="shared" si="61"/>
        <v>0</v>
      </c>
      <c r="V46" s="169">
        <f t="shared" si="61"/>
        <v>0</v>
      </c>
      <c r="W46" s="169">
        <f t="shared" si="61"/>
        <v>0</v>
      </c>
      <c r="X46" s="169">
        <f t="shared" si="61"/>
        <v>0</v>
      </c>
      <c r="Y46" s="169">
        <f t="shared" si="61"/>
        <v>0</v>
      </c>
      <c r="Z46" s="169">
        <f t="shared" si="61"/>
        <v>0</v>
      </c>
      <c r="AA46" s="169">
        <f t="shared" si="61"/>
        <v>0</v>
      </c>
      <c r="AB46" s="169">
        <f t="shared" si="61"/>
        <v>0</v>
      </c>
      <c r="AC46" s="169">
        <f t="shared" si="61"/>
        <v>0</v>
      </c>
      <c r="AD46" s="169">
        <f t="shared" si="61"/>
        <v>0</v>
      </c>
      <c r="AE46" s="169">
        <f t="shared" si="61"/>
        <v>0</v>
      </c>
      <c r="AF46" s="169">
        <f t="shared" si="61"/>
        <v>0</v>
      </c>
      <c r="AG46" s="169">
        <f t="shared" si="61"/>
        <v>0</v>
      </c>
      <c r="AH46" s="169">
        <f t="shared" si="61"/>
        <v>0</v>
      </c>
      <c r="AI46" s="400">
        <f t="shared" si="61"/>
        <v>0</v>
      </c>
      <c r="AJ46" s="169">
        <f t="shared" si="61"/>
        <v>0</v>
      </c>
    </row>
    <row r="47" spans="1:36" s="58" customFormat="1" x14ac:dyDescent="0.2">
      <c r="A47" s="639" t="s">
        <v>48</v>
      </c>
      <c r="B47" s="640"/>
      <c r="C47" s="352"/>
      <c r="D47" s="337">
        <f t="shared" si="0"/>
        <v>0</v>
      </c>
      <c r="E47" s="225">
        <f t="shared" si="44"/>
        <v>0</v>
      </c>
      <c r="F47" s="225">
        <f>SUM(N47,S47,X47,AC47,AH47)</f>
        <v>0</v>
      </c>
      <c r="G47" s="225">
        <f>SUM(O47,T47,Y47,AD47,AI47)</f>
        <v>0</v>
      </c>
      <c r="H47" s="225">
        <f>SUM(P47,U47,Z47,AE47,AJ47)</f>
        <v>0</v>
      </c>
      <c r="I47" s="199" t="str">
        <f t="shared" si="49"/>
        <v/>
      </c>
      <c r="J47" s="353" t="str">
        <f>IF(C47+H47=0,"",(H47-C47)/C47)</f>
        <v/>
      </c>
      <c r="K47" s="354"/>
      <c r="L47" s="352"/>
      <c r="M47" s="161">
        <f t="shared" si="50"/>
        <v>0</v>
      </c>
      <c r="N47" s="352"/>
      <c r="O47" s="352"/>
      <c r="P47" s="225">
        <f>SUM(N47:O47)</f>
        <v>0</v>
      </c>
      <c r="Q47" s="352"/>
      <c r="R47" s="161">
        <f t="shared" si="51"/>
        <v>0</v>
      </c>
      <c r="S47" s="352"/>
      <c r="T47" s="352"/>
      <c r="U47" s="225">
        <f>SUM(S47:T47)</f>
        <v>0</v>
      </c>
      <c r="V47" s="352"/>
      <c r="W47" s="161">
        <f t="shared" si="52"/>
        <v>0</v>
      </c>
      <c r="X47" s="352"/>
      <c r="Y47" s="352"/>
      <c r="Z47" s="225">
        <f>SUM(X47:Y47)</f>
        <v>0</v>
      </c>
      <c r="AA47" s="352"/>
      <c r="AB47" s="161">
        <f t="shared" si="53"/>
        <v>0</v>
      </c>
      <c r="AC47" s="352"/>
      <c r="AD47" s="352"/>
      <c r="AE47" s="225">
        <f>SUM(AC47:AD47)</f>
        <v>0</v>
      </c>
      <c r="AF47" s="352"/>
      <c r="AG47" s="161">
        <f t="shared" si="54"/>
        <v>0</v>
      </c>
      <c r="AH47" s="352"/>
      <c r="AI47" s="401"/>
      <c r="AJ47" s="225">
        <f>SUM(AH47:AI47)</f>
        <v>0</v>
      </c>
    </row>
    <row r="48" spans="1:36" ht="13.5" thickBot="1" x14ac:dyDescent="0.25">
      <c r="A48" s="15" t="s">
        <v>49</v>
      </c>
      <c r="B48" s="98"/>
      <c r="C48" s="135">
        <f t="shared" ref="C48:H48" si="62">C23+C46+C47</f>
        <v>0</v>
      </c>
      <c r="D48" s="135">
        <f t="shared" si="62"/>
        <v>0</v>
      </c>
      <c r="E48" s="340">
        <f t="shared" si="62"/>
        <v>0</v>
      </c>
      <c r="F48" s="135">
        <f t="shared" si="62"/>
        <v>0</v>
      </c>
      <c r="G48" s="135">
        <f t="shared" si="62"/>
        <v>0</v>
      </c>
      <c r="H48" s="135">
        <f t="shared" si="62"/>
        <v>0</v>
      </c>
      <c r="I48" s="200" t="str">
        <f t="shared" si="49"/>
        <v/>
      </c>
      <c r="J48" s="164" t="str">
        <f>IF(C48+H48=0,"",(H48-C48)/C48)</f>
        <v/>
      </c>
      <c r="K48" s="135">
        <f>K46+K23</f>
        <v>0</v>
      </c>
      <c r="L48" s="135">
        <f t="shared" ref="L48:AJ48" si="63">L23+L46+L47</f>
        <v>0</v>
      </c>
      <c r="M48" s="135">
        <f t="shared" si="63"/>
        <v>0</v>
      </c>
      <c r="N48" s="135">
        <f t="shared" si="63"/>
        <v>0</v>
      </c>
      <c r="O48" s="135">
        <f t="shared" si="63"/>
        <v>0</v>
      </c>
      <c r="P48" s="135">
        <f t="shared" si="63"/>
        <v>0</v>
      </c>
      <c r="Q48" s="135">
        <f t="shared" si="63"/>
        <v>0</v>
      </c>
      <c r="R48" s="135">
        <f t="shared" si="63"/>
        <v>0</v>
      </c>
      <c r="S48" s="135">
        <f t="shared" si="63"/>
        <v>0</v>
      </c>
      <c r="T48" s="135">
        <f t="shared" si="63"/>
        <v>0</v>
      </c>
      <c r="U48" s="135">
        <f t="shared" si="63"/>
        <v>0</v>
      </c>
      <c r="V48" s="135">
        <f t="shared" si="63"/>
        <v>0</v>
      </c>
      <c r="W48" s="135">
        <f t="shared" si="63"/>
        <v>0</v>
      </c>
      <c r="X48" s="135">
        <f t="shared" si="63"/>
        <v>0</v>
      </c>
      <c r="Y48" s="135">
        <f t="shared" si="63"/>
        <v>0</v>
      </c>
      <c r="Z48" s="135">
        <f t="shared" si="63"/>
        <v>0</v>
      </c>
      <c r="AA48" s="135">
        <f t="shared" si="63"/>
        <v>0</v>
      </c>
      <c r="AB48" s="135">
        <f t="shared" si="63"/>
        <v>0</v>
      </c>
      <c r="AC48" s="135">
        <f t="shared" si="63"/>
        <v>0</v>
      </c>
      <c r="AD48" s="135">
        <f t="shared" si="63"/>
        <v>0</v>
      </c>
      <c r="AE48" s="135">
        <f t="shared" si="63"/>
        <v>0</v>
      </c>
      <c r="AF48" s="135">
        <f t="shared" si="63"/>
        <v>0</v>
      </c>
      <c r="AG48" s="135">
        <f t="shared" si="63"/>
        <v>0</v>
      </c>
      <c r="AH48" s="135">
        <f t="shared" si="63"/>
        <v>0</v>
      </c>
      <c r="AI48" s="402">
        <f t="shared" si="63"/>
        <v>0</v>
      </c>
      <c r="AJ48" s="135">
        <f t="shared" si="63"/>
        <v>0</v>
      </c>
    </row>
    <row r="49" spans="1:36" ht="12" customHeight="1" thickTop="1" x14ac:dyDescent="0.2">
      <c r="A49" s="99">
        <v>620</v>
      </c>
      <c r="B49" s="100" t="s">
        <v>50</v>
      </c>
      <c r="C49" s="143"/>
      <c r="D49" s="166">
        <f t="shared" si="0"/>
        <v>0</v>
      </c>
      <c r="E49" s="133">
        <f t="shared" ref="E49:E58" si="64">SUM(M49,R49,W49,AB49,)</f>
        <v>0</v>
      </c>
      <c r="F49" s="133">
        <f t="shared" ref="F49:F58" si="65">SUM(N49,S49,X49,AC49,AH49)</f>
        <v>0</v>
      </c>
      <c r="G49" s="133">
        <f t="shared" ref="G49:G58" si="66">SUM(O49,T49,Y49,AD49,AI49)</f>
        <v>0</v>
      </c>
      <c r="H49" s="133">
        <f t="shared" ref="H49:H58" si="67">SUM(P49,U49,Z49,AE49,AJ49)</f>
        <v>0</v>
      </c>
      <c r="I49" s="199" t="str">
        <f t="shared" si="49"/>
        <v/>
      </c>
      <c r="J49" s="167" t="str">
        <f t="shared" si="6"/>
        <v/>
      </c>
      <c r="K49" s="163"/>
      <c r="L49" s="42"/>
      <c r="M49" s="166">
        <f>L49</f>
        <v>0</v>
      </c>
      <c r="N49" s="334"/>
      <c r="O49" s="134"/>
      <c r="P49" s="133">
        <f t="shared" si="8"/>
        <v>0</v>
      </c>
      <c r="Q49" s="42"/>
      <c r="R49" s="133">
        <f>Q49</f>
        <v>0</v>
      </c>
      <c r="S49" s="42"/>
      <c r="T49" s="42"/>
      <c r="U49" s="133">
        <f t="shared" si="10"/>
        <v>0</v>
      </c>
      <c r="V49" s="42"/>
      <c r="W49" s="133">
        <f>V49</f>
        <v>0</v>
      </c>
      <c r="X49" s="42"/>
      <c r="Y49" s="42"/>
      <c r="Z49" s="133">
        <f t="shared" si="12"/>
        <v>0</v>
      </c>
      <c r="AA49" s="335"/>
      <c r="AB49" s="133">
        <f>AA49</f>
        <v>0</v>
      </c>
      <c r="AC49" s="336"/>
      <c r="AD49" s="134"/>
      <c r="AE49" s="133">
        <f t="shared" si="30"/>
        <v>0</v>
      </c>
      <c r="AF49" s="335"/>
      <c r="AG49" s="133">
        <f>AF49</f>
        <v>0</v>
      </c>
      <c r="AH49" s="336"/>
      <c r="AI49" s="398"/>
      <c r="AJ49" s="133">
        <f t="shared" ref="AJ49:AJ58" si="68">SUM(AH49:AI49)</f>
        <v>0</v>
      </c>
    </row>
    <row r="50" spans="1:36" s="46" customFormat="1" ht="13.5" hidden="1" customHeight="1" x14ac:dyDescent="0.2">
      <c r="A50" s="92">
        <v>6210</v>
      </c>
      <c r="B50" s="158" t="s">
        <v>110</v>
      </c>
      <c r="C50" s="27"/>
      <c r="D50" s="166">
        <f t="shared" si="0"/>
        <v>0</v>
      </c>
      <c r="E50" s="80">
        <f t="shared" si="64"/>
        <v>0</v>
      </c>
      <c r="F50" s="80">
        <f t="shared" si="65"/>
        <v>0</v>
      </c>
      <c r="G50" s="80">
        <f t="shared" si="66"/>
        <v>0</v>
      </c>
      <c r="H50" s="80">
        <f t="shared" si="67"/>
        <v>0</v>
      </c>
      <c r="I50" s="199" t="str">
        <f t="shared" si="49"/>
        <v/>
      </c>
      <c r="J50" s="162" t="str">
        <f t="shared" si="6"/>
        <v/>
      </c>
      <c r="K50" s="131"/>
      <c r="L50" s="27"/>
      <c r="M50" s="166">
        <f t="shared" ref="M50:M58" si="69">L50</f>
        <v>0</v>
      </c>
      <c r="N50" s="27"/>
      <c r="O50" s="27"/>
      <c r="P50" s="80">
        <f t="shared" si="8"/>
        <v>0</v>
      </c>
      <c r="Q50" s="27"/>
      <c r="R50" s="80">
        <f t="shared" ref="R50:R58" si="70">Q50</f>
        <v>0</v>
      </c>
      <c r="S50" s="27"/>
      <c r="T50" s="41"/>
      <c r="U50" s="80">
        <f t="shared" si="10"/>
        <v>0</v>
      </c>
      <c r="V50" s="27"/>
      <c r="W50" s="80">
        <f t="shared" ref="W50:W58" si="71">V50</f>
        <v>0</v>
      </c>
      <c r="X50" s="27"/>
      <c r="Y50" s="41"/>
      <c r="Z50" s="80">
        <f t="shared" si="12"/>
        <v>0</v>
      </c>
      <c r="AA50" s="27"/>
      <c r="AB50" s="80">
        <f t="shared" ref="AB50:AB58" si="72">AA50</f>
        <v>0</v>
      </c>
      <c r="AC50" s="27"/>
      <c r="AD50" s="27"/>
      <c r="AE50" s="80">
        <f t="shared" si="30"/>
        <v>0</v>
      </c>
      <c r="AF50" s="27"/>
      <c r="AG50" s="425"/>
      <c r="AH50" s="27"/>
      <c r="AI50" s="403"/>
      <c r="AJ50" s="80">
        <f t="shared" si="68"/>
        <v>0</v>
      </c>
    </row>
    <row r="51" spans="1:36" x14ac:dyDescent="0.2">
      <c r="A51" s="99">
        <v>630</v>
      </c>
      <c r="B51" s="96" t="s">
        <v>172</v>
      </c>
      <c r="C51" s="155"/>
      <c r="D51" s="166">
        <f t="shared" si="0"/>
        <v>0</v>
      </c>
      <c r="E51" s="80">
        <f t="shared" si="64"/>
        <v>0</v>
      </c>
      <c r="F51" s="80">
        <f t="shared" si="65"/>
        <v>0</v>
      </c>
      <c r="G51" s="80">
        <f t="shared" si="66"/>
        <v>0</v>
      </c>
      <c r="H51" s="80">
        <f t="shared" si="67"/>
        <v>0</v>
      </c>
      <c r="I51" s="199" t="str">
        <f t="shared" si="49"/>
        <v/>
      </c>
      <c r="J51" s="162" t="str">
        <f t="shared" si="6"/>
        <v/>
      </c>
      <c r="K51" s="170"/>
      <c r="L51" s="160"/>
      <c r="M51" s="166">
        <f t="shared" si="69"/>
        <v>0</v>
      </c>
      <c r="N51" s="93"/>
      <c r="O51" s="93"/>
      <c r="P51" s="80">
        <f t="shared" si="8"/>
        <v>0</v>
      </c>
      <c r="Q51" s="93"/>
      <c r="R51" s="80">
        <f t="shared" si="70"/>
        <v>0</v>
      </c>
      <c r="S51" s="93"/>
      <c r="T51" s="93"/>
      <c r="U51" s="80">
        <f t="shared" si="10"/>
        <v>0</v>
      </c>
      <c r="V51" s="93"/>
      <c r="W51" s="80">
        <f t="shared" si="71"/>
        <v>0</v>
      </c>
      <c r="X51" s="93"/>
      <c r="Y51" s="93"/>
      <c r="Z51" s="80">
        <f t="shared" si="12"/>
        <v>0</v>
      </c>
      <c r="AA51" s="93"/>
      <c r="AB51" s="80">
        <f t="shared" si="72"/>
        <v>0</v>
      </c>
      <c r="AC51" s="93"/>
      <c r="AD51" s="93"/>
      <c r="AE51" s="80">
        <f t="shared" si="30"/>
        <v>0</v>
      </c>
      <c r="AF51" s="93"/>
      <c r="AG51" s="133">
        <f t="shared" ref="AG51:AG58" si="73">AF51</f>
        <v>0</v>
      </c>
      <c r="AH51" s="93"/>
      <c r="AI51" s="93"/>
      <c r="AJ51" s="80">
        <f t="shared" si="68"/>
        <v>0</v>
      </c>
    </row>
    <row r="52" spans="1:36" x14ac:dyDescent="0.2">
      <c r="A52" s="99">
        <v>650</v>
      </c>
      <c r="B52" s="96" t="s">
        <v>173</v>
      </c>
      <c r="C52" s="20"/>
      <c r="D52" s="166">
        <f t="shared" si="0"/>
        <v>0</v>
      </c>
      <c r="E52" s="80">
        <f t="shared" si="64"/>
        <v>0</v>
      </c>
      <c r="F52" s="80">
        <f t="shared" si="65"/>
        <v>0</v>
      </c>
      <c r="G52" s="80">
        <f t="shared" si="66"/>
        <v>0</v>
      </c>
      <c r="H52" s="80">
        <f t="shared" si="67"/>
        <v>0</v>
      </c>
      <c r="I52" s="199" t="str">
        <f t="shared" si="49"/>
        <v/>
      </c>
      <c r="J52" s="162" t="str">
        <f t="shared" si="6"/>
        <v/>
      </c>
      <c r="K52" s="170"/>
      <c r="L52" s="94"/>
      <c r="M52" s="166">
        <f t="shared" si="69"/>
        <v>0</v>
      </c>
      <c r="N52" s="94"/>
      <c r="O52" s="94"/>
      <c r="P52" s="80">
        <f t="shared" si="8"/>
        <v>0</v>
      </c>
      <c r="Q52" s="94"/>
      <c r="R52" s="80">
        <f t="shared" si="70"/>
        <v>0</v>
      </c>
      <c r="S52" s="94"/>
      <c r="T52" s="94"/>
      <c r="U52" s="80">
        <f t="shared" si="10"/>
        <v>0</v>
      </c>
      <c r="V52" s="94"/>
      <c r="W52" s="80">
        <f t="shared" si="71"/>
        <v>0</v>
      </c>
      <c r="X52" s="94"/>
      <c r="Y52" s="94"/>
      <c r="Z52" s="80">
        <f t="shared" si="12"/>
        <v>0</v>
      </c>
      <c r="AA52" s="94"/>
      <c r="AB52" s="80">
        <f t="shared" si="72"/>
        <v>0</v>
      </c>
      <c r="AC52" s="94"/>
      <c r="AD52" s="94"/>
      <c r="AE52" s="80">
        <f t="shared" si="30"/>
        <v>0</v>
      </c>
      <c r="AF52" s="94"/>
      <c r="AG52" s="133">
        <f t="shared" si="73"/>
        <v>0</v>
      </c>
      <c r="AH52" s="94"/>
      <c r="AI52" s="404"/>
      <c r="AJ52" s="80">
        <f t="shared" si="68"/>
        <v>0</v>
      </c>
    </row>
    <row r="53" spans="1:36" x14ac:dyDescent="0.2">
      <c r="A53" s="52">
        <v>660</v>
      </c>
      <c r="B53" s="347" t="s">
        <v>240</v>
      </c>
      <c r="C53" s="20"/>
      <c r="D53" s="166">
        <f t="shared" si="0"/>
        <v>0</v>
      </c>
      <c r="E53" s="80">
        <f t="shared" si="64"/>
        <v>0</v>
      </c>
      <c r="F53" s="80">
        <f t="shared" si="65"/>
        <v>0</v>
      </c>
      <c r="G53" s="80">
        <f t="shared" si="66"/>
        <v>0</v>
      </c>
      <c r="H53" s="80">
        <f t="shared" si="67"/>
        <v>0</v>
      </c>
      <c r="I53" s="199" t="str">
        <f t="shared" si="49"/>
        <v/>
      </c>
      <c r="J53" s="162" t="str">
        <f t="shared" si="6"/>
        <v/>
      </c>
      <c r="K53" s="170"/>
      <c r="L53" s="160"/>
      <c r="M53" s="527">
        <f t="shared" si="69"/>
        <v>0</v>
      </c>
      <c r="N53" s="93"/>
      <c r="O53" s="93"/>
      <c r="P53" s="80">
        <f t="shared" si="8"/>
        <v>0</v>
      </c>
      <c r="Q53" s="93"/>
      <c r="R53" s="529">
        <f t="shared" si="70"/>
        <v>0</v>
      </c>
      <c r="S53" s="93"/>
      <c r="T53" s="93"/>
      <c r="U53" s="80">
        <f t="shared" si="10"/>
        <v>0</v>
      </c>
      <c r="V53" s="93"/>
      <c r="W53" s="529">
        <f t="shared" si="71"/>
        <v>0</v>
      </c>
      <c r="X53" s="93"/>
      <c r="Y53" s="93"/>
      <c r="Z53" s="80">
        <f t="shared" si="12"/>
        <v>0</v>
      </c>
      <c r="AA53" s="93"/>
      <c r="AB53" s="529">
        <f t="shared" si="72"/>
        <v>0</v>
      </c>
      <c r="AC53" s="93"/>
      <c r="AD53" s="93"/>
      <c r="AE53" s="80">
        <f t="shared" si="30"/>
        <v>0</v>
      </c>
      <c r="AF53" s="93"/>
      <c r="AG53" s="163">
        <f t="shared" si="73"/>
        <v>0</v>
      </c>
      <c r="AH53" s="93"/>
      <c r="AI53" s="93"/>
      <c r="AJ53" s="80">
        <f t="shared" si="68"/>
        <v>0</v>
      </c>
    </row>
    <row r="54" spans="1:36" x14ac:dyDescent="0.2">
      <c r="A54" s="52">
        <v>665</v>
      </c>
      <c r="B54" s="347" t="s">
        <v>241</v>
      </c>
      <c r="C54" s="20"/>
      <c r="D54" s="166">
        <f t="shared" si="0"/>
        <v>0</v>
      </c>
      <c r="E54" s="80"/>
      <c r="F54" s="80">
        <f t="shared" si="65"/>
        <v>0</v>
      </c>
      <c r="G54" s="80"/>
      <c r="H54" s="80">
        <f t="shared" si="67"/>
        <v>0</v>
      </c>
      <c r="I54" s="519"/>
      <c r="J54" s="162"/>
      <c r="K54" s="170"/>
      <c r="L54" s="155"/>
      <c r="M54" s="518"/>
      <c r="N54" s="528"/>
      <c r="O54" s="526"/>
      <c r="P54" s="80">
        <f t="shared" si="8"/>
        <v>0</v>
      </c>
      <c r="Q54" s="209"/>
      <c r="R54" s="80"/>
      <c r="S54" s="209"/>
      <c r="T54" s="526"/>
      <c r="U54" s="80">
        <f t="shared" si="10"/>
        <v>0</v>
      </c>
      <c r="V54" s="209"/>
      <c r="W54" s="80"/>
      <c r="X54" s="209"/>
      <c r="Y54" s="526"/>
      <c r="Z54" s="80">
        <f t="shared" si="12"/>
        <v>0</v>
      </c>
      <c r="AA54" s="209"/>
      <c r="AB54" s="80"/>
      <c r="AC54" s="209"/>
      <c r="AD54" s="526"/>
      <c r="AE54" s="80">
        <f t="shared" si="30"/>
        <v>0</v>
      </c>
      <c r="AF54" s="209"/>
      <c r="AG54" s="80"/>
      <c r="AH54" s="209"/>
      <c r="AI54" s="526"/>
      <c r="AJ54" s="80">
        <f t="shared" si="68"/>
        <v>0</v>
      </c>
    </row>
    <row r="55" spans="1:36" x14ac:dyDescent="0.2">
      <c r="A55" s="99">
        <v>670</v>
      </c>
      <c r="B55" s="100" t="s">
        <v>51</v>
      </c>
      <c r="C55" s="94"/>
      <c r="D55" s="166">
        <f t="shared" si="0"/>
        <v>0</v>
      </c>
      <c r="E55" s="80">
        <f t="shared" si="64"/>
        <v>0</v>
      </c>
      <c r="F55" s="80">
        <f t="shared" si="65"/>
        <v>0</v>
      </c>
      <c r="G55" s="80">
        <f t="shared" si="66"/>
        <v>0</v>
      </c>
      <c r="H55" s="80">
        <f t="shared" si="67"/>
        <v>0</v>
      </c>
      <c r="I55" s="199" t="str">
        <f t="shared" si="49"/>
        <v/>
      </c>
      <c r="J55" s="162" t="str">
        <f t="shared" si="6"/>
        <v/>
      </c>
      <c r="K55" s="170"/>
      <c r="L55" s="94"/>
      <c r="M55" s="166">
        <f t="shared" si="69"/>
        <v>0</v>
      </c>
      <c r="N55" s="94"/>
      <c r="O55" s="94"/>
      <c r="P55" s="80">
        <f t="shared" si="8"/>
        <v>0</v>
      </c>
      <c r="Q55" s="94"/>
      <c r="R55" s="80">
        <f t="shared" si="70"/>
        <v>0</v>
      </c>
      <c r="S55" s="94"/>
      <c r="T55" s="94"/>
      <c r="U55" s="80">
        <f t="shared" si="10"/>
        <v>0</v>
      </c>
      <c r="V55" s="94"/>
      <c r="W55" s="80">
        <f t="shared" si="71"/>
        <v>0</v>
      </c>
      <c r="X55" s="94"/>
      <c r="Y55" s="94"/>
      <c r="Z55" s="80">
        <f t="shared" si="12"/>
        <v>0</v>
      </c>
      <c r="AA55" s="94"/>
      <c r="AB55" s="80">
        <f t="shared" si="72"/>
        <v>0</v>
      </c>
      <c r="AC55" s="94"/>
      <c r="AD55" s="94"/>
      <c r="AE55" s="80">
        <f t="shared" si="30"/>
        <v>0</v>
      </c>
      <c r="AF55" s="94"/>
      <c r="AG55" s="133">
        <f t="shared" si="73"/>
        <v>0</v>
      </c>
      <c r="AH55" s="94"/>
      <c r="AI55" s="404"/>
      <c r="AJ55" s="80">
        <f t="shared" si="68"/>
        <v>0</v>
      </c>
    </row>
    <row r="56" spans="1:36" x14ac:dyDescent="0.2">
      <c r="A56" s="95">
        <v>680</v>
      </c>
      <c r="B56" s="96" t="s">
        <v>174</v>
      </c>
      <c r="C56" s="155"/>
      <c r="D56" s="166">
        <f t="shared" si="0"/>
        <v>0</v>
      </c>
      <c r="E56" s="80">
        <f t="shared" si="64"/>
        <v>0</v>
      </c>
      <c r="F56" s="80">
        <f t="shared" si="65"/>
        <v>0</v>
      </c>
      <c r="G56" s="80">
        <f t="shared" si="66"/>
        <v>0</v>
      </c>
      <c r="H56" s="80">
        <f t="shared" si="67"/>
        <v>0</v>
      </c>
      <c r="I56" s="199" t="str">
        <f t="shared" si="49"/>
        <v/>
      </c>
      <c r="J56" s="162" t="str">
        <f t="shared" si="6"/>
        <v/>
      </c>
      <c r="K56" s="170"/>
      <c r="L56" s="160"/>
      <c r="M56" s="166">
        <f t="shared" si="69"/>
        <v>0</v>
      </c>
      <c r="N56" s="209"/>
      <c r="O56" s="208"/>
      <c r="P56" s="80">
        <f t="shared" si="8"/>
        <v>0</v>
      </c>
      <c r="Q56" s="93"/>
      <c r="R56" s="80">
        <f t="shared" si="70"/>
        <v>0</v>
      </c>
      <c r="S56" s="210"/>
      <c r="T56" s="210"/>
      <c r="U56" s="80">
        <f t="shared" si="10"/>
        <v>0</v>
      </c>
      <c r="V56" s="208"/>
      <c r="W56" s="80">
        <f t="shared" si="71"/>
        <v>0</v>
      </c>
      <c r="X56" s="209"/>
      <c r="Y56" s="208"/>
      <c r="Z56" s="80">
        <f t="shared" si="12"/>
        <v>0</v>
      </c>
      <c r="AA56" s="155"/>
      <c r="AB56" s="80">
        <f t="shared" si="72"/>
        <v>0</v>
      </c>
      <c r="AC56" s="209"/>
      <c r="AD56" s="210"/>
      <c r="AE56" s="80">
        <f t="shared" si="30"/>
        <v>0</v>
      </c>
      <c r="AF56" s="155"/>
      <c r="AG56" s="133">
        <f t="shared" si="73"/>
        <v>0</v>
      </c>
      <c r="AH56" s="209"/>
      <c r="AI56" s="210"/>
      <c r="AJ56" s="80">
        <f t="shared" si="68"/>
        <v>0</v>
      </c>
    </row>
    <row r="57" spans="1:36" x14ac:dyDescent="0.2">
      <c r="A57" s="99">
        <v>698</v>
      </c>
      <c r="B57" s="100" t="s">
        <v>52</v>
      </c>
      <c r="C57" s="20"/>
      <c r="D57" s="166">
        <f t="shared" si="0"/>
        <v>0</v>
      </c>
      <c r="E57" s="80">
        <f t="shared" si="64"/>
        <v>0</v>
      </c>
      <c r="F57" s="80">
        <f t="shared" si="65"/>
        <v>0</v>
      </c>
      <c r="G57" s="80">
        <f t="shared" si="66"/>
        <v>0</v>
      </c>
      <c r="H57" s="80">
        <f t="shared" si="67"/>
        <v>0</v>
      </c>
      <c r="I57" s="199" t="str">
        <f t="shared" si="49"/>
        <v/>
      </c>
      <c r="J57" s="162" t="str">
        <f t="shared" si="6"/>
        <v/>
      </c>
      <c r="K57" s="170"/>
      <c r="L57" s="94"/>
      <c r="M57" s="166">
        <f t="shared" si="69"/>
        <v>0</v>
      </c>
      <c r="N57" s="93"/>
      <c r="O57" s="93"/>
      <c r="P57" s="80">
        <f t="shared" si="8"/>
        <v>0</v>
      </c>
      <c r="Q57" s="94"/>
      <c r="R57" s="133">
        <f t="shared" si="70"/>
        <v>0</v>
      </c>
      <c r="S57" s="93"/>
      <c r="T57" s="93"/>
      <c r="U57" s="133">
        <f t="shared" si="10"/>
        <v>0</v>
      </c>
      <c r="V57" s="93"/>
      <c r="W57" s="80">
        <f t="shared" si="71"/>
        <v>0</v>
      </c>
      <c r="X57" s="93"/>
      <c r="Y57" s="93"/>
      <c r="Z57" s="80">
        <f t="shared" si="12"/>
        <v>0</v>
      </c>
      <c r="AA57" s="93"/>
      <c r="AB57" s="80">
        <f t="shared" si="72"/>
        <v>0</v>
      </c>
      <c r="AC57" s="93"/>
      <c r="AD57" s="93"/>
      <c r="AE57" s="133">
        <f t="shared" si="30"/>
        <v>0</v>
      </c>
      <c r="AF57" s="93"/>
      <c r="AG57" s="133">
        <f t="shared" si="73"/>
        <v>0</v>
      </c>
      <c r="AH57" s="93"/>
      <c r="AI57" s="93"/>
      <c r="AJ57" s="133">
        <f t="shared" si="68"/>
        <v>0</v>
      </c>
    </row>
    <row r="58" spans="1:36" s="59" customFormat="1" x14ac:dyDescent="0.2">
      <c r="A58" s="54" t="s">
        <v>53</v>
      </c>
      <c r="B58" s="100"/>
      <c r="C58" s="94"/>
      <c r="D58" s="166">
        <f t="shared" si="0"/>
        <v>0</v>
      </c>
      <c r="E58" s="80">
        <f t="shared" si="64"/>
        <v>0</v>
      </c>
      <c r="F58" s="80">
        <f t="shared" si="65"/>
        <v>0</v>
      </c>
      <c r="G58" s="80">
        <f t="shared" si="66"/>
        <v>0</v>
      </c>
      <c r="H58" s="80">
        <f t="shared" si="67"/>
        <v>0</v>
      </c>
      <c r="I58" s="199" t="str">
        <f t="shared" si="49"/>
        <v/>
      </c>
      <c r="J58" s="162" t="str">
        <f t="shared" si="6"/>
        <v/>
      </c>
      <c r="K58" s="170"/>
      <c r="L58" s="226"/>
      <c r="M58" s="166">
        <f t="shared" si="69"/>
        <v>0</v>
      </c>
      <c r="N58" s="94"/>
      <c r="O58" s="94"/>
      <c r="P58" s="80">
        <f t="shared" si="8"/>
        <v>0</v>
      </c>
      <c r="Q58" s="93"/>
      <c r="R58" s="80">
        <f t="shared" si="70"/>
        <v>0</v>
      </c>
      <c r="S58" s="94"/>
      <c r="T58" s="94"/>
      <c r="U58" s="80">
        <f t="shared" si="10"/>
        <v>0</v>
      </c>
      <c r="V58" s="94"/>
      <c r="W58" s="80">
        <f t="shared" si="71"/>
        <v>0</v>
      </c>
      <c r="X58" s="94"/>
      <c r="Y58" s="94"/>
      <c r="Z58" s="80">
        <f t="shared" si="12"/>
        <v>0</v>
      </c>
      <c r="AA58" s="94"/>
      <c r="AB58" s="80">
        <f t="shared" si="72"/>
        <v>0</v>
      </c>
      <c r="AC58" s="94"/>
      <c r="AD58" s="94"/>
      <c r="AE58" s="80">
        <f t="shared" si="30"/>
        <v>0</v>
      </c>
      <c r="AF58" s="94"/>
      <c r="AG58" s="133">
        <f t="shared" si="73"/>
        <v>0</v>
      </c>
      <c r="AH58" s="94"/>
      <c r="AI58" s="404"/>
      <c r="AJ58" s="80">
        <f t="shared" si="68"/>
        <v>0</v>
      </c>
    </row>
    <row r="59" spans="1:36" x14ac:dyDescent="0.2">
      <c r="A59" s="641" t="s">
        <v>54</v>
      </c>
      <c r="B59" s="642"/>
      <c r="C59" s="169">
        <f t="shared" ref="C59:H59" si="74">SUM(C49:C58)</f>
        <v>0</v>
      </c>
      <c r="D59" s="169">
        <f t="shared" si="74"/>
        <v>0</v>
      </c>
      <c r="E59" s="343">
        <f t="shared" si="74"/>
        <v>0</v>
      </c>
      <c r="F59" s="169">
        <f t="shared" si="74"/>
        <v>0</v>
      </c>
      <c r="G59" s="169">
        <f t="shared" si="74"/>
        <v>0</v>
      </c>
      <c r="H59" s="169">
        <f t="shared" si="74"/>
        <v>0</v>
      </c>
      <c r="I59" s="199" t="str">
        <f t="shared" si="49"/>
        <v/>
      </c>
      <c r="J59" s="344" t="str">
        <f t="shared" si="6"/>
        <v/>
      </c>
      <c r="K59" s="345"/>
      <c r="L59" s="343">
        <f>SUM(L49:L58)-L50</f>
        <v>0</v>
      </c>
      <c r="M59" s="342">
        <f>SUM(M49:M58)-M50</f>
        <v>0</v>
      </c>
      <c r="N59" s="342">
        <f t="shared" ref="N59:AE59" si="75">SUM(N49:N58)-N50</f>
        <v>0</v>
      </c>
      <c r="O59" s="342">
        <f t="shared" si="75"/>
        <v>0</v>
      </c>
      <c r="P59" s="342">
        <f t="shared" si="75"/>
        <v>0</v>
      </c>
      <c r="Q59" s="343">
        <f>SUM(Q49:Q58)-Q50</f>
        <v>0</v>
      </c>
      <c r="R59" s="342">
        <f t="shared" si="75"/>
        <v>0</v>
      </c>
      <c r="S59" s="342">
        <f t="shared" si="75"/>
        <v>0</v>
      </c>
      <c r="T59" s="342">
        <f t="shared" si="75"/>
        <v>0</v>
      </c>
      <c r="U59" s="342">
        <f t="shared" si="75"/>
        <v>0</v>
      </c>
      <c r="V59" s="342">
        <f t="shared" si="75"/>
        <v>0</v>
      </c>
      <c r="W59" s="342">
        <f t="shared" si="75"/>
        <v>0</v>
      </c>
      <c r="X59" s="342">
        <f t="shared" si="75"/>
        <v>0</v>
      </c>
      <c r="Y59" s="342">
        <f t="shared" si="75"/>
        <v>0</v>
      </c>
      <c r="Z59" s="342">
        <f t="shared" si="75"/>
        <v>0</v>
      </c>
      <c r="AA59" s="342">
        <f t="shared" si="75"/>
        <v>0</v>
      </c>
      <c r="AB59" s="342">
        <f t="shared" si="75"/>
        <v>0</v>
      </c>
      <c r="AC59" s="342">
        <f t="shared" si="75"/>
        <v>0</v>
      </c>
      <c r="AD59" s="342">
        <f t="shared" si="75"/>
        <v>0</v>
      </c>
      <c r="AE59" s="342">
        <f t="shared" si="75"/>
        <v>0</v>
      </c>
      <c r="AF59" s="342">
        <f>SUM(AF49:AF58)-AF50</f>
        <v>0</v>
      </c>
      <c r="AG59" s="343">
        <f>SUM(AG49:AG58)-AG50</f>
        <v>0</v>
      </c>
      <c r="AH59" s="342">
        <f>SUM(AH49:AH58)-AH50</f>
        <v>0</v>
      </c>
      <c r="AI59" s="405">
        <f>SUM(AI49:AI58)-AI50</f>
        <v>0</v>
      </c>
      <c r="AJ59" s="169">
        <f>SUM(AJ49:AJ58)-AJ50</f>
        <v>0</v>
      </c>
    </row>
    <row r="60" spans="1:36" ht="13.5" thickBot="1" x14ac:dyDescent="0.25">
      <c r="A60" s="76" t="s">
        <v>55</v>
      </c>
      <c r="B60" s="103"/>
      <c r="C60" s="171">
        <f t="shared" ref="C60:H60" si="76">C48-C59</f>
        <v>0</v>
      </c>
      <c r="D60" s="172">
        <f t="shared" si="76"/>
        <v>0</v>
      </c>
      <c r="E60" s="428">
        <f t="shared" si="76"/>
        <v>0</v>
      </c>
      <c r="F60" s="172">
        <f t="shared" si="76"/>
        <v>0</v>
      </c>
      <c r="G60" s="172">
        <f t="shared" si="76"/>
        <v>0</v>
      </c>
      <c r="H60" s="172">
        <f t="shared" si="76"/>
        <v>0</v>
      </c>
      <c r="I60" s="200" t="str">
        <f t="shared" si="49"/>
        <v/>
      </c>
      <c r="J60" s="164" t="str">
        <f t="shared" si="6"/>
        <v/>
      </c>
      <c r="K60" s="132"/>
      <c r="L60" s="135">
        <f t="shared" ref="L60:AE60" si="77">L48-L59</f>
        <v>0</v>
      </c>
      <c r="M60" s="135">
        <f t="shared" si="77"/>
        <v>0</v>
      </c>
      <c r="N60" s="136">
        <f t="shared" si="77"/>
        <v>0</v>
      </c>
      <c r="O60" s="136">
        <f t="shared" si="77"/>
        <v>0</v>
      </c>
      <c r="P60" s="136">
        <f t="shared" si="77"/>
        <v>0</v>
      </c>
      <c r="Q60" s="136">
        <f t="shared" si="77"/>
        <v>0</v>
      </c>
      <c r="R60" s="136">
        <f t="shared" si="77"/>
        <v>0</v>
      </c>
      <c r="S60" s="136">
        <f t="shared" si="77"/>
        <v>0</v>
      </c>
      <c r="T60" s="136">
        <f t="shared" si="77"/>
        <v>0</v>
      </c>
      <c r="U60" s="136">
        <f t="shared" si="77"/>
        <v>0</v>
      </c>
      <c r="V60" s="136">
        <f t="shared" si="77"/>
        <v>0</v>
      </c>
      <c r="W60" s="136">
        <f t="shared" si="77"/>
        <v>0</v>
      </c>
      <c r="X60" s="136">
        <f t="shared" si="77"/>
        <v>0</v>
      </c>
      <c r="Y60" s="136">
        <f t="shared" si="77"/>
        <v>0</v>
      </c>
      <c r="Z60" s="136">
        <f t="shared" si="77"/>
        <v>0</v>
      </c>
      <c r="AA60" s="136">
        <f t="shared" si="77"/>
        <v>0</v>
      </c>
      <c r="AB60" s="136">
        <f t="shared" si="77"/>
        <v>0</v>
      </c>
      <c r="AC60" s="136">
        <f t="shared" si="77"/>
        <v>0</v>
      </c>
      <c r="AD60" s="136">
        <f t="shared" si="77"/>
        <v>0</v>
      </c>
      <c r="AE60" s="136">
        <f t="shared" si="77"/>
        <v>0</v>
      </c>
      <c r="AF60" s="136">
        <f>AF48-AF59</f>
        <v>0</v>
      </c>
      <c r="AG60" s="136">
        <f>AG48-AG59</f>
        <v>0</v>
      </c>
      <c r="AH60" s="136">
        <f>AH48-AH59</f>
        <v>0</v>
      </c>
      <c r="AI60" s="397">
        <f>AI48-AI59</f>
        <v>0</v>
      </c>
      <c r="AJ60" s="135">
        <f>AJ48-AJ59</f>
        <v>0</v>
      </c>
    </row>
    <row r="61" spans="1:36" ht="13.5" thickTop="1" x14ac:dyDescent="0.2">
      <c r="A61" s="92">
        <v>600</v>
      </c>
      <c r="B61" s="347" t="s">
        <v>175</v>
      </c>
      <c r="C61" s="143"/>
      <c r="D61" s="161">
        <f t="shared" ref="D61:D71" si="78">L61+Q61+V61+AA61+AF61</f>
        <v>0</v>
      </c>
      <c r="E61" s="80">
        <f t="shared" ref="E61:E73" si="79">SUM(M61,R61,W61,AB61,)</f>
        <v>0</v>
      </c>
      <c r="F61" s="80">
        <f t="shared" ref="F61:F71" si="80">SUM(N61,S61,X61,AC61,AH61)</f>
        <v>0</v>
      </c>
      <c r="G61" s="80">
        <f t="shared" ref="G61:G71" si="81">SUM(O61,T61,Y61,AD61,AI61)</f>
        <v>0</v>
      </c>
      <c r="H61" s="80">
        <f t="shared" ref="H61:H71" si="82">SUM(P61,U61,Z61,AE61,AJ61)</f>
        <v>0</v>
      </c>
      <c r="I61" s="346" t="str">
        <f t="shared" si="49"/>
        <v/>
      </c>
      <c r="J61" s="167" t="str">
        <f t="shared" si="6"/>
        <v/>
      </c>
      <c r="K61" s="163"/>
      <c r="L61" s="42"/>
      <c r="M61" s="161">
        <f t="shared" ref="M61:M72" si="83">L61</f>
        <v>0</v>
      </c>
      <c r="N61" s="42"/>
      <c r="O61" s="42"/>
      <c r="P61" s="133">
        <f>SUM(N61:O61)</f>
        <v>0</v>
      </c>
      <c r="Q61" s="42"/>
      <c r="R61" s="80">
        <f t="shared" ref="R61:R71" si="84">Q61</f>
        <v>0</v>
      </c>
      <c r="S61" s="42"/>
      <c r="T61" s="42"/>
      <c r="U61" s="133">
        <f>SUM(S61:T61)</f>
        <v>0</v>
      </c>
      <c r="V61" s="42"/>
      <c r="W61" s="80">
        <f t="shared" ref="W61:W71" si="85">V61</f>
        <v>0</v>
      </c>
      <c r="X61" s="42"/>
      <c r="Y61" s="42"/>
      <c r="Z61" s="133">
        <f t="shared" si="12"/>
        <v>0</v>
      </c>
      <c r="AA61" s="42"/>
      <c r="AB61" s="80">
        <f t="shared" ref="AB61:AB71" si="86">AA61</f>
        <v>0</v>
      </c>
      <c r="AC61" s="42"/>
      <c r="AD61" s="42"/>
      <c r="AE61" s="133">
        <f t="shared" si="30"/>
        <v>0</v>
      </c>
      <c r="AF61" s="42"/>
      <c r="AG61" s="133">
        <f t="shared" ref="AG61:AG71" si="87">AF61</f>
        <v>0</v>
      </c>
      <c r="AH61" s="42"/>
      <c r="AI61" s="406"/>
      <c r="AJ61" s="133">
        <f t="shared" ref="AJ61:AJ71" si="88">SUM(AH61:AI61)</f>
        <v>0</v>
      </c>
    </row>
    <row r="62" spans="1:36" s="197" customFormat="1" x14ac:dyDescent="0.2">
      <c r="A62" s="348"/>
      <c r="B62" s="349" t="s">
        <v>202</v>
      </c>
      <c r="C62" s="27"/>
      <c r="D62" s="190">
        <f t="shared" si="78"/>
        <v>0</v>
      </c>
      <c r="E62" s="192">
        <f t="shared" si="79"/>
        <v>0</v>
      </c>
      <c r="F62" s="192">
        <f t="shared" si="80"/>
        <v>0</v>
      </c>
      <c r="G62" s="192">
        <f t="shared" si="81"/>
        <v>0</v>
      </c>
      <c r="H62" s="192">
        <f t="shared" si="82"/>
        <v>0</v>
      </c>
      <c r="I62" s="199" t="str">
        <f t="shared" si="49"/>
        <v/>
      </c>
      <c r="J62" s="162" t="str">
        <f t="shared" si="6"/>
        <v/>
      </c>
      <c r="K62" s="131"/>
      <c r="L62" s="27"/>
      <c r="M62" s="190">
        <f t="shared" si="83"/>
        <v>0</v>
      </c>
      <c r="N62" s="27"/>
      <c r="O62" s="27"/>
      <c r="P62" s="192">
        <f t="shared" si="8"/>
        <v>0</v>
      </c>
      <c r="Q62" s="27"/>
      <c r="R62" s="192">
        <f t="shared" si="84"/>
        <v>0</v>
      </c>
      <c r="S62" s="27"/>
      <c r="T62" s="27"/>
      <c r="U62" s="192">
        <f t="shared" si="10"/>
        <v>0</v>
      </c>
      <c r="V62" s="27"/>
      <c r="W62" s="192">
        <f t="shared" si="85"/>
        <v>0</v>
      </c>
      <c r="X62" s="27"/>
      <c r="Y62" s="27"/>
      <c r="Z62" s="192">
        <f t="shared" si="12"/>
        <v>0</v>
      </c>
      <c r="AA62" s="27"/>
      <c r="AB62" s="192">
        <f t="shared" si="86"/>
        <v>0</v>
      </c>
      <c r="AC62" s="27"/>
      <c r="AD62" s="27"/>
      <c r="AE62" s="192">
        <f t="shared" si="30"/>
        <v>0</v>
      </c>
      <c r="AF62" s="27"/>
      <c r="AG62" s="426">
        <f t="shared" si="87"/>
        <v>0</v>
      </c>
      <c r="AH62" s="27"/>
      <c r="AI62" s="403"/>
      <c r="AJ62" s="192">
        <f t="shared" si="88"/>
        <v>0</v>
      </c>
    </row>
    <row r="63" spans="1:36" s="197" customFormat="1" hidden="1" x14ac:dyDescent="0.2">
      <c r="A63" s="348"/>
      <c r="B63" s="349" t="s">
        <v>126</v>
      </c>
      <c r="C63" s="137"/>
      <c r="D63" s="190">
        <f t="shared" si="78"/>
        <v>0</v>
      </c>
      <c r="E63" s="192">
        <f t="shared" si="79"/>
        <v>0</v>
      </c>
      <c r="F63" s="192">
        <f t="shared" si="80"/>
        <v>0</v>
      </c>
      <c r="G63" s="192">
        <f t="shared" si="81"/>
        <v>0</v>
      </c>
      <c r="H63" s="192">
        <f t="shared" si="82"/>
        <v>0</v>
      </c>
      <c r="I63" s="199" t="str">
        <f t="shared" si="49"/>
        <v/>
      </c>
      <c r="J63" s="162" t="str">
        <f t="shared" si="6"/>
        <v/>
      </c>
      <c r="K63" s="131"/>
      <c r="L63" s="137"/>
      <c r="M63" s="190">
        <f t="shared" si="83"/>
        <v>0</v>
      </c>
      <c r="N63" s="137"/>
      <c r="O63" s="137"/>
      <c r="P63" s="192">
        <f t="shared" si="8"/>
        <v>0</v>
      </c>
      <c r="Q63" s="137"/>
      <c r="R63" s="192">
        <f t="shared" si="84"/>
        <v>0</v>
      </c>
      <c r="S63" s="137"/>
      <c r="T63" s="137"/>
      <c r="U63" s="192">
        <f t="shared" si="10"/>
        <v>0</v>
      </c>
      <c r="V63" s="137"/>
      <c r="W63" s="192">
        <f t="shared" si="85"/>
        <v>0</v>
      </c>
      <c r="X63" s="137"/>
      <c r="Y63" s="137"/>
      <c r="Z63" s="192">
        <f t="shared" si="12"/>
        <v>0</v>
      </c>
      <c r="AA63" s="137"/>
      <c r="AB63" s="192">
        <f t="shared" si="86"/>
        <v>0</v>
      </c>
      <c r="AC63" s="137"/>
      <c r="AD63" s="137"/>
      <c r="AE63" s="192">
        <f t="shared" si="30"/>
        <v>0</v>
      </c>
      <c r="AF63" s="137"/>
      <c r="AG63" s="426">
        <f t="shared" si="87"/>
        <v>0</v>
      </c>
      <c r="AH63" s="137"/>
      <c r="AI63" s="407"/>
      <c r="AJ63" s="192">
        <f t="shared" si="88"/>
        <v>0</v>
      </c>
    </row>
    <row r="64" spans="1:36" s="197" customFormat="1" hidden="1" x14ac:dyDescent="0.2">
      <c r="A64" s="348"/>
      <c r="B64" s="349" t="s">
        <v>194</v>
      </c>
      <c r="C64" s="198"/>
      <c r="D64" s="190">
        <f t="shared" si="78"/>
        <v>0</v>
      </c>
      <c r="E64" s="192"/>
      <c r="F64" s="192">
        <f t="shared" si="80"/>
        <v>0</v>
      </c>
      <c r="G64" s="192">
        <f t="shared" si="81"/>
        <v>0</v>
      </c>
      <c r="H64" s="192">
        <f t="shared" si="82"/>
        <v>0</v>
      </c>
      <c r="I64" s="199" t="str">
        <f t="shared" si="49"/>
        <v/>
      </c>
      <c r="J64" s="162"/>
      <c r="K64" s="131"/>
      <c r="L64" s="137"/>
      <c r="M64" s="190"/>
      <c r="N64" s="137"/>
      <c r="O64" s="137"/>
      <c r="P64" s="192">
        <f t="shared" si="8"/>
        <v>0</v>
      </c>
      <c r="Q64" s="137"/>
      <c r="R64" s="192"/>
      <c r="S64" s="137"/>
      <c r="T64" s="137"/>
      <c r="U64" s="192">
        <f t="shared" si="10"/>
        <v>0</v>
      </c>
      <c r="V64" s="137"/>
      <c r="W64" s="192"/>
      <c r="X64" s="137"/>
      <c r="Y64" s="137"/>
      <c r="Z64" s="192">
        <f t="shared" si="12"/>
        <v>0</v>
      </c>
      <c r="AA64" s="137"/>
      <c r="AB64" s="192"/>
      <c r="AC64" s="137"/>
      <c r="AD64" s="137"/>
      <c r="AE64" s="192">
        <f t="shared" si="30"/>
        <v>0</v>
      </c>
      <c r="AF64" s="137"/>
      <c r="AG64" s="426"/>
      <c r="AH64" s="137"/>
      <c r="AI64" s="407"/>
      <c r="AJ64" s="192">
        <f t="shared" si="88"/>
        <v>0</v>
      </c>
    </row>
    <row r="65" spans="1:41" s="197" customFormat="1" hidden="1" x14ac:dyDescent="0.2">
      <c r="A65" s="348"/>
      <c r="B65" s="349" t="s">
        <v>193</v>
      </c>
      <c r="C65" s="198"/>
      <c r="D65" s="190">
        <f t="shared" si="78"/>
        <v>0</v>
      </c>
      <c r="E65" s="192"/>
      <c r="F65" s="192">
        <f t="shared" si="80"/>
        <v>0</v>
      </c>
      <c r="G65" s="192">
        <f t="shared" si="81"/>
        <v>0</v>
      </c>
      <c r="H65" s="192">
        <f t="shared" si="82"/>
        <v>0</v>
      </c>
      <c r="I65" s="199" t="str">
        <f t="shared" si="49"/>
        <v/>
      </c>
      <c r="J65" s="162"/>
      <c r="K65" s="131"/>
      <c r="L65" s="137"/>
      <c r="M65" s="190"/>
      <c r="N65" s="137"/>
      <c r="O65" s="137"/>
      <c r="P65" s="192">
        <f t="shared" si="8"/>
        <v>0</v>
      </c>
      <c r="Q65" s="137"/>
      <c r="R65" s="192"/>
      <c r="S65" s="137"/>
      <c r="T65" s="137"/>
      <c r="U65" s="192">
        <f t="shared" si="10"/>
        <v>0</v>
      </c>
      <c r="V65" s="137"/>
      <c r="W65" s="192"/>
      <c r="X65" s="137"/>
      <c r="Y65" s="137"/>
      <c r="Z65" s="192">
        <f t="shared" si="12"/>
        <v>0</v>
      </c>
      <c r="AA65" s="137"/>
      <c r="AB65" s="192"/>
      <c r="AC65" s="137"/>
      <c r="AD65" s="137"/>
      <c r="AE65" s="192">
        <f t="shared" si="30"/>
        <v>0</v>
      </c>
      <c r="AF65" s="137"/>
      <c r="AG65" s="426"/>
      <c r="AH65" s="137"/>
      <c r="AI65" s="407"/>
      <c r="AJ65" s="192">
        <f t="shared" si="88"/>
        <v>0</v>
      </c>
    </row>
    <row r="66" spans="1:41" s="197" customFormat="1" hidden="1" x14ac:dyDescent="0.2">
      <c r="A66" s="348"/>
      <c r="B66" s="349" t="s">
        <v>196</v>
      </c>
      <c r="C66" s="198"/>
      <c r="D66" s="190">
        <f t="shared" si="78"/>
        <v>0</v>
      </c>
      <c r="E66" s="192"/>
      <c r="F66" s="192">
        <f t="shared" si="80"/>
        <v>0</v>
      </c>
      <c r="G66" s="192">
        <f t="shared" si="81"/>
        <v>0</v>
      </c>
      <c r="H66" s="192">
        <f t="shared" si="82"/>
        <v>0</v>
      </c>
      <c r="I66" s="199" t="str">
        <f t="shared" si="49"/>
        <v/>
      </c>
      <c r="J66" s="162"/>
      <c r="K66" s="131"/>
      <c r="L66" s="137"/>
      <c r="M66" s="190"/>
      <c r="N66" s="137"/>
      <c r="O66" s="137"/>
      <c r="P66" s="192">
        <f t="shared" si="8"/>
        <v>0</v>
      </c>
      <c r="Q66" s="137"/>
      <c r="R66" s="192"/>
      <c r="S66" s="137"/>
      <c r="T66" s="137"/>
      <c r="U66" s="192">
        <f t="shared" si="10"/>
        <v>0</v>
      </c>
      <c r="V66" s="137"/>
      <c r="W66" s="192"/>
      <c r="X66" s="137"/>
      <c r="Y66" s="137"/>
      <c r="Z66" s="192">
        <f t="shared" si="12"/>
        <v>0</v>
      </c>
      <c r="AA66" s="137"/>
      <c r="AB66" s="192"/>
      <c r="AC66" s="137"/>
      <c r="AD66" s="137"/>
      <c r="AE66" s="192">
        <f t="shared" si="30"/>
        <v>0</v>
      </c>
      <c r="AF66" s="137"/>
      <c r="AG66" s="426"/>
      <c r="AH66" s="137"/>
      <c r="AI66" s="407"/>
      <c r="AJ66" s="192">
        <f t="shared" si="88"/>
        <v>0</v>
      </c>
    </row>
    <row r="67" spans="1:41" s="197" customFormat="1" hidden="1" x14ac:dyDescent="0.2">
      <c r="A67" s="348"/>
      <c r="B67" s="349" t="s">
        <v>195</v>
      </c>
      <c r="C67" s="198"/>
      <c r="D67" s="190">
        <f t="shared" si="78"/>
        <v>0</v>
      </c>
      <c r="E67" s="192"/>
      <c r="F67" s="192">
        <f t="shared" si="80"/>
        <v>0</v>
      </c>
      <c r="G67" s="192">
        <f t="shared" si="81"/>
        <v>0</v>
      </c>
      <c r="H67" s="192">
        <f t="shared" si="82"/>
        <v>0</v>
      </c>
      <c r="I67" s="199" t="str">
        <f t="shared" si="49"/>
        <v/>
      </c>
      <c r="J67" s="162"/>
      <c r="K67" s="131"/>
      <c r="L67" s="137"/>
      <c r="M67" s="190"/>
      <c r="N67" s="137"/>
      <c r="O67" s="137"/>
      <c r="P67" s="192">
        <f t="shared" si="8"/>
        <v>0</v>
      </c>
      <c r="Q67" s="137"/>
      <c r="R67" s="192"/>
      <c r="S67" s="137"/>
      <c r="T67" s="137"/>
      <c r="U67" s="192">
        <f t="shared" si="10"/>
        <v>0</v>
      </c>
      <c r="V67" s="137"/>
      <c r="W67" s="192"/>
      <c r="X67" s="137"/>
      <c r="Y67" s="137"/>
      <c r="Z67" s="192">
        <f t="shared" si="12"/>
        <v>0</v>
      </c>
      <c r="AA67" s="137"/>
      <c r="AB67" s="192"/>
      <c r="AC67" s="137"/>
      <c r="AD67" s="137"/>
      <c r="AE67" s="192">
        <f t="shared" si="30"/>
        <v>0</v>
      </c>
      <c r="AF67" s="137"/>
      <c r="AG67" s="426"/>
      <c r="AH67" s="137"/>
      <c r="AI67" s="407"/>
      <c r="AJ67" s="192">
        <f t="shared" si="88"/>
        <v>0</v>
      </c>
    </row>
    <row r="68" spans="1:41" s="197" customFormat="1" x14ac:dyDescent="0.2">
      <c r="A68" s="350">
        <v>6010</v>
      </c>
      <c r="B68" s="351" t="s">
        <v>130</v>
      </c>
      <c r="C68" s="377"/>
      <c r="D68" s="337">
        <f t="shared" si="78"/>
        <v>0</v>
      </c>
      <c r="E68" s="192">
        <f t="shared" si="79"/>
        <v>0</v>
      </c>
      <c r="F68" s="235">
        <f t="shared" si="80"/>
        <v>0</v>
      </c>
      <c r="G68" s="225">
        <f t="shared" si="81"/>
        <v>0</v>
      </c>
      <c r="H68" s="235">
        <f t="shared" si="82"/>
        <v>0</v>
      </c>
      <c r="I68" s="199" t="str">
        <f t="shared" si="49"/>
        <v/>
      </c>
      <c r="J68" s="236"/>
      <c r="K68" s="237"/>
      <c r="L68" s="94"/>
      <c r="M68" s="190">
        <f t="shared" si="83"/>
        <v>0</v>
      </c>
      <c r="N68" s="155"/>
      <c r="O68" s="155"/>
      <c r="P68" s="80">
        <f t="shared" si="8"/>
        <v>0</v>
      </c>
      <c r="Q68" s="94"/>
      <c r="R68" s="192">
        <f t="shared" si="84"/>
        <v>0</v>
      </c>
      <c r="S68" s="155"/>
      <c r="T68" s="155"/>
      <c r="U68" s="235">
        <f>SUM(S68:T68)</f>
        <v>0</v>
      </c>
      <c r="V68" s="94"/>
      <c r="W68" s="225">
        <f t="shared" si="85"/>
        <v>0</v>
      </c>
      <c r="X68" s="155"/>
      <c r="Y68" s="155"/>
      <c r="Z68" s="235">
        <f>SUM(X68:Y68)</f>
        <v>0</v>
      </c>
      <c r="AA68" s="476"/>
      <c r="AB68" s="192">
        <f t="shared" si="86"/>
        <v>0</v>
      </c>
      <c r="AC68" s="477"/>
      <c r="AD68" s="477"/>
      <c r="AE68" s="238">
        <f t="shared" si="30"/>
        <v>0</v>
      </c>
      <c r="AF68" s="477"/>
      <c r="AG68" s="133">
        <f t="shared" si="87"/>
        <v>0</v>
      </c>
      <c r="AH68" s="477"/>
      <c r="AI68" s="478"/>
      <c r="AJ68" s="192">
        <f t="shared" si="88"/>
        <v>0</v>
      </c>
    </row>
    <row r="69" spans="1:41" x14ac:dyDescent="0.2">
      <c r="A69" s="52">
        <v>610</v>
      </c>
      <c r="B69" s="351" t="s">
        <v>176</v>
      </c>
      <c r="C69" s="94"/>
      <c r="D69" s="337">
        <f t="shared" si="78"/>
        <v>0</v>
      </c>
      <c r="E69" s="80">
        <f t="shared" si="79"/>
        <v>0</v>
      </c>
      <c r="F69" s="80">
        <f t="shared" si="80"/>
        <v>0</v>
      </c>
      <c r="G69" s="80">
        <f t="shared" si="81"/>
        <v>0</v>
      </c>
      <c r="H69" s="80">
        <f t="shared" si="82"/>
        <v>0</v>
      </c>
      <c r="I69" s="199" t="str">
        <f t="shared" si="49"/>
        <v/>
      </c>
      <c r="J69" s="162" t="str">
        <f t="shared" si="6"/>
        <v/>
      </c>
      <c r="K69" s="170"/>
      <c r="L69" s="94"/>
      <c r="M69" s="161">
        <f t="shared" si="83"/>
        <v>0</v>
      </c>
      <c r="N69" s="94"/>
      <c r="O69" s="94"/>
      <c r="P69" s="80">
        <f t="shared" si="8"/>
        <v>0</v>
      </c>
      <c r="Q69" s="94"/>
      <c r="R69" s="80">
        <f t="shared" si="84"/>
        <v>0</v>
      </c>
      <c r="S69" s="94"/>
      <c r="T69" s="94"/>
      <c r="U69" s="80">
        <f t="shared" si="10"/>
        <v>0</v>
      </c>
      <c r="V69" s="94"/>
      <c r="W69" s="80">
        <f t="shared" si="85"/>
        <v>0</v>
      </c>
      <c r="X69" s="94"/>
      <c r="Y69" s="94"/>
      <c r="Z69" s="80">
        <f t="shared" si="12"/>
        <v>0</v>
      </c>
      <c r="AA69" s="94"/>
      <c r="AB69" s="80">
        <f t="shared" si="86"/>
        <v>0</v>
      </c>
      <c r="AC69" s="94"/>
      <c r="AD69" s="94"/>
      <c r="AE69" s="80">
        <f t="shared" si="30"/>
        <v>0</v>
      </c>
      <c r="AF69" s="94"/>
      <c r="AG69" s="133">
        <f t="shared" si="87"/>
        <v>0</v>
      </c>
      <c r="AH69" s="94"/>
      <c r="AI69" s="404"/>
      <c r="AJ69" s="80">
        <f t="shared" si="88"/>
        <v>0</v>
      </c>
    </row>
    <row r="70" spans="1:41" s="46" customFormat="1" hidden="1" x14ac:dyDescent="0.2">
      <c r="A70" s="348"/>
      <c r="B70" s="349" t="s">
        <v>127</v>
      </c>
      <c r="C70" s="198"/>
      <c r="D70" s="190">
        <f t="shared" si="78"/>
        <v>0</v>
      </c>
      <c r="E70" s="192">
        <f t="shared" si="79"/>
        <v>0</v>
      </c>
      <c r="F70" s="192">
        <f t="shared" si="80"/>
        <v>0</v>
      </c>
      <c r="G70" s="192">
        <f t="shared" si="81"/>
        <v>0</v>
      </c>
      <c r="H70" s="192">
        <f t="shared" si="82"/>
        <v>0</v>
      </c>
      <c r="I70" s="199" t="str">
        <f t="shared" si="49"/>
        <v/>
      </c>
      <c r="J70" s="162" t="str">
        <f t="shared" si="6"/>
        <v/>
      </c>
      <c r="K70" s="131"/>
      <c r="L70" s="137"/>
      <c r="M70" s="190">
        <f t="shared" si="83"/>
        <v>0</v>
      </c>
      <c r="N70" s="27"/>
      <c r="O70" s="137"/>
      <c r="P70" s="192">
        <f t="shared" si="8"/>
        <v>0</v>
      </c>
      <c r="Q70" s="137"/>
      <c r="R70" s="192">
        <f t="shared" si="84"/>
        <v>0</v>
      </c>
      <c r="S70" s="27"/>
      <c r="T70" s="137"/>
      <c r="U70" s="192">
        <f t="shared" si="10"/>
        <v>0</v>
      </c>
      <c r="V70" s="137"/>
      <c r="W70" s="192">
        <f t="shared" si="85"/>
        <v>0</v>
      </c>
      <c r="X70" s="27"/>
      <c r="Y70" s="137"/>
      <c r="Z70" s="192">
        <f t="shared" si="12"/>
        <v>0</v>
      </c>
      <c r="AA70" s="137"/>
      <c r="AB70" s="192">
        <f t="shared" si="86"/>
        <v>0</v>
      </c>
      <c r="AC70" s="27"/>
      <c r="AD70" s="137"/>
      <c r="AE70" s="192">
        <f t="shared" si="30"/>
        <v>0</v>
      </c>
      <c r="AF70" s="137"/>
      <c r="AG70" s="426">
        <f t="shared" si="87"/>
        <v>0</v>
      </c>
      <c r="AH70" s="27"/>
      <c r="AI70" s="137"/>
      <c r="AJ70" s="192">
        <f t="shared" si="88"/>
        <v>0</v>
      </c>
      <c r="AK70" s="197"/>
      <c r="AL70" s="197"/>
      <c r="AM70" s="197"/>
      <c r="AN70" s="197"/>
      <c r="AO70" s="197"/>
    </row>
    <row r="71" spans="1:41" s="46" customFormat="1" hidden="1" x14ac:dyDescent="0.2">
      <c r="A71" s="348"/>
      <c r="B71" s="349" t="s">
        <v>128</v>
      </c>
      <c r="C71" s="198"/>
      <c r="D71" s="461">
        <f t="shared" si="78"/>
        <v>0</v>
      </c>
      <c r="E71" s="192">
        <f t="shared" si="79"/>
        <v>0</v>
      </c>
      <c r="F71" s="462">
        <f t="shared" si="80"/>
        <v>0</v>
      </c>
      <c r="G71" s="462">
        <f t="shared" si="81"/>
        <v>0</v>
      </c>
      <c r="H71" s="462">
        <f t="shared" si="82"/>
        <v>0</v>
      </c>
      <c r="I71" s="199" t="str">
        <f t="shared" si="49"/>
        <v/>
      </c>
      <c r="J71" s="460"/>
      <c r="K71" s="131"/>
      <c r="L71" s="463"/>
      <c r="M71" s="461">
        <f t="shared" si="83"/>
        <v>0</v>
      </c>
      <c r="N71" s="464"/>
      <c r="O71" s="458"/>
      <c r="P71" s="462">
        <f t="shared" si="8"/>
        <v>0</v>
      </c>
      <c r="Q71" s="458"/>
      <c r="R71" s="462">
        <f t="shared" si="84"/>
        <v>0</v>
      </c>
      <c r="S71" s="464"/>
      <c r="T71" s="458"/>
      <c r="U71" s="462">
        <f t="shared" si="10"/>
        <v>0</v>
      </c>
      <c r="V71" s="458"/>
      <c r="W71" s="462">
        <f t="shared" si="85"/>
        <v>0</v>
      </c>
      <c r="X71" s="464"/>
      <c r="Y71" s="458"/>
      <c r="Z71" s="462">
        <f t="shared" si="12"/>
        <v>0</v>
      </c>
      <c r="AA71" s="458"/>
      <c r="AB71" s="462">
        <f t="shared" si="86"/>
        <v>0</v>
      </c>
      <c r="AC71" s="464"/>
      <c r="AD71" s="458"/>
      <c r="AE71" s="462">
        <f t="shared" si="30"/>
        <v>0</v>
      </c>
      <c r="AF71" s="458"/>
      <c r="AG71" s="131">
        <f t="shared" si="87"/>
        <v>0</v>
      </c>
      <c r="AH71" s="464"/>
      <c r="AI71" s="458"/>
      <c r="AJ71" s="462">
        <f t="shared" si="88"/>
        <v>0</v>
      </c>
      <c r="AK71" s="197"/>
      <c r="AL71" s="197"/>
      <c r="AM71" s="197"/>
      <c r="AN71" s="197"/>
      <c r="AO71" s="197"/>
    </row>
    <row r="72" spans="1:41" s="45" customFormat="1" x14ac:dyDescent="0.2">
      <c r="A72" s="469" t="s">
        <v>197</v>
      </c>
      <c r="B72" s="470"/>
      <c r="C72" s="471"/>
      <c r="D72" s="472">
        <f>L72+Q72+V72+AA72+AF72</f>
        <v>0</v>
      </c>
      <c r="E72" s="472">
        <f t="shared" si="79"/>
        <v>0</v>
      </c>
      <c r="F72" s="472">
        <f t="shared" ref="F72:H73" si="89">SUM(N72,S72,X72,AC72,AH72)</f>
        <v>0</v>
      </c>
      <c r="G72" s="472">
        <f t="shared" si="89"/>
        <v>0</v>
      </c>
      <c r="H72" s="472">
        <f t="shared" si="89"/>
        <v>0</v>
      </c>
      <c r="I72" s="473" t="str">
        <f t="shared" si="49"/>
        <v/>
      </c>
      <c r="J72" s="474"/>
      <c r="K72" s="472"/>
      <c r="L72" s="471">
        <f>L61+L68+L69</f>
        <v>0</v>
      </c>
      <c r="M72" s="472">
        <f t="shared" si="83"/>
        <v>0</v>
      </c>
      <c r="N72" s="475">
        <f t="shared" ref="N72:AJ72" si="90">N61+N68+N69</f>
        <v>0</v>
      </c>
      <c r="O72" s="471">
        <f t="shared" si="90"/>
        <v>0</v>
      </c>
      <c r="P72" s="472">
        <f t="shared" si="90"/>
        <v>0</v>
      </c>
      <c r="Q72" s="471">
        <f t="shared" si="90"/>
        <v>0</v>
      </c>
      <c r="R72" s="472">
        <f t="shared" si="90"/>
        <v>0</v>
      </c>
      <c r="S72" s="475">
        <f t="shared" si="90"/>
        <v>0</v>
      </c>
      <c r="T72" s="471">
        <f t="shared" si="90"/>
        <v>0</v>
      </c>
      <c r="U72" s="472">
        <f t="shared" si="90"/>
        <v>0</v>
      </c>
      <c r="V72" s="471">
        <f t="shared" si="90"/>
        <v>0</v>
      </c>
      <c r="W72" s="472">
        <f t="shared" si="90"/>
        <v>0</v>
      </c>
      <c r="X72" s="475">
        <f t="shared" si="90"/>
        <v>0</v>
      </c>
      <c r="Y72" s="471">
        <f t="shared" si="90"/>
        <v>0</v>
      </c>
      <c r="Z72" s="472">
        <f t="shared" si="90"/>
        <v>0</v>
      </c>
      <c r="AA72" s="471">
        <f t="shared" si="90"/>
        <v>0</v>
      </c>
      <c r="AB72" s="472">
        <f t="shared" si="90"/>
        <v>0</v>
      </c>
      <c r="AC72" s="475">
        <f t="shared" si="90"/>
        <v>0</v>
      </c>
      <c r="AD72" s="471">
        <f t="shared" si="90"/>
        <v>0</v>
      </c>
      <c r="AE72" s="472">
        <f t="shared" si="90"/>
        <v>0</v>
      </c>
      <c r="AF72" s="471">
        <f t="shared" si="90"/>
        <v>0</v>
      </c>
      <c r="AG72" s="472">
        <f t="shared" si="90"/>
        <v>0</v>
      </c>
      <c r="AH72" s="475">
        <f t="shared" si="90"/>
        <v>0</v>
      </c>
      <c r="AI72" s="471">
        <f t="shared" si="90"/>
        <v>0</v>
      </c>
      <c r="AJ72" s="472">
        <f t="shared" si="90"/>
        <v>0</v>
      </c>
    </row>
    <row r="73" spans="1:41" ht="13.5" customHeight="1" thickBot="1" x14ac:dyDescent="0.25">
      <c r="A73" s="465">
        <v>690</v>
      </c>
      <c r="B73" s="466" t="s">
        <v>56</v>
      </c>
      <c r="C73" s="165">
        <f>C60-C61-C68-C69</f>
        <v>0</v>
      </c>
      <c r="D73" s="165">
        <f>L73+Q73+V73+AA73+AF73</f>
        <v>0</v>
      </c>
      <c r="E73" s="429">
        <f t="shared" si="79"/>
        <v>0</v>
      </c>
      <c r="F73" s="165">
        <f t="shared" si="89"/>
        <v>0</v>
      </c>
      <c r="G73" s="165">
        <f t="shared" si="89"/>
        <v>0</v>
      </c>
      <c r="H73" s="165">
        <f t="shared" si="89"/>
        <v>0</v>
      </c>
      <c r="I73" s="467" t="str">
        <f t="shared" si="49"/>
        <v/>
      </c>
      <c r="J73" s="468" t="str">
        <f t="shared" si="6"/>
        <v/>
      </c>
      <c r="K73" s="132"/>
      <c r="L73" s="165">
        <f>L60-L72</f>
        <v>0</v>
      </c>
      <c r="M73" s="165">
        <f>M60-M61-M68-M69</f>
        <v>0</v>
      </c>
      <c r="N73" s="165">
        <f t="shared" ref="N73:AJ73" si="91">N60-N72</f>
        <v>0</v>
      </c>
      <c r="O73" s="165">
        <f t="shared" si="91"/>
        <v>0</v>
      </c>
      <c r="P73" s="165">
        <f t="shared" si="91"/>
        <v>0</v>
      </c>
      <c r="Q73" s="165">
        <f t="shared" si="91"/>
        <v>0</v>
      </c>
      <c r="R73" s="165">
        <f t="shared" si="91"/>
        <v>0</v>
      </c>
      <c r="S73" s="165">
        <f t="shared" si="91"/>
        <v>0</v>
      </c>
      <c r="T73" s="165">
        <f t="shared" si="91"/>
        <v>0</v>
      </c>
      <c r="U73" s="165">
        <f t="shared" si="91"/>
        <v>0</v>
      </c>
      <c r="V73" s="165">
        <f t="shared" si="91"/>
        <v>0</v>
      </c>
      <c r="W73" s="165">
        <f t="shared" si="91"/>
        <v>0</v>
      </c>
      <c r="X73" s="165">
        <f t="shared" si="91"/>
        <v>0</v>
      </c>
      <c r="Y73" s="165">
        <f t="shared" si="91"/>
        <v>0</v>
      </c>
      <c r="Z73" s="165">
        <f t="shared" si="91"/>
        <v>0</v>
      </c>
      <c r="AA73" s="165">
        <f t="shared" si="91"/>
        <v>0</v>
      </c>
      <c r="AB73" s="165">
        <f t="shared" si="91"/>
        <v>0</v>
      </c>
      <c r="AC73" s="165">
        <f t="shared" si="91"/>
        <v>0</v>
      </c>
      <c r="AD73" s="165">
        <f t="shared" si="91"/>
        <v>0</v>
      </c>
      <c r="AE73" s="165">
        <f t="shared" si="91"/>
        <v>0</v>
      </c>
      <c r="AF73" s="165">
        <f t="shared" si="91"/>
        <v>0</v>
      </c>
      <c r="AG73" s="165">
        <f t="shared" si="91"/>
        <v>0</v>
      </c>
      <c r="AH73" s="165">
        <f t="shared" si="91"/>
        <v>0</v>
      </c>
      <c r="AI73" s="165">
        <f t="shared" si="91"/>
        <v>0</v>
      </c>
      <c r="AJ73" s="165">
        <f t="shared" si="91"/>
        <v>0</v>
      </c>
    </row>
    <row r="74" spans="1:41" ht="12.75" customHeight="1" thickTop="1" x14ac:dyDescent="0.2">
      <c r="A74" s="77"/>
      <c r="E74" s="81"/>
      <c r="F74" s="233"/>
      <c r="G74" s="81"/>
      <c r="H74" s="81"/>
      <c r="I74" s="81"/>
      <c r="J74" s="81"/>
      <c r="K74" s="173"/>
      <c r="L74" s="81"/>
      <c r="M74" s="81"/>
      <c r="N74" s="81"/>
      <c r="O74" s="81"/>
      <c r="P74" s="81"/>
      <c r="Q74" s="81"/>
      <c r="R74" s="81"/>
      <c r="S74" s="81"/>
      <c r="T74" s="81"/>
      <c r="U74" s="81"/>
      <c r="V74" s="81"/>
      <c r="W74" s="81"/>
      <c r="X74" s="81"/>
      <c r="Y74" s="81"/>
      <c r="Z74" s="81"/>
      <c r="AA74" s="81"/>
      <c r="AB74" s="81"/>
      <c r="AC74" s="81"/>
      <c r="AD74" s="81"/>
      <c r="AE74" s="81"/>
      <c r="AF74" s="81"/>
      <c r="AG74" s="81"/>
      <c r="AH74" s="81"/>
      <c r="AI74" s="81"/>
      <c r="AJ74" s="81"/>
    </row>
    <row r="75" spans="1:41" ht="12.75" customHeight="1" x14ac:dyDescent="0.2">
      <c r="A75" s="239"/>
      <c r="B75" s="240"/>
      <c r="E75" s="81"/>
      <c r="F75" s="234"/>
      <c r="G75" s="234"/>
      <c r="H75" s="234"/>
      <c r="I75" s="81"/>
      <c r="J75" s="637"/>
      <c r="K75" s="637"/>
      <c r="L75" s="637"/>
      <c r="M75" s="637"/>
      <c r="N75" s="513"/>
      <c r="O75" s="511"/>
      <c r="P75" s="512"/>
      <c r="Q75" s="512"/>
      <c r="R75" s="512"/>
      <c r="S75" s="513"/>
      <c r="T75" s="512"/>
      <c r="U75" s="512"/>
      <c r="V75" s="512"/>
      <c r="W75" s="512"/>
      <c r="X75" s="513"/>
      <c r="Y75" s="512"/>
      <c r="Z75" s="512"/>
      <c r="AA75" s="512"/>
      <c r="AB75" s="512"/>
      <c r="AC75" s="513"/>
      <c r="AD75" s="512"/>
      <c r="AE75" s="512"/>
      <c r="AF75" s="512"/>
      <c r="AG75" s="512"/>
      <c r="AH75" s="513"/>
      <c r="AI75" s="81"/>
      <c r="AJ75" s="81"/>
    </row>
    <row r="76" spans="1:41" ht="12.75" customHeight="1" x14ac:dyDescent="0.2">
      <c r="A76" s="241"/>
      <c r="B76" s="70"/>
      <c r="E76" s="230"/>
      <c r="F76" s="231"/>
      <c r="G76" s="231"/>
      <c r="H76" s="81"/>
      <c r="I76" s="81"/>
      <c r="J76" s="637"/>
      <c r="K76" s="637"/>
      <c r="L76" s="637"/>
      <c r="M76" s="637"/>
      <c r="N76" s="514"/>
      <c r="O76" s="511"/>
      <c r="P76" s="512"/>
      <c r="Q76" s="512"/>
      <c r="R76" s="512"/>
      <c r="S76" s="514"/>
      <c r="T76" s="512"/>
      <c r="U76" s="512"/>
      <c r="V76" s="512"/>
      <c r="W76" s="512"/>
      <c r="X76" s="514"/>
      <c r="Y76" s="512"/>
      <c r="Z76" s="512"/>
      <c r="AA76" s="512"/>
      <c r="AB76" s="512"/>
      <c r="AC76" s="514"/>
      <c r="AD76" s="515"/>
      <c r="AE76" s="512"/>
      <c r="AF76" s="512"/>
      <c r="AG76" s="512"/>
      <c r="AH76" s="514"/>
      <c r="AI76" s="228" t="s">
        <v>129</v>
      </c>
      <c r="AJ76" s="81"/>
    </row>
    <row r="77" spans="1:41" ht="12.75" customHeight="1" x14ac:dyDescent="0.2">
      <c r="A77" s="241"/>
      <c r="B77" s="70"/>
      <c r="E77" s="232"/>
      <c r="F77" s="231"/>
      <c r="G77" s="231"/>
      <c r="H77" s="81"/>
      <c r="I77" s="81"/>
      <c r="J77" s="637"/>
      <c r="K77" s="637"/>
      <c r="L77" s="637"/>
      <c r="M77" s="637"/>
      <c r="N77" s="514"/>
      <c r="O77" s="516"/>
      <c r="P77" s="512"/>
      <c r="Q77" s="512"/>
      <c r="R77" s="512"/>
      <c r="S77" s="514"/>
      <c r="T77" s="512"/>
      <c r="U77" s="512"/>
      <c r="V77" s="512"/>
      <c r="W77" s="512"/>
      <c r="X77" s="514"/>
      <c r="Y77" s="512"/>
      <c r="Z77" s="512"/>
      <c r="AA77" s="512"/>
      <c r="AB77" s="512"/>
      <c r="AC77" s="514"/>
      <c r="AD77" s="512"/>
      <c r="AE77" s="512"/>
      <c r="AF77" s="512"/>
      <c r="AG77" s="512"/>
      <c r="AH77" s="514"/>
      <c r="AI77" s="81"/>
      <c r="AJ77" s="81"/>
    </row>
    <row r="78" spans="1:41" ht="12.75" customHeight="1" x14ac:dyDescent="0.2">
      <c r="A78" s="241"/>
      <c r="B78" s="70"/>
      <c r="E78" s="81"/>
      <c r="F78" s="81"/>
      <c r="G78" s="81"/>
      <c r="H78" s="81"/>
      <c r="I78" s="81"/>
      <c r="J78" s="637"/>
      <c r="K78" s="637"/>
      <c r="L78" s="637"/>
      <c r="M78" s="637"/>
      <c r="N78" s="514"/>
      <c r="O78" s="511"/>
      <c r="P78" s="512"/>
      <c r="Q78" s="512"/>
      <c r="R78" s="512"/>
      <c r="S78" s="514"/>
      <c r="T78" s="512"/>
      <c r="U78" s="512"/>
      <c r="V78" s="512"/>
      <c r="W78" s="512"/>
      <c r="X78" s="514"/>
      <c r="Y78" s="512"/>
      <c r="Z78" s="512"/>
      <c r="AA78" s="512"/>
      <c r="AB78" s="512"/>
      <c r="AC78" s="514"/>
      <c r="AD78" s="512"/>
      <c r="AE78" s="512"/>
      <c r="AF78" s="512"/>
      <c r="AG78" s="512"/>
      <c r="AH78" s="514"/>
      <c r="AI78" s="81"/>
      <c r="AJ78" s="81"/>
    </row>
    <row r="79" spans="1:41" ht="12.75" customHeight="1" x14ac:dyDescent="0.2">
      <c r="A79" s="241"/>
      <c r="B79" s="70"/>
      <c r="E79" s="81"/>
      <c r="F79" s="81"/>
      <c r="G79" s="81"/>
      <c r="H79" s="81"/>
      <c r="I79" s="81"/>
      <c r="J79" s="512"/>
      <c r="K79" s="512"/>
      <c r="L79" s="512"/>
      <c r="M79" s="512"/>
      <c r="N79" s="512"/>
      <c r="O79" s="512"/>
      <c r="P79" s="512"/>
      <c r="Q79" s="512"/>
      <c r="R79" s="512"/>
      <c r="S79" s="512"/>
      <c r="T79" s="512"/>
      <c r="U79" s="512"/>
      <c r="V79" s="512"/>
      <c r="W79" s="512"/>
      <c r="X79" s="512"/>
      <c r="Y79" s="512"/>
      <c r="Z79" s="512"/>
      <c r="AA79" s="512"/>
      <c r="AB79" s="512"/>
      <c r="AC79" s="512"/>
      <c r="AD79" s="512"/>
      <c r="AE79" s="512"/>
      <c r="AF79" s="512"/>
      <c r="AG79" s="512"/>
      <c r="AH79" s="512"/>
      <c r="AI79" s="81"/>
      <c r="AJ79" s="81"/>
    </row>
    <row r="80" spans="1:41" ht="12.75" customHeight="1" x14ac:dyDescent="0.2">
      <c r="A80" s="77"/>
      <c r="E80" s="81"/>
      <c r="F80" s="81"/>
      <c r="G80" s="81"/>
      <c r="H80" s="81"/>
      <c r="I80" s="81"/>
      <c r="J80" s="81"/>
      <c r="K80" s="173"/>
      <c r="L80" s="81"/>
      <c r="M80" s="81"/>
      <c r="N80" s="81"/>
      <c r="O80" s="81"/>
      <c r="P80" s="81"/>
      <c r="Q80" s="81"/>
      <c r="R80" s="81"/>
      <c r="S80" s="81"/>
      <c r="T80" s="81"/>
      <c r="U80" s="81"/>
      <c r="V80" s="81"/>
      <c r="W80" s="81"/>
      <c r="X80" s="81"/>
      <c r="Y80" s="81"/>
      <c r="Z80" s="81"/>
      <c r="AA80" s="81"/>
      <c r="AB80" s="81"/>
      <c r="AC80" s="81"/>
      <c r="AD80" s="81"/>
      <c r="AE80" s="81"/>
      <c r="AF80" s="81"/>
      <c r="AG80" s="81"/>
      <c r="AH80" s="81"/>
      <c r="AI80" s="81"/>
      <c r="AJ80" s="81"/>
    </row>
    <row r="81" spans="1:36" ht="12.75" customHeight="1" x14ac:dyDescent="0.2">
      <c r="A81" s="77"/>
      <c r="E81" s="81"/>
      <c r="F81" s="81"/>
      <c r="G81" s="81"/>
      <c r="H81" s="81"/>
      <c r="I81" s="81"/>
      <c r="J81" s="81"/>
      <c r="K81" s="173"/>
      <c r="L81" s="81"/>
      <c r="M81" s="81"/>
      <c r="N81" s="81"/>
      <c r="O81" s="81"/>
      <c r="P81" s="81"/>
      <c r="Q81" s="81"/>
      <c r="R81" s="81"/>
      <c r="S81" s="81"/>
      <c r="T81" s="81"/>
      <c r="U81" s="81"/>
      <c r="V81" s="81"/>
      <c r="W81" s="81"/>
      <c r="X81" s="81"/>
      <c r="Y81" s="81"/>
      <c r="Z81" s="81"/>
      <c r="AA81" s="81"/>
      <c r="AB81" s="81"/>
      <c r="AC81" s="81"/>
      <c r="AD81" s="81"/>
      <c r="AE81" s="81"/>
      <c r="AF81" s="81"/>
      <c r="AG81" s="81"/>
      <c r="AH81" s="81"/>
      <c r="AI81" s="81"/>
      <c r="AJ81" s="81"/>
    </row>
    <row r="82" spans="1:36" ht="14.25" customHeight="1" x14ac:dyDescent="0.2">
      <c r="A82" s="77"/>
      <c r="E82" s="81"/>
      <c r="F82" s="81"/>
      <c r="G82" s="81"/>
      <c r="H82" s="81"/>
      <c r="I82" s="81"/>
      <c r="J82" s="81"/>
      <c r="K82" s="173"/>
      <c r="L82" s="81"/>
      <c r="M82" s="81"/>
      <c r="N82" s="81"/>
      <c r="O82" s="81"/>
      <c r="P82" s="81"/>
      <c r="Q82" s="81"/>
      <c r="R82" s="81"/>
      <c r="S82" s="81"/>
      <c r="T82" s="81"/>
      <c r="U82" s="81"/>
      <c r="V82" s="81"/>
      <c r="W82" s="81"/>
      <c r="X82" s="81"/>
      <c r="Y82" s="81"/>
      <c r="Z82" s="81"/>
      <c r="AA82" s="81"/>
      <c r="AB82" s="81"/>
      <c r="AC82" s="81"/>
      <c r="AD82" s="81"/>
      <c r="AE82" s="81"/>
      <c r="AF82" s="81"/>
      <c r="AG82" s="81"/>
      <c r="AH82" s="81"/>
      <c r="AI82" s="81"/>
      <c r="AJ82" s="81"/>
    </row>
    <row r="83" spans="1:36" x14ac:dyDescent="0.2">
      <c r="A83" s="77"/>
      <c r="E83" s="81"/>
      <c r="F83" s="81"/>
      <c r="G83" s="81"/>
      <c r="H83" s="81"/>
      <c r="I83" s="81"/>
      <c r="J83" s="81"/>
      <c r="K83" s="173"/>
      <c r="L83" s="81"/>
      <c r="M83" s="81"/>
      <c r="N83" s="81"/>
      <c r="O83" s="81"/>
      <c r="P83" s="81"/>
      <c r="Q83" s="81"/>
      <c r="R83" s="81"/>
      <c r="S83" s="81"/>
      <c r="T83" s="81"/>
      <c r="U83" s="81"/>
      <c r="V83" s="81"/>
      <c r="W83" s="81"/>
      <c r="X83" s="81"/>
      <c r="Y83" s="81"/>
      <c r="Z83" s="81"/>
    </row>
  </sheetData>
  <sheetProtection algorithmName="SHA-512" hashValue="kYaEV31K36ORBjWWQcZjqAGOOjG0W93PsLv18x/tz5hIAtAdfNtyVOL244WW+KhmukRcvN2z1srud9KWWmzd4Q==" saltValue="AnOly//uQViKybN+AlV0SQ==" spinCount="100000" sheet="1" objects="1" scenarios="1"/>
  <customSheetViews>
    <customSheetView guid="{9DC15D43-DB91-4026-B1BA-B1C8C851D0CB}" scale="75" showGridLines="0" hiddenRows="1">
      <pane xSplit="2" ySplit="6" topLeftCell="C16" activePane="bottomRight" state="frozen"/>
      <selection pane="bottomRight" activeCell="I7" sqref="I7"/>
      <colBreaks count="3" manualBreakCount="3">
        <brk id="11" max="61" man="1"/>
        <brk id="21" max="61" man="1"/>
        <brk id="31" max="61" man="1"/>
      </colBreaks>
      <pageMargins left="0.39370078740157483" right="0.19685039370078741" top="0.27559055118110237" bottom="0.19685039370078741" header="0.51181102362204722" footer="0.51181102362204722"/>
      <printOptions gridLines="1"/>
      <pageSetup paperSize="9" scale="66" firstPageNumber="0" orientation="landscape" r:id="rId1"/>
      <headerFooter alignWithMargins="0"/>
    </customSheetView>
    <customSheetView guid="{F5ADE00B-8571-46B4-9428-64D54163C2F4}" scale="75" showGridLines="0" hiddenRows="1">
      <pane xSplit="2" ySplit="6" topLeftCell="C16" activePane="bottomRight" state="frozen"/>
      <selection pane="bottomRight" activeCell="I7" sqref="I7"/>
      <colBreaks count="3" manualBreakCount="3">
        <brk id="11" max="61" man="1"/>
        <brk id="21" max="61" man="1"/>
        <brk id="31" max="61" man="1"/>
      </colBreaks>
      <pageMargins left="0.39370078740157483" right="0.19685039370078741" top="0.27559055118110237" bottom="0.19685039370078741" header="0.51181102362204722" footer="0.51181102362204722"/>
      <printOptions gridLines="1"/>
      <pageSetup paperSize="9" scale="66" firstPageNumber="0" orientation="landscape" r:id="rId2"/>
      <headerFooter alignWithMargins="0"/>
    </customSheetView>
  </customSheetViews>
  <mergeCells count="52">
    <mergeCell ref="A47:B47"/>
    <mergeCell ref="A59:B59"/>
    <mergeCell ref="C3:C6"/>
    <mergeCell ref="B2:B5"/>
    <mergeCell ref="A2:A5"/>
    <mergeCell ref="J76:M76"/>
    <mergeCell ref="U5:U6"/>
    <mergeCell ref="J77:M77"/>
    <mergeCell ref="L3:P4"/>
    <mergeCell ref="J78:M78"/>
    <mergeCell ref="J75:M75"/>
    <mergeCell ref="L5:L6"/>
    <mergeCell ref="J3:J6"/>
    <mergeCell ref="S5:S6"/>
    <mergeCell ref="F1:J1"/>
    <mergeCell ref="Q1:U1"/>
    <mergeCell ref="AD5:AD6"/>
    <mergeCell ref="AE5:AE6"/>
    <mergeCell ref="G3:G6"/>
    <mergeCell ref="T5:T6"/>
    <mergeCell ref="O5:O6"/>
    <mergeCell ref="P5:P6"/>
    <mergeCell ref="I3:I6"/>
    <mergeCell ref="V5:V6"/>
    <mergeCell ref="M5:M6"/>
    <mergeCell ref="F3:F6"/>
    <mergeCell ref="AA1:AE1"/>
    <mergeCell ref="E3:E6"/>
    <mergeCell ref="H3:H6"/>
    <mergeCell ref="C2:J2"/>
    <mergeCell ref="Z5:Z6"/>
    <mergeCell ref="AC5:AC6"/>
    <mergeCell ref="AB5:AB6"/>
    <mergeCell ref="Q3:U4"/>
    <mergeCell ref="AA3:AE4"/>
    <mergeCell ref="N5:N6"/>
    <mergeCell ref="R5:R6"/>
    <mergeCell ref="AA5:AA6"/>
    <mergeCell ref="Y5:Y6"/>
    <mergeCell ref="V3:Z4"/>
    <mergeCell ref="D3:D6"/>
    <mergeCell ref="AF1:AJ1"/>
    <mergeCell ref="AF3:AJ4"/>
    <mergeCell ref="AF5:AF6"/>
    <mergeCell ref="AG5:AG6"/>
    <mergeCell ref="AH5:AH6"/>
    <mergeCell ref="AI5:AI6"/>
    <mergeCell ref="AJ5:AJ6"/>
    <mergeCell ref="L2:AJ2"/>
    <mergeCell ref="W5:W6"/>
    <mergeCell ref="Q5:Q6"/>
    <mergeCell ref="X5:X6"/>
  </mergeCells>
  <phoneticPr fontId="37" type="noConversion"/>
  <conditionalFormatting sqref="A2">
    <cfRule type="cellIs" dxfId="7" priority="9" stopIfTrue="1" operator="notEqual">
      <formula>0</formula>
    </cfRule>
  </conditionalFormatting>
  <conditionalFormatting sqref="N61">
    <cfRule type="cellIs" dxfId="6" priority="5" stopIfTrue="1" operator="lessThan">
      <formula>$N$75</formula>
    </cfRule>
  </conditionalFormatting>
  <conditionalFormatting sqref="S61">
    <cfRule type="cellIs" dxfId="5" priority="4" stopIfTrue="1" operator="lessThan">
      <formula>$S$75</formula>
    </cfRule>
  </conditionalFormatting>
  <conditionalFormatting sqref="X61">
    <cfRule type="cellIs" dxfId="4" priority="3" stopIfTrue="1" operator="lessThan">
      <formula>$X$75</formula>
    </cfRule>
  </conditionalFormatting>
  <conditionalFormatting sqref="AC61">
    <cfRule type="cellIs" dxfId="3" priority="2" stopIfTrue="1" operator="lessThan">
      <formula>$AC$75</formula>
    </cfRule>
  </conditionalFormatting>
  <conditionalFormatting sqref="AH61">
    <cfRule type="cellIs" dxfId="2" priority="1" stopIfTrue="1" operator="lessThan">
      <formula>$AC$75</formula>
    </cfRule>
  </conditionalFormatting>
  <dataValidations count="6">
    <dataValidation errorStyle="information" allowBlank="1" showInputMessage="1" showErrorMessage="1" sqref="L37"/>
    <dataValidation errorStyle="information" allowBlank="1" showInputMessage="1" showErrorMessage="1" promptTitle="Abschr. immobile Sachanlagen" prompt="Die Vorgaben der IVSE (www.ivse.ch, IVSE-Richtlinien zur Leistungsabgeltung und zur Kostenrechnung) bezüglich Abschreibungen sind einzuhalten." sqref="N36 AC36 X36 S36 AH36"/>
    <dataValidation errorStyle="information" allowBlank="1" showInputMessage="1" showErrorMessage="1" promptTitle="Abschr. mobile Sachanlagen" prompt="Die Vorgaben der IVSE (www.ivse.ch, IVSE-Richtlinien zur Leistungsabgeltung und zur Kostenrechnung) bezüglich Abschreibungen sind einzuhalten." sqref="N37 AC37 X37 S37 AH37"/>
    <dataValidation errorStyle="information" allowBlank="1" showInputMessage="1" showErrorMessage="1" promptTitle="Abschr. auf Fahrzeuge" prompt="Die Vorgaben der IVSE (www.ivse.ch, IVSE-Richtlinien zur Leistungsabgeltung und zur Kostenrechnung) bezüglich Abschreibungen sind einzuhalten." sqref="N38 AC38 X38 S38 AH38"/>
    <dataValidation errorStyle="information" allowBlank="1" showInputMessage="1" showErrorMessage="1" promptTitle="Abschr. IT-&amp;Kommunik.-Systeme" prompt="Die Vorgaben der IVSE (www.ivse.ch, IVSE-Richtlinien zur Leistungsabgeltung und zur Kostenrechnung) bezüglich Abschreibungen sind einzuhalten." sqref="N39:N40 AC39:AC40 X39:X40 S39:S40 AH39:AH40"/>
    <dataValidation allowBlank="1" showErrorMessage="1" sqref="N61:N72 S61:S72 X61:X72 AC61:AC72 AH61:AH72"/>
  </dataValidations>
  <printOptions gridLines="1"/>
  <pageMargins left="0.19685039370078741" right="0.15748031496062992" top="0.39370078740157483" bottom="0.19685039370078741" header="0.15748031496062992" footer="0.51181102362204722"/>
  <pageSetup paperSize="9" scale="60" firstPageNumber="0" fitToWidth="0" orientation="landscape" r:id="rId3"/>
  <headerFooter alignWithMargins="0"/>
  <colBreaks count="1" manualBreakCount="1">
    <brk id="21" max="68" man="1"/>
  </colBreaks>
  <legacyDrawing r:id="rId4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H22"/>
  <sheetViews>
    <sheetView showGridLines="0" zoomScale="115" zoomScaleNormal="115" workbookViewId="0">
      <selection activeCell="A42" sqref="A42"/>
    </sheetView>
  </sheetViews>
  <sheetFormatPr baseColWidth="10" defaultColWidth="11.42578125" defaultRowHeight="12.75" x14ac:dyDescent="0.2"/>
  <cols>
    <col min="1" max="1" width="68.42578125" style="77" customWidth="1"/>
    <col min="2" max="2" width="17.7109375" style="14" customWidth="1"/>
    <col min="3" max="16384" width="11.42578125" style="14"/>
  </cols>
  <sheetData>
    <row r="1" spans="1:8" s="83" customFormat="1" ht="20.25" x14ac:dyDescent="0.3">
      <c r="A1" s="176" t="s">
        <v>108</v>
      </c>
      <c r="B1" s="86" t="str">
        <f>IF(Deckblatt!A21="","",Deckblatt!A21)</f>
        <v/>
      </c>
    </row>
    <row r="2" spans="1:8" s="83" customFormat="1" ht="20.25" x14ac:dyDescent="0.3">
      <c r="A2" s="153" t="str">
        <f>IF(Deckblatt!A15="","",Deckblatt!A15)</f>
        <v/>
      </c>
    </row>
    <row r="3" spans="1:8" ht="18.75" customHeight="1" x14ac:dyDescent="0.2">
      <c r="A3" s="154"/>
      <c r="B3" s="144"/>
    </row>
    <row r="4" spans="1:8" x14ac:dyDescent="0.2">
      <c r="A4" s="145" t="s">
        <v>258</v>
      </c>
      <c r="B4" s="59"/>
    </row>
    <row r="5" spans="1:8" x14ac:dyDescent="0.2">
      <c r="A5" s="483"/>
    </row>
    <row r="6" spans="1:8" x14ac:dyDescent="0.2">
      <c r="A6" s="485" t="s">
        <v>205</v>
      </c>
      <c r="B6" s="536">
        <v>1.2E-2</v>
      </c>
      <c r="C6" s="49"/>
    </row>
    <row r="7" spans="1:8" x14ac:dyDescent="0.2">
      <c r="A7" s="485" t="s">
        <v>206</v>
      </c>
      <c r="B7" s="536">
        <v>2.5000000000000001E-2</v>
      </c>
      <c r="H7" s="49"/>
    </row>
    <row r="8" spans="1:8" hidden="1" x14ac:dyDescent="0.2">
      <c r="A8" s="485" t="s">
        <v>207</v>
      </c>
      <c r="B8" s="149">
        <v>-1.14E-2</v>
      </c>
    </row>
    <row r="9" spans="1:8" hidden="1" x14ac:dyDescent="0.2">
      <c r="A9" s="195"/>
      <c r="B9" s="196"/>
    </row>
    <row r="10" spans="1:8" x14ac:dyDescent="0.2">
      <c r="A10" s="45"/>
    </row>
    <row r="11" spans="1:8" x14ac:dyDescent="0.2">
      <c r="A11" s="177" t="s">
        <v>259</v>
      </c>
      <c r="B11" s="59"/>
    </row>
    <row r="12" spans="1:8" x14ac:dyDescent="0.2">
      <c r="A12" s="483"/>
    </row>
    <row r="13" spans="1:8" ht="12.75" customHeight="1" x14ac:dyDescent="0.2">
      <c r="A13" s="244" t="s">
        <v>260</v>
      </c>
      <c r="B13" s="227">
        <f>('Finanzen planen'!D60)</f>
        <v>0</v>
      </c>
      <c r="C13" s="242"/>
      <c r="D13" s="242"/>
      <c r="E13" s="243"/>
      <c r="F13" s="70"/>
      <c r="G13" s="70"/>
      <c r="H13" s="70"/>
    </row>
    <row r="14" spans="1:8" ht="12.75" hidden="1" customHeight="1" x14ac:dyDescent="0.2">
      <c r="A14" s="244" t="s">
        <v>203</v>
      </c>
      <c r="B14" s="227"/>
      <c r="C14" s="242"/>
      <c r="D14" s="242"/>
      <c r="E14" s="243"/>
      <c r="F14" s="70"/>
      <c r="G14" s="70"/>
      <c r="H14" s="70"/>
    </row>
    <row r="15" spans="1:8" x14ac:dyDescent="0.2">
      <c r="A15" s="484" t="s">
        <v>78</v>
      </c>
      <c r="B15" s="50">
        <f>(('Finanzen planen'!D23-'Finanzen planen'!D19-'Finanzen planen'!D20)*Referenzwert!B6+('Finanzen planen'!D19+'Finanzen planen'!D20)*Referenzwert!B7)+(('Finanzen planen'!D46*Referenzwert!B7)+('Finanzen planen'!D47*Referenzwert!B7))</f>
        <v>0</v>
      </c>
      <c r="C15" s="49"/>
    </row>
    <row r="16" spans="1:8" x14ac:dyDescent="0.2">
      <c r="A16" s="484"/>
      <c r="B16" s="50"/>
      <c r="C16" s="49"/>
    </row>
    <row r="17" spans="1:4" x14ac:dyDescent="0.2">
      <c r="A17" s="45" t="s">
        <v>261</v>
      </c>
      <c r="B17" s="152">
        <f>SUM(B13:B15)</f>
        <v>0</v>
      </c>
      <c r="C17" s="50"/>
    </row>
    <row r="18" spans="1:4" ht="11.25" customHeight="1" x14ac:dyDescent="0.2">
      <c r="A18" s="485"/>
      <c r="B18" s="150"/>
    </row>
    <row r="19" spans="1:4" x14ac:dyDescent="0.2">
      <c r="A19" s="485" t="s">
        <v>262</v>
      </c>
      <c r="B19" s="50">
        <f>'Finanzen planen'!H60</f>
        <v>0</v>
      </c>
    </row>
    <row r="20" spans="1:4" s="47" customFormat="1" x14ac:dyDescent="0.2">
      <c r="A20" s="47" t="s">
        <v>263</v>
      </c>
      <c r="B20" s="479">
        <f>B19-B17</f>
        <v>0</v>
      </c>
    </row>
    <row r="21" spans="1:4" hidden="1" x14ac:dyDescent="0.2">
      <c r="A21" s="151" t="s">
        <v>211</v>
      </c>
      <c r="B21" s="84">
        <f>'Finanzen planen'!G60</f>
        <v>0</v>
      </c>
      <c r="D21" s="85"/>
    </row>
    <row r="22" spans="1:4" x14ac:dyDescent="0.2">
      <c r="A22" s="146"/>
    </row>
  </sheetData>
  <sheetProtection algorithmName="SHA-512" hashValue="XAMi1zDxt9T3hWFvlsjRTU3qUreewvzDQLOBkfzeQiIeuYpK/VTziBVJtUJC4cHr8w+e5nxeQTXlXvE6AI7+Qg==" saltValue="fMEojxE7yuLb3R8CArb1LQ==" spinCount="100000" sheet="1" objects="1" scenarios="1"/>
  <customSheetViews>
    <customSheetView guid="{9DC15D43-DB91-4026-B1BA-B1C8C851D0CB}" showGridLines="0" hiddenRows="1">
      <selection activeCell="B18" sqref="B18"/>
      <pageMargins left="0.78740157480314965" right="0.78740157480314965" top="0.98425196850393704" bottom="0.98425196850393704" header="0.51181102362204722" footer="0.51181102362204722"/>
      <pageSetup paperSize="9" firstPageNumber="0" orientation="portrait" r:id="rId1"/>
      <headerFooter alignWithMargins="0"/>
    </customSheetView>
    <customSheetView guid="{F5ADE00B-8571-46B4-9428-64D54163C2F4}" showGridLines="0" hiddenRows="1">
      <selection activeCell="B18" sqref="B18"/>
      <pageMargins left="0.78740157480314965" right="0.78740157480314965" top="0.98425196850393704" bottom="0.98425196850393704" header="0.51181102362204722" footer="0.51181102362204722"/>
      <pageSetup paperSize="9" firstPageNumber="0" orientation="portrait" r:id="rId2"/>
      <headerFooter alignWithMargins="0"/>
    </customSheetView>
  </customSheetViews>
  <phoneticPr fontId="37" type="noConversion"/>
  <pageMargins left="0.78740157480314965" right="0.78740157480314965" top="0.98425196850393704" bottom="0.98425196850393704" header="0.51181102362204722" footer="0.51181102362204722"/>
  <pageSetup paperSize="9" firstPageNumber="0" orientation="portrait" r:id="rId3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96"/>
  <sheetViews>
    <sheetView zoomScaleNormal="100" workbookViewId="0">
      <selection activeCell="D34" sqref="D34"/>
    </sheetView>
  </sheetViews>
  <sheetFormatPr baseColWidth="10" defaultColWidth="11.42578125" defaultRowHeight="12.75" x14ac:dyDescent="0.2"/>
  <cols>
    <col min="1" max="1" width="23.28515625" style="211" customWidth="1"/>
    <col min="2" max="3" width="11.42578125" style="211"/>
    <col min="4" max="4" width="30.28515625" style="211" customWidth="1"/>
    <col min="5" max="16384" width="11.42578125" style="211"/>
  </cols>
  <sheetData>
    <row r="1" spans="1:5" ht="30" customHeight="1" x14ac:dyDescent="0.2">
      <c r="A1" s="647" t="s">
        <v>155</v>
      </c>
      <c r="B1" s="647"/>
      <c r="C1" s="647"/>
      <c r="D1" s="647"/>
    </row>
    <row r="2" spans="1:5" ht="15" x14ac:dyDescent="0.2">
      <c r="A2" s="648"/>
      <c r="B2" s="648"/>
      <c r="C2" s="648"/>
      <c r="D2" s="648"/>
    </row>
    <row r="3" spans="1:5" ht="12.75" customHeight="1" x14ac:dyDescent="0.2">
      <c r="A3" s="318"/>
      <c r="B3" s="318"/>
      <c r="C3" s="318" t="s">
        <v>154</v>
      </c>
      <c r="D3" s="413" t="s">
        <v>264</v>
      </c>
    </row>
    <row r="4" spans="1:5" ht="15" x14ac:dyDescent="0.2">
      <c r="A4" s="648"/>
      <c r="B4" s="648"/>
      <c r="C4" s="648"/>
      <c r="D4" s="648"/>
    </row>
    <row r="5" spans="1:5" ht="31.5" customHeight="1" x14ac:dyDescent="0.2">
      <c r="A5" s="652" t="s">
        <v>153</v>
      </c>
      <c r="B5" s="652"/>
      <c r="C5" s="652"/>
      <c r="D5" s="652"/>
      <c r="E5" s="333"/>
    </row>
    <row r="6" spans="1:5" ht="15" x14ac:dyDescent="0.2">
      <c r="A6" s="317"/>
      <c r="B6" s="317"/>
      <c r="C6" s="317"/>
      <c r="D6" s="317"/>
    </row>
    <row r="7" spans="1:5" x14ac:dyDescent="0.2">
      <c r="A7" s="316" t="s">
        <v>152</v>
      </c>
      <c r="B7" s="649" t="str">
        <f>Stammdaten!B3</f>
        <v/>
      </c>
      <c r="C7" s="650"/>
      <c r="D7" s="651"/>
    </row>
    <row r="8" spans="1:5" x14ac:dyDescent="0.2">
      <c r="A8" s="316"/>
      <c r="B8" s="646"/>
      <c r="C8" s="646"/>
      <c r="D8" s="646"/>
    </row>
    <row r="9" spans="1:5" x14ac:dyDescent="0.2">
      <c r="A9" s="303"/>
      <c r="B9" s="303"/>
      <c r="C9" s="303"/>
      <c r="D9" s="303"/>
    </row>
    <row r="10" spans="1:5" x14ac:dyDescent="0.2">
      <c r="A10" s="313" t="s">
        <v>151</v>
      </c>
      <c r="B10" s="303"/>
      <c r="C10" s="303"/>
      <c r="D10" s="303"/>
    </row>
    <row r="11" spans="1:5" x14ac:dyDescent="0.2">
      <c r="A11" s="311"/>
      <c r="B11" s="310"/>
      <c r="C11" s="310"/>
      <c r="D11" s="310"/>
    </row>
    <row r="12" spans="1:5" x14ac:dyDescent="0.2">
      <c r="A12" s="304" t="s">
        <v>143</v>
      </c>
      <c r="B12" s="303"/>
      <c r="C12" s="303"/>
      <c r="D12" s="315"/>
    </row>
    <row r="13" spans="1:5" x14ac:dyDescent="0.2">
      <c r="A13" s="304" t="s">
        <v>142</v>
      </c>
      <c r="B13" s="303"/>
      <c r="C13" s="303"/>
      <c r="D13" s="309"/>
    </row>
    <row r="14" spans="1:5" x14ac:dyDescent="0.2">
      <c r="A14" s="304" t="s">
        <v>141</v>
      </c>
      <c r="B14" s="303"/>
      <c r="C14" s="303"/>
      <c r="D14" s="308"/>
    </row>
    <row r="15" spans="1:5" x14ac:dyDescent="0.2">
      <c r="A15" s="304" t="s">
        <v>140</v>
      </c>
      <c r="B15" s="303"/>
      <c r="C15" s="303"/>
      <c r="D15" s="307"/>
    </row>
    <row r="16" spans="1:5" x14ac:dyDescent="0.2">
      <c r="A16" s="304" t="s">
        <v>139</v>
      </c>
      <c r="B16" s="303"/>
      <c r="C16" s="303"/>
      <c r="D16" s="306" t="str">
        <f>IF(D15="Mobilien/Maschinen/Fahrzeuge",5,IF(D15="Immobilien",25,IF(D15="Informatik/Kommunikation",3,"")))</f>
        <v/>
      </c>
    </row>
    <row r="17" spans="1:4" x14ac:dyDescent="0.2">
      <c r="A17" s="304" t="s">
        <v>138</v>
      </c>
      <c r="B17" s="303"/>
      <c r="C17" s="303"/>
      <c r="D17" s="306" t="str">
        <f>IF(D16="","",IF(D13&lt;1997,0,IF((D13+D16)-$D$3&lt;0,0,(D13+D16)-$D$3)))</f>
        <v/>
      </c>
    </row>
    <row r="18" spans="1:4" x14ac:dyDescent="0.2">
      <c r="A18" s="304" t="s">
        <v>137</v>
      </c>
      <c r="B18" s="303"/>
      <c r="C18" s="303"/>
      <c r="D18" s="305">
        <v>0.04</v>
      </c>
    </row>
    <row r="19" spans="1:4" x14ac:dyDescent="0.2">
      <c r="A19" s="304" t="s">
        <v>136</v>
      </c>
      <c r="B19" s="303"/>
      <c r="C19" s="303"/>
      <c r="D19" s="302">
        <f>IF(OR( D17=0,D17="",0),0,ROUND(PMT(D18,D16,-D14),0))</f>
        <v>0</v>
      </c>
    </row>
    <row r="20" spans="1:4" x14ac:dyDescent="0.2">
      <c r="A20" s="304"/>
      <c r="B20" s="314"/>
      <c r="C20" s="303"/>
      <c r="D20" s="303"/>
    </row>
    <row r="21" spans="1:4" x14ac:dyDescent="0.2">
      <c r="A21" s="313" t="s">
        <v>150</v>
      </c>
      <c r="B21" s="303"/>
      <c r="C21" s="303"/>
      <c r="D21" s="303"/>
    </row>
    <row r="22" spans="1:4" x14ac:dyDescent="0.2">
      <c r="A22" s="311"/>
      <c r="B22" s="310"/>
      <c r="C22" s="310"/>
      <c r="D22" s="310"/>
    </row>
    <row r="23" spans="1:4" x14ac:dyDescent="0.2">
      <c r="A23" s="304" t="s">
        <v>143</v>
      </c>
      <c r="B23" s="303"/>
      <c r="C23" s="303"/>
      <c r="D23" s="315"/>
    </row>
    <row r="24" spans="1:4" x14ac:dyDescent="0.2">
      <c r="A24" s="304" t="s">
        <v>142</v>
      </c>
      <c r="B24" s="303"/>
      <c r="C24" s="303"/>
      <c r="D24" s="309"/>
    </row>
    <row r="25" spans="1:4" x14ac:dyDescent="0.2">
      <c r="A25" s="304" t="s">
        <v>141</v>
      </c>
      <c r="B25" s="303"/>
      <c r="C25" s="303"/>
      <c r="D25" s="308"/>
    </row>
    <row r="26" spans="1:4" x14ac:dyDescent="0.2">
      <c r="A26" s="304" t="s">
        <v>140</v>
      </c>
      <c r="B26" s="303"/>
      <c r="C26" s="303"/>
      <c r="D26" s="307"/>
    </row>
    <row r="27" spans="1:4" x14ac:dyDescent="0.2">
      <c r="A27" s="304" t="s">
        <v>139</v>
      </c>
      <c r="B27" s="303"/>
      <c r="C27" s="303"/>
      <c r="D27" s="306" t="str">
        <f>IF(D26="Mobilien/Maschinen/Fahrzeuge",5,IF(D26="Immobilien",25,IF(D26="Informatik/Kommunikation",3,"")))</f>
        <v/>
      </c>
    </row>
    <row r="28" spans="1:4" x14ac:dyDescent="0.2">
      <c r="A28" s="304" t="s">
        <v>138</v>
      </c>
      <c r="B28" s="303"/>
      <c r="C28" s="303"/>
      <c r="D28" s="306" t="str">
        <f>IF(D27="","",IF(D24&lt;1997,0,IF((D24+D27)-$D$3&lt;0,0,(D24+D27)-$D$3)))</f>
        <v/>
      </c>
    </row>
    <row r="29" spans="1:4" x14ac:dyDescent="0.2">
      <c r="A29" s="304" t="s">
        <v>137</v>
      </c>
      <c r="B29" s="303"/>
      <c r="C29" s="303"/>
      <c r="D29" s="305">
        <v>0.04</v>
      </c>
    </row>
    <row r="30" spans="1:4" x14ac:dyDescent="0.2">
      <c r="A30" s="304" t="s">
        <v>136</v>
      </c>
      <c r="B30" s="303"/>
      <c r="C30" s="303"/>
      <c r="D30" s="302">
        <f>IF(OR( D28=0,D28="",0),0,ROUND(PMT(D29,D27,-D25),0))</f>
        <v>0</v>
      </c>
    </row>
    <row r="31" spans="1:4" x14ac:dyDescent="0.2">
      <c r="A31" s="304"/>
      <c r="B31" s="303"/>
      <c r="C31" s="303"/>
      <c r="D31" s="312"/>
    </row>
    <row r="32" spans="1:4" x14ac:dyDescent="0.2">
      <c r="A32" s="313" t="s">
        <v>149</v>
      </c>
      <c r="B32" s="303"/>
      <c r="C32" s="303"/>
      <c r="D32" s="312"/>
    </row>
    <row r="33" spans="1:9" x14ac:dyDescent="0.2">
      <c r="A33" s="311"/>
      <c r="B33" s="310"/>
      <c r="C33" s="310"/>
      <c r="D33" s="310"/>
    </row>
    <row r="34" spans="1:9" x14ac:dyDescent="0.2">
      <c r="A34" s="304" t="s">
        <v>143</v>
      </c>
      <c r="B34" s="303"/>
      <c r="C34" s="303"/>
      <c r="D34" s="315"/>
    </row>
    <row r="35" spans="1:9" x14ac:dyDescent="0.2">
      <c r="A35" s="304" t="s">
        <v>142</v>
      </c>
      <c r="B35" s="303"/>
      <c r="C35" s="303"/>
      <c r="D35" s="309"/>
    </row>
    <row r="36" spans="1:9" x14ac:dyDescent="0.2">
      <c r="A36" s="304" t="s">
        <v>141</v>
      </c>
      <c r="B36" s="303"/>
      <c r="C36" s="303"/>
      <c r="D36" s="308"/>
    </row>
    <row r="37" spans="1:9" x14ac:dyDescent="0.2">
      <c r="A37" s="304" t="s">
        <v>140</v>
      </c>
      <c r="B37" s="303"/>
      <c r="C37" s="303"/>
      <c r="D37" s="307"/>
    </row>
    <row r="38" spans="1:9" x14ac:dyDescent="0.2">
      <c r="A38" s="304" t="s">
        <v>139</v>
      </c>
      <c r="B38" s="303"/>
      <c r="C38" s="303"/>
      <c r="D38" s="306" t="str">
        <f>IF(D37="Mobilien/Maschinen/Fahrzeuge",5,IF(D37="Immobilien",25,IF(D37="Informatik/Kommunikation",3,"")))</f>
        <v/>
      </c>
    </row>
    <row r="39" spans="1:9" x14ac:dyDescent="0.2">
      <c r="A39" s="304" t="s">
        <v>138</v>
      </c>
      <c r="B39" s="303"/>
      <c r="C39" s="303"/>
      <c r="D39" s="306" t="str">
        <f>IF(D38="","",IF(D35&lt;1997,0,IF((D35+D38)-$D$3&lt;0,0,(D35+D38)-$D$3)))</f>
        <v/>
      </c>
    </row>
    <row r="40" spans="1:9" x14ac:dyDescent="0.2">
      <c r="A40" s="304" t="s">
        <v>137</v>
      </c>
      <c r="B40" s="303"/>
      <c r="C40" s="303"/>
      <c r="D40" s="305">
        <v>0.04</v>
      </c>
    </row>
    <row r="41" spans="1:9" x14ac:dyDescent="0.2">
      <c r="A41" s="304" t="s">
        <v>136</v>
      </c>
      <c r="B41" s="303"/>
      <c r="C41" s="303"/>
      <c r="D41" s="302">
        <f>IF(OR( D39=0,D39="",0),0,ROUND(PMT(D40,D38,-D36),0))</f>
        <v>0</v>
      </c>
    </row>
    <row r="42" spans="1:9" x14ac:dyDescent="0.2">
      <c r="A42" s="304"/>
      <c r="B42" s="303"/>
      <c r="C42" s="303"/>
      <c r="D42" s="312"/>
    </row>
    <row r="43" spans="1:9" x14ac:dyDescent="0.2">
      <c r="A43" s="313" t="s">
        <v>148</v>
      </c>
      <c r="B43" s="303"/>
      <c r="C43" s="303"/>
      <c r="D43" s="312"/>
      <c r="I43" s="229"/>
    </row>
    <row r="44" spans="1:9" x14ac:dyDescent="0.2">
      <c r="A44" s="311"/>
      <c r="B44" s="310"/>
      <c r="C44" s="310"/>
      <c r="D44" s="310"/>
    </row>
    <row r="45" spans="1:9" x14ac:dyDescent="0.2">
      <c r="A45" s="304" t="s">
        <v>143</v>
      </c>
      <c r="B45" s="303"/>
      <c r="C45" s="303"/>
      <c r="D45" s="315"/>
    </row>
    <row r="46" spans="1:9" x14ac:dyDescent="0.2">
      <c r="A46" s="304" t="s">
        <v>142</v>
      </c>
      <c r="B46" s="303"/>
      <c r="C46" s="303"/>
      <c r="D46" s="309"/>
    </row>
    <row r="47" spans="1:9" x14ac:dyDescent="0.2">
      <c r="A47" s="304" t="s">
        <v>141</v>
      </c>
      <c r="B47" s="303"/>
      <c r="C47" s="303"/>
      <c r="D47" s="308"/>
    </row>
    <row r="48" spans="1:9" x14ac:dyDescent="0.2">
      <c r="A48" s="304" t="s">
        <v>140</v>
      </c>
      <c r="B48" s="303"/>
      <c r="C48" s="303"/>
      <c r="D48" s="307"/>
    </row>
    <row r="49" spans="1:4" x14ac:dyDescent="0.2">
      <c r="A49" s="304" t="s">
        <v>139</v>
      </c>
      <c r="B49" s="303"/>
      <c r="C49" s="303"/>
      <c r="D49" s="306" t="str">
        <f>IF(D48="Mobilien/Maschinen/Fahrzeuge",5,IF(D48="Immobilien",25,IF(D48="Informatik/Kommunikation",3,"")))</f>
        <v/>
      </c>
    </row>
    <row r="50" spans="1:4" x14ac:dyDescent="0.2">
      <c r="A50" s="304" t="s">
        <v>138</v>
      </c>
      <c r="B50" s="303"/>
      <c r="C50" s="303"/>
      <c r="D50" s="306" t="str">
        <f>IF(D49="","",IF(D46&lt;1997,0,IF((D46+D49)-$D$3&lt;0,0,(D46+D49)-$D$3)))</f>
        <v/>
      </c>
    </row>
    <row r="51" spans="1:4" x14ac:dyDescent="0.2">
      <c r="A51" s="304" t="s">
        <v>137</v>
      </c>
      <c r="B51" s="303"/>
      <c r="C51" s="303"/>
      <c r="D51" s="305">
        <v>0.04</v>
      </c>
    </row>
    <row r="52" spans="1:4" x14ac:dyDescent="0.2">
      <c r="A52" s="304" t="s">
        <v>136</v>
      </c>
      <c r="B52" s="303"/>
      <c r="C52" s="303"/>
      <c r="D52" s="302">
        <f>IF(OR( D50=0,D50="",0),0,ROUND(PMT(D51,D49,-D47),0))</f>
        <v>0</v>
      </c>
    </row>
    <row r="54" spans="1:4" x14ac:dyDescent="0.2">
      <c r="A54" s="313" t="s">
        <v>147</v>
      </c>
      <c r="B54" s="303"/>
      <c r="C54" s="303"/>
      <c r="D54" s="312"/>
    </row>
    <row r="55" spans="1:4" x14ac:dyDescent="0.2">
      <c r="A55" s="311"/>
      <c r="B55" s="310"/>
      <c r="C55" s="310"/>
      <c r="D55" s="310"/>
    </row>
    <row r="56" spans="1:4" x14ac:dyDescent="0.2">
      <c r="A56" s="304" t="s">
        <v>143</v>
      </c>
      <c r="B56" s="303"/>
      <c r="C56" s="303"/>
      <c r="D56" s="315"/>
    </row>
    <row r="57" spans="1:4" x14ac:dyDescent="0.2">
      <c r="A57" s="304" t="s">
        <v>142</v>
      </c>
      <c r="B57" s="303"/>
      <c r="C57" s="303"/>
      <c r="D57" s="309"/>
    </row>
    <row r="58" spans="1:4" x14ac:dyDescent="0.2">
      <c r="A58" s="304" t="s">
        <v>141</v>
      </c>
      <c r="B58" s="303"/>
      <c r="C58" s="303"/>
      <c r="D58" s="308"/>
    </row>
    <row r="59" spans="1:4" x14ac:dyDescent="0.2">
      <c r="A59" s="304" t="s">
        <v>140</v>
      </c>
      <c r="B59" s="303"/>
      <c r="C59" s="303"/>
      <c r="D59" s="307"/>
    </row>
    <row r="60" spans="1:4" x14ac:dyDescent="0.2">
      <c r="A60" s="304" t="s">
        <v>139</v>
      </c>
      <c r="B60" s="303"/>
      <c r="C60" s="303"/>
      <c r="D60" s="306" t="str">
        <f>IF(D59="Mobilien/Maschinen/Fahrzeuge",5,IF(D59="Immobilien",25,IF(D59="Informatik/Kommunikation",3,"")))</f>
        <v/>
      </c>
    </row>
    <row r="61" spans="1:4" x14ac:dyDescent="0.2">
      <c r="A61" s="304" t="s">
        <v>138</v>
      </c>
      <c r="B61" s="303"/>
      <c r="C61" s="303"/>
      <c r="D61" s="306" t="str">
        <f>IF(D60="","",IF(D57&lt;1997,0,IF((D57+D60)-$D$3&lt;0,0,(D57+D60)-$D$3)))</f>
        <v/>
      </c>
    </row>
    <row r="62" spans="1:4" x14ac:dyDescent="0.2">
      <c r="A62" s="304" t="s">
        <v>137</v>
      </c>
      <c r="B62" s="303"/>
      <c r="C62" s="303"/>
      <c r="D62" s="305">
        <v>0.04</v>
      </c>
    </row>
    <row r="63" spans="1:4" x14ac:dyDescent="0.2">
      <c r="A63" s="304" t="s">
        <v>136</v>
      </c>
      <c r="B63" s="303"/>
      <c r="C63" s="303"/>
      <c r="D63" s="302">
        <f>IF(OR( D61=0,D61="",0),0,ROUND(PMT(D62,D60,-D58),0))</f>
        <v>0</v>
      </c>
    </row>
    <row r="65" spans="1:4" x14ac:dyDescent="0.2">
      <c r="A65" s="313" t="s">
        <v>146</v>
      </c>
      <c r="B65" s="303"/>
      <c r="C65" s="303"/>
      <c r="D65" s="312"/>
    </row>
    <row r="66" spans="1:4" x14ac:dyDescent="0.2">
      <c r="A66" s="311"/>
      <c r="B66" s="310"/>
      <c r="C66" s="310"/>
      <c r="D66" s="310"/>
    </row>
    <row r="67" spans="1:4" x14ac:dyDescent="0.2">
      <c r="A67" s="304" t="s">
        <v>143</v>
      </c>
      <c r="B67" s="303"/>
      <c r="C67" s="303"/>
      <c r="D67" s="315"/>
    </row>
    <row r="68" spans="1:4" x14ac:dyDescent="0.2">
      <c r="A68" s="304" t="s">
        <v>142</v>
      </c>
      <c r="B68" s="303"/>
      <c r="C68" s="303"/>
      <c r="D68" s="309"/>
    </row>
    <row r="69" spans="1:4" x14ac:dyDescent="0.2">
      <c r="A69" s="304" t="s">
        <v>141</v>
      </c>
      <c r="B69" s="303"/>
      <c r="C69" s="303"/>
      <c r="D69" s="308"/>
    </row>
    <row r="70" spans="1:4" x14ac:dyDescent="0.2">
      <c r="A70" s="304" t="s">
        <v>140</v>
      </c>
      <c r="B70" s="303"/>
      <c r="C70" s="303"/>
      <c r="D70" s="307"/>
    </row>
    <row r="71" spans="1:4" x14ac:dyDescent="0.2">
      <c r="A71" s="304" t="s">
        <v>139</v>
      </c>
      <c r="B71" s="303"/>
      <c r="C71" s="303"/>
      <c r="D71" s="306" t="str">
        <f>IF(D70="Mobilien/Maschinen/Fahrzeuge",5,IF(D70="Immobilien",25,IF(D70="Informatik/Kommunikation",3,"")))</f>
        <v/>
      </c>
    </row>
    <row r="72" spans="1:4" x14ac:dyDescent="0.2">
      <c r="A72" s="304" t="s">
        <v>138</v>
      </c>
      <c r="B72" s="303"/>
      <c r="C72" s="303"/>
      <c r="D72" s="306" t="str">
        <f>IF(D71="","",IF(D68&lt;1997,0,IF((D68+D71)-$D$3&lt;0,0,(D68+D71)-$D$3)))</f>
        <v/>
      </c>
    </row>
    <row r="73" spans="1:4" x14ac:dyDescent="0.2">
      <c r="A73" s="304" t="s">
        <v>137</v>
      </c>
      <c r="B73" s="303"/>
      <c r="C73" s="303"/>
      <c r="D73" s="305">
        <v>0.04</v>
      </c>
    </row>
    <row r="74" spans="1:4" x14ac:dyDescent="0.2">
      <c r="A74" s="304" t="s">
        <v>136</v>
      </c>
      <c r="B74" s="303"/>
      <c r="C74" s="303"/>
      <c r="D74" s="302">
        <f>IF(OR( D72=0,D72="",0),0,ROUND(PMT(D73,D71,-D69),0))</f>
        <v>0</v>
      </c>
    </row>
    <row r="76" spans="1:4" x14ac:dyDescent="0.2">
      <c r="A76" s="313" t="s">
        <v>145</v>
      </c>
      <c r="B76" s="303"/>
      <c r="C76" s="303"/>
      <c r="D76" s="312"/>
    </row>
    <row r="77" spans="1:4" x14ac:dyDescent="0.2">
      <c r="A77" s="311"/>
      <c r="B77" s="310"/>
      <c r="C77" s="310"/>
      <c r="D77" s="310"/>
    </row>
    <row r="78" spans="1:4" x14ac:dyDescent="0.2">
      <c r="A78" s="304" t="s">
        <v>143</v>
      </c>
      <c r="B78" s="303"/>
      <c r="C78" s="303"/>
      <c r="D78" s="315"/>
    </row>
    <row r="79" spans="1:4" x14ac:dyDescent="0.2">
      <c r="A79" s="304" t="s">
        <v>142</v>
      </c>
      <c r="B79" s="303"/>
      <c r="C79" s="303"/>
      <c r="D79" s="309"/>
    </row>
    <row r="80" spans="1:4" x14ac:dyDescent="0.2">
      <c r="A80" s="304" t="s">
        <v>141</v>
      </c>
      <c r="B80" s="303"/>
      <c r="C80" s="303"/>
      <c r="D80" s="308"/>
    </row>
    <row r="81" spans="1:4" x14ac:dyDescent="0.2">
      <c r="A81" s="304" t="s">
        <v>140</v>
      </c>
      <c r="B81" s="303"/>
      <c r="C81" s="303"/>
      <c r="D81" s="307"/>
    </row>
    <row r="82" spans="1:4" x14ac:dyDescent="0.2">
      <c r="A82" s="304" t="s">
        <v>139</v>
      </c>
      <c r="B82" s="303"/>
      <c r="C82" s="303"/>
      <c r="D82" s="306" t="str">
        <f>IF(D81="Mobilien/Maschinen/Fahrzeuge",5,IF(D81="Immobilien",25,IF(D81="Informatik/Kommunikation",3,"")))</f>
        <v/>
      </c>
    </row>
    <row r="83" spans="1:4" x14ac:dyDescent="0.2">
      <c r="A83" s="304" t="s">
        <v>138</v>
      </c>
      <c r="B83" s="303"/>
      <c r="C83" s="303"/>
      <c r="D83" s="306" t="str">
        <f>IF(D82="","",IF(D79&lt;1997,0,IF((D79+D82)-$D$3&lt;0,0,(D79+D82)-$D$3)))</f>
        <v/>
      </c>
    </row>
    <row r="84" spans="1:4" x14ac:dyDescent="0.2">
      <c r="A84" s="304" t="s">
        <v>137</v>
      </c>
      <c r="B84" s="303"/>
      <c r="C84" s="303"/>
      <c r="D84" s="305">
        <v>0.04</v>
      </c>
    </row>
    <row r="85" spans="1:4" x14ac:dyDescent="0.2">
      <c r="A85" s="304" t="s">
        <v>136</v>
      </c>
      <c r="B85" s="303"/>
      <c r="C85" s="303"/>
      <c r="D85" s="302">
        <f>IF(OR( D83=0,D83="",0),0,ROUND(PMT(D84,D82,-D80),0))</f>
        <v>0</v>
      </c>
    </row>
    <row r="87" spans="1:4" x14ac:dyDescent="0.2">
      <c r="A87" s="313" t="s">
        <v>144</v>
      </c>
      <c r="B87" s="303"/>
      <c r="C87" s="303"/>
      <c r="D87" s="312"/>
    </row>
    <row r="88" spans="1:4" x14ac:dyDescent="0.2">
      <c r="A88" s="311"/>
      <c r="B88" s="310"/>
      <c r="C88" s="310"/>
      <c r="D88" s="310"/>
    </row>
    <row r="89" spans="1:4" x14ac:dyDescent="0.2">
      <c r="A89" s="304" t="s">
        <v>143</v>
      </c>
      <c r="B89" s="303"/>
      <c r="C89" s="303"/>
      <c r="D89" s="315"/>
    </row>
    <row r="90" spans="1:4" x14ac:dyDescent="0.2">
      <c r="A90" s="304" t="s">
        <v>142</v>
      </c>
      <c r="B90" s="303"/>
      <c r="C90" s="303"/>
      <c r="D90" s="309"/>
    </row>
    <row r="91" spans="1:4" x14ac:dyDescent="0.2">
      <c r="A91" s="304" t="s">
        <v>141</v>
      </c>
      <c r="B91" s="303"/>
      <c r="C91" s="303"/>
      <c r="D91" s="308"/>
    </row>
    <row r="92" spans="1:4" x14ac:dyDescent="0.2">
      <c r="A92" s="304" t="s">
        <v>140</v>
      </c>
      <c r="B92" s="303"/>
      <c r="C92" s="303"/>
      <c r="D92" s="307"/>
    </row>
    <row r="93" spans="1:4" x14ac:dyDescent="0.2">
      <c r="A93" s="304" t="s">
        <v>139</v>
      </c>
      <c r="B93" s="303"/>
      <c r="C93" s="303"/>
      <c r="D93" s="306" t="str">
        <f>IF(D92="Mobilien/Maschinen/Fahrzeuge",5,IF(D92="Immobilien",25,IF(D92="Informatik/Kommunikation",3,"")))</f>
        <v/>
      </c>
    </row>
    <row r="94" spans="1:4" x14ac:dyDescent="0.2">
      <c r="A94" s="304" t="s">
        <v>138</v>
      </c>
      <c r="B94" s="303"/>
      <c r="C94" s="303"/>
      <c r="D94" s="306" t="str">
        <f>IF(D93="","",IF(D90&lt;1997,0,IF((D90+D93)-$D$3&lt;0,0,(D90+D93)-$D$3)))</f>
        <v/>
      </c>
    </row>
    <row r="95" spans="1:4" x14ac:dyDescent="0.2">
      <c r="A95" s="304" t="s">
        <v>137</v>
      </c>
      <c r="B95" s="303"/>
      <c r="C95" s="303"/>
      <c r="D95" s="305">
        <v>0.04</v>
      </c>
    </row>
    <row r="96" spans="1:4" x14ac:dyDescent="0.2">
      <c r="A96" s="304" t="s">
        <v>136</v>
      </c>
      <c r="B96" s="303"/>
      <c r="C96" s="303"/>
      <c r="D96" s="302">
        <f>IF(OR( D94=0,D94="",0),0,ROUND(PMT(D95,D93,-D91),0))</f>
        <v>0</v>
      </c>
    </row>
  </sheetData>
  <sheetProtection algorithmName="SHA-512" hashValue="luzAJ/jBO4p/QjXOQI6LXv0jd5SLqsFNtOBlszq+eP60a9NJ0OTaDAxocQsDhKVt5vYkkW6bexxBllijxPNCBg==" saltValue="8DQv4zNah+h6pedPPX5b/g==" spinCount="100000" sheet="1" objects="1" scenarios="1"/>
  <mergeCells count="6">
    <mergeCell ref="B8:D8"/>
    <mergeCell ref="A1:D1"/>
    <mergeCell ref="A2:D2"/>
    <mergeCell ref="A4:D4"/>
    <mergeCell ref="B7:D7"/>
    <mergeCell ref="A5:D5"/>
  </mergeCells>
  <dataValidations count="1">
    <dataValidation type="list" allowBlank="1" showInputMessage="1" showErrorMessage="1" sqref="D26 D92 D81 D70 D59 D48 D37 D15">
      <formula1>"Immobilien,Mobilien/Maschinen/Fahrzeuge, Informatik/Kommunikation,---------"</formula1>
    </dataValidation>
  </dataValidations>
  <pageMargins left="0.7" right="0.7" top="0.78740157499999996" bottom="0.78740157499999996" header="0.3" footer="0.3"/>
  <pageSetup paperSize="9" orientation="portrait" r:id="rId1"/>
  <rowBreaks count="1" manualBreakCount="1">
    <brk id="53" max="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S48"/>
  <sheetViews>
    <sheetView showGridLines="0" zoomScale="85" zoomScaleNormal="85" zoomScalePageLayoutView="80" workbookViewId="0"/>
  </sheetViews>
  <sheetFormatPr baseColWidth="10" defaultColWidth="11.42578125" defaultRowHeight="12.75" x14ac:dyDescent="0.2"/>
  <cols>
    <col min="1" max="1" width="7.5703125" style="211" customWidth="1"/>
    <col min="2" max="2" width="15.28515625" style="211" customWidth="1"/>
    <col min="3" max="3" width="8.5703125" style="211" customWidth="1"/>
    <col min="4" max="5" width="12.7109375" style="211" customWidth="1"/>
    <col min="6" max="7" width="20.28515625" style="211" customWidth="1"/>
    <col min="8" max="8" width="7" style="211" customWidth="1"/>
    <col min="9" max="9" width="15.140625" style="211" customWidth="1"/>
    <col min="10" max="11" width="14.7109375" style="211" customWidth="1"/>
    <col min="12" max="12" width="17.7109375" style="211" customWidth="1"/>
    <col min="13" max="13" width="18.5703125" style="211" customWidth="1"/>
    <col min="14" max="14" width="11.42578125" style="211" customWidth="1"/>
    <col min="15" max="16" width="11.42578125" style="211"/>
    <col min="17" max="17" width="0" style="211" hidden="1" customWidth="1"/>
    <col min="18" max="18" width="12.85546875" style="249" hidden="1" customWidth="1"/>
    <col min="19" max="19" width="11.42578125" style="249" hidden="1" customWidth="1"/>
    <col min="20" max="16384" width="11.42578125" style="211"/>
  </cols>
  <sheetData>
    <row r="1" spans="1:19" ht="20.25" x14ac:dyDescent="0.3">
      <c r="A1" s="247" t="s">
        <v>265</v>
      </c>
      <c r="B1" s="248"/>
      <c r="C1" s="248"/>
      <c r="D1" s="248"/>
      <c r="E1" s="248"/>
      <c r="F1" s="248"/>
      <c r="G1" s="679" t="str">
        <f>IF(Deckblatt!$A$15="","",Deckblatt!$A$15)</f>
        <v/>
      </c>
      <c r="H1" s="679"/>
      <c r="I1" s="680"/>
      <c r="J1" s="680"/>
      <c r="K1" s="362"/>
      <c r="L1" s="89" t="str">
        <f>IF(Deckblatt!A21="","",Deckblatt!A21)</f>
        <v/>
      </c>
      <c r="M1" s="90" t="str">
        <f>IF(Deckblatt!$A$18="","",CONCATENATE("/  ",Deckblatt!$A$18))</f>
        <v/>
      </c>
    </row>
    <row r="2" spans="1:19" ht="21" thickBot="1" x14ac:dyDescent="0.35">
      <c r="A2" s="250"/>
      <c r="B2" s="251"/>
      <c r="C2" s="251"/>
      <c r="D2" s="251"/>
      <c r="E2" s="251"/>
      <c r="F2" s="251"/>
      <c r="G2" s="251"/>
      <c r="H2" s="251"/>
      <c r="I2" s="252"/>
      <c r="J2" s="251"/>
      <c r="K2" s="366"/>
      <c r="L2" s="253"/>
      <c r="M2" s="254"/>
    </row>
    <row r="3" spans="1:19" ht="49.9" customHeight="1" thickBot="1" x14ac:dyDescent="0.25">
      <c r="A3" s="255"/>
      <c r="B3" s="256"/>
      <c r="C3" s="256"/>
      <c r="D3" s="256"/>
      <c r="E3" s="256"/>
      <c r="F3" s="689" t="s">
        <v>272</v>
      </c>
      <c r="G3" s="690"/>
      <c r="H3" s="690"/>
      <c r="I3" s="691"/>
      <c r="J3" s="684" t="s">
        <v>273</v>
      </c>
      <c r="K3" s="685"/>
      <c r="L3" s="685"/>
      <c r="M3" s="686"/>
    </row>
    <row r="4" spans="1:19" ht="27.75" customHeight="1" x14ac:dyDescent="0.2">
      <c r="A4" s="694">
        <v>1</v>
      </c>
      <c r="B4" s="697" t="str">
        <f>'Leistungen planen '!B44</f>
        <v>Wohnen mit Beschäftigung 
(WH mit BS)</v>
      </c>
      <c r="C4" s="658" t="s">
        <v>131</v>
      </c>
      <c r="D4" s="658" t="s">
        <v>132</v>
      </c>
      <c r="E4" s="257" t="s">
        <v>158</v>
      </c>
      <c r="F4" s="660" t="s">
        <v>133</v>
      </c>
      <c r="G4" s="658" t="s">
        <v>134</v>
      </c>
      <c r="H4" s="701" t="s">
        <v>162</v>
      </c>
      <c r="I4" s="702"/>
      <c r="J4" s="660" t="s">
        <v>131</v>
      </c>
      <c r="K4" s="658" t="s">
        <v>177</v>
      </c>
      <c r="L4" s="662" t="s">
        <v>161</v>
      </c>
      <c r="M4" s="676" t="s">
        <v>222</v>
      </c>
      <c r="R4" s="249" t="s">
        <v>156</v>
      </c>
      <c r="S4" s="249" t="s">
        <v>157</v>
      </c>
    </row>
    <row r="5" spans="1:19" ht="27" customHeight="1" thickBot="1" x14ac:dyDescent="0.25">
      <c r="A5" s="695"/>
      <c r="B5" s="698"/>
      <c r="C5" s="659"/>
      <c r="D5" s="659"/>
      <c r="E5" s="325">
        <v>0.03</v>
      </c>
      <c r="F5" s="661"/>
      <c r="G5" s="659"/>
      <c r="H5" s="703"/>
      <c r="I5" s="704"/>
      <c r="J5" s="661"/>
      <c r="K5" s="678"/>
      <c r="L5" s="659"/>
      <c r="M5" s="677"/>
    </row>
    <row r="6" spans="1:19" ht="27.75" customHeight="1" thickBot="1" x14ac:dyDescent="0.25">
      <c r="A6" s="695"/>
      <c r="B6" s="699"/>
      <c r="C6" s="258" t="s">
        <v>21</v>
      </c>
      <c r="D6" s="258" t="s">
        <v>135</v>
      </c>
      <c r="E6" s="259" t="s">
        <v>135</v>
      </c>
      <c r="F6" s="260" t="s">
        <v>160</v>
      </c>
      <c r="G6" s="261" t="s">
        <v>160</v>
      </c>
      <c r="H6" s="664" t="s">
        <v>60</v>
      </c>
      <c r="I6" s="665"/>
      <c r="J6" s="262" t="s">
        <v>23</v>
      </c>
      <c r="K6" s="258" t="s">
        <v>60</v>
      </c>
      <c r="L6" s="263" t="s">
        <v>60</v>
      </c>
      <c r="M6" s="264" t="s">
        <v>60</v>
      </c>
      <c r="R6" s="320">
        <f>SUM(Kap.kosten!D19+Kap.kosten!D30+Kap.kosten!D41+Kap.kosten!D52+Kap.kosten!D63+Kap.kosten!D74+Kap.kosten!D85+Kap.kosten!D96)</f>
        <v>0</v>
      </c>
      <c r="S6" s="320">
        <f>SUM(F7+F12+F17+F22+F27)</f>
        <v>0</v>
      </c>
    </row>
    <row r="7" spans="1:19" ht="17.25" customHeight="1" thickBot="1" x14ac:dyDescent="0.25">
      <c r="A7" s="696"/>
      <c r="B7" s="705"/>
      <c r="C7" s="321">
        <f>'Leistungen planen '!E45</f>
        <v>0</v>
      </c>
      <c r="D7" s="301">
        <f>'Leistungen planen '!H45</f>
        <v>0</v>
      </c>
      <c r="E7" s="265">
        <f>ROUND(SUM((D7*E5)+D7),0)</f>
        <v>0</v>
      </c>
      <c r="F7" s="323">
        <f>SUM('Finanzen planen'!P60)</f>
        <v>0</v>
      </c>
      <c r="G7" s="324">
        <f>IF(E7=0,0, (E7*H7))</f>
        <v>0</v>
      </c>
      <c r="H7" s="706">
        <f>IF(D7=0,0,ROUND((F7/D7)*2,1)/2)</f>
        <v>0</v>
      </c>
      <c r="I7" s="707"/>
      <c r="J7" s="383">
        <f>C7*365</f>
        <v>0</v>
      </c>
      <c r="K7" s="364" t="str">
        <f>R7</f>
        <v/>
      </c>
      <c r="L7" s="266">
        <f>IF(F7=0,0,(F7+K7))</f>
        <v>0</v>
      </c>
      <c r="M7" s="459">
        <f>IF(J7=0,0,ROUND((L7/J7)*2,1)/2)</f>
        <v>0</v>
      </c>
      <c r="R7" s="481" t="str">
        <f>IF(F7=0, "",(F7/S6)*R6)</f>
        <v/>
      </c>
    </row>
    <row r="8" spans="1:19" ht="11.25" customHeight="1" thickBot="1" x14ac:dyDescent="0.35">
      <c r="A8" s="255"/>
      <c r="B8" s="256"/>
      <c r="C8" s="256"/>
      <c r="D8" s="256"/>
      <c r="E8" s="256"/>
      <c r="F8" s="267"/>
      <c r="G8" s="267"/>
      <c r="H8" s="267"/>
      <c r="I8" s="255"/>
      <c r="J8" s="256"/>
      <c r="K8" s="256"/>
      <c r="L8" s="268"/>
      <c r="M8" s="269"/>
      <c r="R8" s="378"/>
    </row>
    <row r="9" spans="1:19" ht="27.75" customHeight="1" x14ac:dyDescent="0.2">
      <c r="A9" s="694">
        <v>2</v>
      </c>
      <c r="B9" s="697" t="str">
        <f>'Leistungen planen '!B48</f>
        <v>Wohnen ohne Beschäftigung 
(WH ohne BS)</v>
      </c>
      <c r="C9" s="658" t="s">
        <v>131</v>
      </c>
      <c r="D9" s="658" t="s">
        <v>132</v>
      </c>
      <c r="E9" s="257" t="s">
        <v>158</v>
      </c>
      <c r="F9" s="660" t="s">
        <v>133</v>
      </c>
      <c r="G9" s="658" t="s">
        <v>134</v>
      </c>
      <c r="H9" s="701" t="s">
        <v>162</v>
      </c>
      <c r="I9" s="702"/>
      <c r="J9" s="660" t="s">
        <v>131</v>
      </c>
      <c r="K9" s="658" t="s">
        <v>177</v>
      </c>
      <c r="L9" s="662" t="s">
        <v>161</v>
      </c>
      <c r="M9" s="676" t="s">
        <v>222</v>
      </c>
      <c r="R9" s="378"/>
    </row>
    <row r="10" spans="1:19" ht="24.75" customHeight="1" thickBot="1" x14ac:dyDescent="0.25">
      <c r="A10" s="695"/>
      <c r="B10" s="698"/>
      <c r="C10" s="659"/>
      <c r="D10" s="659"/>
      <c r="E10" s="325">
        <v>0.03</v>
      </c>
      <c r="F10" s="661"/>
      <c r="G10" s="659"/>
      <c r="H10" s="703"/>
      <c r="I10" s="704"/>
      <c r="J10" s="661"/>
      <c r="K10" s="678"/>
      <c r="L10" s="659"/>
      <c r="M10" s="677"/>
      <c r="R10" s="378"/>
    </row>
    <row r="11" spans="1:19" ht="27" customHeight="1" thickBot="1" x14ac:dyDescent="0.25">
      <c r="A11" s="695"/>
      <c r="B11" s="699"/>
      <c r="C11" s="258" t="s">
        <v>21</v>
      </c>
      <c r="D11" s="258" t="s">
        <v>135</v>
      </c>
      <c r="E11" s="259" t="s">
        <v>135</v>
      </c>
      <c r="F11" s="260" t="s">
        <v>160</v>
      </c>
      <c r="G11" s="261" t="s">
        <v>160</v>
      </c>
      <c r="H11" s="664" t="s">
        <v>60</v>
      </c>
      <c r="I11" s="665"/>
      <c r="J11" s="270" t="s">
        <v>23</v>
      </c>
      <c r="K11" s="363" t="s">
        <v>60</v>
      </c>
      <c r="L11" s="263" t="s">
        <v>60</v>
      </c>
      <c r="M11" s="264" t="s">
        <v>60</v>
      </c>
      <c r="R11" s="378"/>
    </row>
    <row r="12" spans="1:19" ht="16.5" customHeight="1" thickBot="1" x14ac:dyDescent="0.25">
      <c r="A12" s="696"/>
      <c r="B12" s="700"/>
      <c r="C12" s="301">
        <f>'Leistungen planen '!E49</f>
        <v>0</v>
      </c>
      <c r="D12" s="301">
        <f>'Leistungen planen '!H49</f>
        <v>0</v>
      </c>
      <c r="E12" s="265">
        <f>ROUND(SUM((D12*E10)+D12),0)</f>
        <v>0</v>
      </c>
      <c r="F12" s="323">
        <f>'Finanzen planen'!U60</f>
        <v>0</v>
      </c>
      <c r="G12" s="324">
        <f>IF(E12=0,0, (E12*H12))</f>
        <v>0</v>
      </c>
      <c r="H12" s="666">
        <f>IF(D12=0,0,ROUND((F12/D12)*2,1)/2)</f>
        <v>0</v>
      </c>
      <c r="I12" s="667"/>
      <c r="J12" s="383">
        <f>C12*365</f>
        <v>0</v>
      </c>
      <c r="K12" s="365" t="str">
        <f>R12</f>
        <v/>
      </c>
      <c r="L12" s="266">
        <f>IF(F12=0,0,(F12+K12))</f>
        <v>0</v>
      </c>
      <c r="M12" s="459">
        <f>IF(J12=0,0,ROUND((L12/J12)*2,1)/2)</f>
        <v>0</v>
      </c>
      <c r="R12" s="320" t="str">
        <f>IF(F12=0, "",(F12/S6)*R6)</f>
        <v/>
      </c>
    </row>
    <row r="13" spans="1:19" ht="11.25" customHeight="1" thickBot="1" x14ac:dyDescent="0.25">
      <c r="A13" s="271"/>
      <c r="B13" s="272"/>
      <c r="C13" s="272"/>
      <c r="D13" s="272"/>
      <c r="E13" s="272"/>
      <c r="F13" s="273"/>
      <c r="G13" s="273"/>
      <c r="H13" s="273"/>
      <c r="I13" s="273"/>
      <c r="J13" s="272"/>
      <c r="K13" s="272"/>
      <c r="L13" s="268"/>
      <c r="M13" s="274"/>
      <c r="R13" s="378"/>
    </row>
    <row r="14" spans="1:19" ht="27.75" customHeight="1" x14ac:dyDescent="0.2">
      <c r="A14" s="694">
        <v>3</v>
      </c>
      <c r="B14" s="697" t="str">
        <f>'Leistungen planen '!B52</f>
        <v>Angebot</v>
      </c>
      <c r="C14" s="658" t="s">
        <v>131</v>
      </c>
      <c r="D14" s="658" t="s">
        <v>132</v>
      </c>
      <c r="E14" s="257" t="s">
        <v>158</v>
      </c>
      <c r="F14" s="660" t="s">
        <v>133</v>
      </c>
      <c r="G14" s="658" t="s">
        <v>134</v>
      </c>
      <c r="H14" s="701" t="s">
        <v>162</v>
      </c>
      <c r="I14" s="702"/>
      <c r="J14" s="660" t="s">
        <v>131</v>
      </c>
      <c r="K14" s="658" t="s">
        <v>177</v>
      </c>
      <c r="L14" s="662" t="s">
        <v>161</v>
      </c>
      <c r="M14" s="676" t="s">
        <v>222</v>
      </c>
      <c r="R14" s="378"/>
    </row>
    <row r="15" spans="1:19" ht="24.75" customHeight="1" thickBot="1" x14ac:dyDescent="0.25">
      <c r="A15" s="695"/>
      <c r="B15" s="698"/>
      <c r="C15" s="659"/>
      <c r="D15" s="659"/>
      <c r="E15" s="325">
        <v>0.03</v>
      </c>
      <c r="F15" s="661"/>
      <c r="G15" s="659"/>
      <c r="H15" s="703"/>
      <c r="I15" s="704"/>
      <c r="J15" s="661"/>
      <c r="K15" s="678"/>
      <c r="L15" s="659"/>
      <c r="M15" s="677"/>
      <c r="R15" s="378"/>
    </row>
    <row r="16" spans="1:19" ht="27.75" customHeight="1" thickBot="1" x14ac:dyDescent="0.25">
      <c r="A16" s="695"/>
      <c r="B16" s="699"/>
      <c r="C16" s="258" t="s">
        <v>21</v>
      </c>
      <c r="D16" s="258" t="s">
        <v>135</v>
      </c>
      <c r="E16" s="258" t="s">
        <v>135</v>
      </c>
      <c r="F16" s="260" t="s">
        <v>160</v>
      </c>
      <c r="G16" s="261" t="s">
        <v>160</v>
      </c>
      <c r="H16" s="664" t="s">
        <v>60</v>
      </c>
      <c r="I16" s="665"/>
      <c r="J16" s="270" t="s">
        <v>23</v>
      </c>
      <c r="K16" s="363" t="s">
        <v>60</v>
      </c>
      <c r="L16" s="263" t="s">
        <v>60</v>
      </c>
      <c r="M16" s="264" t="s">
        <v>60</v>
      </c>
      <c r="R16" s="378"/>
    </row>
    <row r="17" spans="1:18" ht="16.5" customHeight="1" thickBot="1" x14ac:dyDescent="0.25">
      <c r="A17" s="696"/>
      <c r="B17" s="700"/>
      <c r="C17" s="301">
        <f>'Leistungen planen '!E53</f>
        <v>0</v>
      </c>
      <c r="D17" s="301">
        <f>'Leistungen planen '!H53</f>
        <v>0</v>
      </c>
      <c r="E17" s="265">
        <f>ROUND(SUM((D17*E15)+D17),0)</f>
        <v>0</v>
      </c>
      <c r="F17" s="323">
        <f>'Finanzen planen'!Z60</f>
        <v>0</v>
      </c>
      <c r="G17" s="324">
        <f>IF(E17=0,0, (E17*H17))</f>
        <v>0</v>
      </c>
      <c r="H17" s="666">
        <f>IF(D17=0,0, ROUND((F17/D17)*2,1)/2)</f>
        <v>0</v>
      </c>
      <c r="I17" s="667"/>
      <c r="J17" s="383">
        <f>C17*365</f>
        <v>0</v>
      </c>
      <c r="K17" s="365" t="str">
        <f>R17</f>
        <v/>
      </c>
      <c r="L17" s="266">
        <f>IF(F17=0, 0,(F17+K17))</f>
        <v>0</v>
      </c>
      <c r="M17" s="459">
        <f>IF(J17=0,0, ROUND((L17/J17)*2,1)/2)</f>
        <v>0</v>
      </c>
      <c r="R17" s="320" t="str">
        <f>IF(F17=0, "",(F17/S6)*R6)</f>
        <v/>
      </c>
    </row>
    <row r="18" spans="1:18" ht="11.25" customHeight="1" thickBot="1" x14ac:dyDescent="0.3">
      <c r="A18" s="271"/>
      <c r="B18" s="272"/>
      <c r="C18" s="272"/>
      <c r="D18" s="272"/>
      <c r="E18" s="272"/>
      <c r="F18" s="273"/>
      <c r="G18" s="273"/>
      <c r="H18" s="273"/>
      <c r="I18" s="273"/>
      <c r="J18" s="272"/>
      <c r="K18" s="272"/>
      <c r="L18" s="268"/>
      <c r="M18" s="274"/>
      <c r="N18" s="275"/>
      <c r="O18" s="275"/>
      <c r="R18" s="378"/>
    </row>
    <row r="19" spans="1:18" ht="27" customHeight="1" x14ac:dyDescent="0.25">
      <c r="A19" s="694">
        <v>4</v>
      </c>
      <c r="B19" s="697" t="str">
        <f>'Leistungen planen '!B56</f>
        <v>Beschäftigung für Externe/ 
Tagesstätte (BS/TS)</v>
      </c>
      <c r="C19" s="658" t="s">
        <v>131</v>
      </c>
      <c r="D19" s="658" t="s">
        <v>132</v>
      </c>
      <c r="E19" s="257" t="s">
        <v>159</v>
      </c>
      <c r="F19" s="660" t="s">
        <v>133</v>
      </c>
      <c r="G19" s="658" t="s">
        <v>134</v>
      </c>
      <c r="H19" s="701" t="s">
        <v>186</v>
      </c>
      <c r="I19" s="702"/>
      <c r="J19" s="660" t="s">
        <v>131</v>
      </c>
      <c r="K19" s="658" t="s">
        <v>177</v>
      </c>
      <c r="L19" s="662" t="s">
        <v>161</v>
      </c>
      <c r="M19" s="676" t="s">
        <v>222</v>
      </c>
      <c r="N19" s="275"/>
      <c r="O19" s="275"/>
      <c r="R19" s="378"/>
    </row>
    <row r="20" spans="1:18" ht="24" customHeight="1" thickBot="1" x14ac:dyDescent="0.3">
      <c r="A20" s="695"/>
      <c r="B20" s="698"/>
      <c r="C20" s="659"/>
      <c r="D20" s="659"/>
      <c r="E20" s="325">
        <v>0.06</v>
      </c>
      <c r="F20" s="661"/>
      <c r="G20" s="659"/>
      <c r="H20" s="703"/>
      <c r="I20" s="704"/>
      <c r="J20" s="661"/>
      <c r="K20" s="678"/>
      <c r="L20" s="659"/>
      <c r="M20" s="677"/>
      <c r="N20" s="275"/>
      <c r="O20" s="275"/>
      <c r="R20" s="378"/>
    </row>
    <row r="21" spans="1:18" ht="27" customHeight="1" thickBot="1" x14ac:dyDescent="0.3">
      <c r="A21" s="695"/>
      <c r="B21" s="699"/>
      <c r="C21" s="258" t="s">
        <v>21</v>
      </c>
      <c r="D21" s="258" t="s">
        <v>64</v>
      </c>
      <c r="E21" s="258" t="s">
        <v>64</v>
      </c>
      <c r="F21" s="260" t="s">
        <v>160</v>
      </c>
      <c r="G21" s="261" t="s">
        <v>160</v>
      </c>
      <c r="H21" s="664" t="s">
        <v>60</v>
      </c>
      <c r="I21" s="665"/>
      <c r="J21" s="270" t="s">
        <v>64</v>
      </c>
      <c r="K21" s="363" t="s">
        <v>60</v>
      </c>
      <c r="L21" s="263" t="s">
        <v>60</v>
      </c>
      <c r="M21" s="264" t="s">
        <v>60</v>
      </c>
      <c r="N21" s="275"/>
      <c r="O21" s="275"/>
      <c r="R21" s="378"/>
    </row>
    <row r="22" spans="1:18" ht="17.25" customHeight="1" thickBot="1" x14ac:dyDescent="0.3">
      <c r="A22" s="696"/>
      <c r="B22" s="700"/>
      <c r="C22" s="301">
        <f>'Leistungen planen '!E57</f>
        <v>0</v>
      </c>
      <c r="D22" s="301">
        <f>'Leistungen planen '!H57</f>
        <v>0</v>
      </c>
      <c r="E22" s="265">
        <f>ROUND(SUM((D22*E20)+D22),0)</f>
        <v>0</v>
      </c>
      <c r="F22" s="323">
        <f>'Finanzen planen'!AE60</f>
        <v>0</v>
      </c>
      <c r="G22" s="324">
        <f>IF(E22=0,0, (E22*H22))</f>
        <v>0</v>
      </c>
      <c r="H22" s="666">
        <f>IF(D22=0,0,ROUND((F22/D22)*2,1)/2)</f>
        <v>0</v>
      </c>
      <c r="I22" s="667"/>
      <c r="J22" s="365">
        <f>D22</f>
        <v>0</v>
      </c>
      <c r="K22" s="365" t="str">
        <f>R22</f>
        <v/>
      </c>
      <c r="L22" s="266">
        <f>IF(F22=0,0,(F22+K22))</f>
        <v>0</v>
      </c>
      <c r="M22" s="459">
        <f>IF(J22=0,0,ROUND((L22/J22)*2,1)/2)</f>
        <v>0</v>
      </c>
      <c r="N22" s="275"/>
      <c r="O22" s="275"/>
      <c r="R22" s="320" t="str">
        <f>IF(F22=0, "",(F22/S6)*R6)</f>
        <v/>
      </c>
    </row>
    <row r="23" spans="1:18" ht="9" customHeight="1" thickBot="1" x14ac:dyDescent="0.3">
      <c r="A23" s="271"/>
      <c r="B23" s="272"/>
      <c r="C23" s="355"/>
      <c r="D23" s="355"/>
      <c r="E23" s="356"/>
      <c r="F23" s="357"/>
      <c r="G23" s="357"/>
      <c r="H23" s="357"/>
      <c r="I23" s="357"/>
      <c r="J23" s="356"/>
      <c r="K23" s="356"/>
      <c r="L23" s="358"/>
      <c r="M23" s="359"/>
      <c r="N23" s="275"/>
      <c r="O23" s="275"/>
      <c r="R23" s="378"/>
    </row>
    <row r="24" spans="1:18" ht="27" customHeight="1" x14ac:dyDescent="0.25">
      <c r="A24" s="694">
        <v>5</v>
      </c>
      <c r="B24" s="697" t="s">
        <v>178</v>
      </c>
      <c r="C24" s="658" t="s">
        <v>131</v>
      </c>
      <c r="D24" s="658" t="s">
        <v>132</v>
      </c>
      <c r="E24" s="257" t="s">
        <v>159</v>
      </c>
      <c r="F24" s="660" t="s">
        <v>133</v>
      </c>
      <c r="G24" s="658" t="s">
        <v>134</v>
      </c>
      <c r="H24" s="701" t="s">
        <v>182</v>
      </c>
      <c r="I24" s="702"/>
      <c r="J24" s="687"/>
      <c r="K24" s="670"/>
      <c r="L24" s="671"/>
      <c r="M24" s="670"/>
      <c r="N24" s="275"/>
      <c r="O24" s="275"/>
      <c r="R24" s="378"/>
    </row>
    <row r="25" spans="1:18" ht="15.75" thickBot="1" x14ac:dyDescent="0.3">
      <c r="A25" s="695"/>
      <c r="B25" s="698"/>
      <c r="C25" s="659"/>
      <c r="D25" s="659"/>
      <c r="E25" s="325">
        <v>0.06</v>
      </c>
      <c r="F25" s="661"/>
      <c r="G25" s="659"/>
      <c r="H25" s="703"/>
      <c r="I25" s="704"/>
      <c r="J25" s="688"/>
      <c r="K25" s="670"/>
      <c r="L25" s="672"/>
      <c r="M25" s="673"/>
      <c r="N25" s="275"/>
      <c r="O25" s="275"/>
      <c r="R25" s="378"/>
    </row>
    <row r="26" spans="1:18" ht="27" customHeight="1" thickBot="1" x14ac:dyDescent="0.3">
      <c r="A26" s="695"/>
      <c r="B26" s="699"/>
      <c r="C26" s="258" t="s">
        <v>21</v>
      </c>
      <c r="D26" s="258" t="s">
        <v>179</v>
      </c>
      <c r="E26" s="258" t="s">
        <v>179</v>
      </c>
      <c r="F26" s="260" t="s">
        <v>160</v>
      </c>
      <c r="G26" s="261" t="s">
        <v>160</v>
      </c>
      <c r="H26" s="664" t="s">
        <v>60</v>
      </c>
      <c r="I26" s="665"/>
      <c r="J26" s="389"/>
      <c r="K26" s="272"/>
      <c r="L26" s="390"/>
      <c r="M26" s="391"/>
      <c r="N26" s="275"/>
      <c r="O26" s="275"/>
      <c r="R26" s="378"/>
    </row>
    <row r="27" spans="1:18" ht="17.25" customHeight="1" thickBot="1" x14ac:dyDescent="0.3">
      <c r="A27" s="696"/>
      <c r="B27" s="700"/>
      <c r="C27" s="409"/>
      <c r="D27" s="301">
        <f>'Leistungen planen '!H61</f>
        <v>0</v>
      </c>
      <c r="E27" s="265">
        <f>ROUND(SUM((D27*E25)+D27),0)</f>
        <v>0</v>
      </c>
      <c r="F27" s="323">
        <f>'Finanzen planen'!AJ60</f>
        <v>0</v>
      </c>
      <c r="G27" s="324">
        <f>IF(E27=0,0, (E27*H27))</f>
        <v>0</v>
      </c>
      <c r="H27" s="666">
        <f>IF(D27=0,0,ROUND((F27/D27)*2,1)/2)</f>
        <v>0</v>
      </c>
      <c r="I27" s="667"/>
      <c r="J27" s="392"/>
      <c r="K27" s="356"/>
      <c r="L27" s="358"/>
      <c r="M27" s="393"/>
      <c r="N27" s="275"/>
      <c r="O27" s="275"/>
      <c r="R27" s="320" t="str">
        <f>IF(F27=0, "",(F27/S6)*R654)</f>
        <v/>
      </c>
    </row>
    <row r="28" spans="1:18" ht="9" customHeight="1" x14ac:dyDescent="0.25">
      <c r="A28" s="271"/>
      <c r="B28" s="272"/>
      <c r="C28" s="355"/>
      <c r="D28" s="355"/>
      <c r="E28" s="356"/>
      <c r="F28" s="357"/>
      <c r="G28" s="357"/>
      <c r="H28" s="357"/>
      <c r="I28" s="357"/>
      <c r="J28" s="356"/>
      <c r="K28" s="356"/>
      <c r="L28" s="358"/>
      <c r="M28" s="359"/>
      <c r="N28" s="275"/>
      <c r="O28" s="275"/>
      <c r="R28" s="378"/>
    </row>
    <row r="29" spans="1:18" ht="31.5" hidden="1" customHeight="1" x14ac:dyDescent="0.25">
      <c r="A29" s="674"/>
      <c r="B29" s="675"/>
      <c r="C29" s="675"/>
      <c r="D29" s="675"/>
      <c r="E29" s="675"/>
      <c r="F29" s="675"/>
      <c r="G29" s="675"/>
      <c r="H29" s="675"/>
      <c r="I29" s="675"/>
      <c r="J29" s="675"/>
      <c r="K29" s="675"/>
      <c r="L29" s="675"/>
      <c r="M29" s="675"/>
      <c r="N29" s="275"/>
      <c r="O29" s="275"/>
      <c r="R29" s="378"/>
    </row>
    <row r="30" spans="1:18" ht="12" hidden="1" customHeight="1" thickBot="1" x14ac:dyDescent="0.35">
      <c r="A30" s="255"/>
      <c r="B30" s="256"/>
      <c r="C30" s="256"/>
      <c r="D30" s="256"/>
      <c r="E30" s="256"/>
      <c r="F30" s="267"/>
      <c r="G30" s="267"/>
      <c r="H30" s="267"/>
      <c r="I30" s="255"/>
      <c r="J30" s="256"/>
      <c r="K30" s="256"/>
      <c r="L30" s="255"/>
      <c r="M30" s="275"/>
      <c r="N30" s="275"/>
      <c r="O30" s="275"/>
    </row>
    <row r="31" spans="1:18" ht="15" hidden="1" x14ac:dyDescent="0.25">
      <c r="A31" s="419"/>
      <c r="B31" s="420"/>
      <c r="C31" s="420"/>
      <c r="D31" s="420"/>
      <c r="E31" s="420"/>
      <c r="F31" s="420"/>
      <c r="G31" s="450"/>
      <c r="H31" s="433"/>
      <c r="I31" s="440"/>
      <c r="J31" s="441"/>
      <c r="K31" s="441"/>
      <c r="L31" s="442"/>
      <c r="M31" s="441"/>
      <c r="N31" s="276"/>
      <c r="O31" s="277"/>
    </row>
    <row r="32" spans="1:18" ht="28.5" hidden="1" x14ac:dyDescent="0.25">
      <c r="A32" s="692" t="s">
        <v>114</v>
      </c>
      <c r="B32" s="693"/>
      <c r="C32" s="434"/>
      <c r="D32" s="434"/>
      <c r="E32" s="434"/>
      <c r="F32" s="278"/>
      <c r="G32" s="451"/>
      <c r="H32" s="278"/>
      <c r="I32" s="443" t="s">
        <v>57</v>
      </c>
      <c r="J32" s="279"/>
      <c r="K32" s="444"/>
      <c r="L32" s="326"/>
      <c r="M32" s="281"/>
      <c r="N32" s="282"/>
      <c r="O32" s="283"/>
    </row>
    <row r="33" spans="1:15" ht="15" hidden="1" x14ac:dyDescent="0.25">
      <c r="A33" s="284"/>
      <c r="B33" s="285"/>
      <c r="C33" s="285"/>
      <c r="D33" s="285"/>
      <c r="E33" s="285"/>
      <c r="F33" s="285"/>
      <c r="G33" s="452"/>
      <c r="H33" s="285"/>
      <c r="I33" s="445"/>
      <c r="J33" s="281"/>
      <c r="K33" s="446"/>
      <c r="L33" s="326"/>
      <c r="M33" s="281"/>
      <c r="N33" s="286"/>
      <c r="O33" s="287"/>
    </row>
    <row r="34" spans="1:15" ht="15" hidden="1" customHeight="1" x14ac:dyDescent="0.2">
      <c r="A34" s="681" t="s">
        <v>58</v>
      </c>
      <c r="B34" s="682"/>
      <c r="C34" s="682"/>
      <c r="D34" s="682"/>
      <c r="E34" s="417"/>
      <c r="F34" s="417"/>
      <c r="G34" s="453"/>
      <c r="H34" s="417"/>
      <c r="I34" s="683" t="s">
        <v>199</v>
      </c>
      <c r="J34" s="663"/>
      <c r="K34" s="288"/>
      <c r="L34" s="663" t="s">
        <v>200</v>
      </c>
      <c r="M34" s="663"/>
      <c r="N34" s="289"/>
      <c r="O34" s="290"/>
    </row>
    <row r="35" spans="1:15" ht="15" hidden="1" x14ac:dyDescent="0.25">
      <c r="A35" s="435"/>
      <c r="B35" s="418"/>
      <c r="C35" s="418"/>
      <c r="D35" s="418"/>
      <c r="E35" s="418"/>
      <c r="F35" s="418"/>
      <c r="G35" s="454"/>
      <c r="H35" s="418"/>
      <c r="I35" s="295"/>
      <c r="J35" s="291"/>
      <c r="K35" s="296"/>
      <c r="L35" s="326"/>
      <c r="M35" s="292"/>
      <c r="N35" s="293"/>
      <c r="O35" s="294"/>
    </row>
    <row r="36" spans="1:15" ht="15" hidden="1" x14ac:dyDescent="0.25">
      <c r="A36" s="435"/>
      <c r="B36" s="418"/>
      <c r="C36" s="418"/>
      <c r="D36" s="418"/>
      <c r="E36" s="418"/>
      <c r="F36" s="418"/>
      <c r="G36" s="454"/>
      <c r="H36" s="418"/>
      <c r="I36" s="295"/>
      <c r="J36" s="291"/>
      <c r="K36" s="296"/>
      <c r="L36" s="326"/>
      <c r="M36" s="292"/>
      <c r="N36" s="293"/>
      <c r="O36" s="294"/>
    </row>
    <row r="37" spans="1:15" ht="25.5" hidden="1" customHeight="1" x14ac:dyDescent="0.2">
      <c r="A37" s="455"/>
      <c r="B37" s="252"/>
      <c r="C37" s="252"/>
      <c r="D37" s="252"/>
      <c r="E37" s="252"/>
      <c r="F37" s="252"/>
      <c r="G37" s="454"/>
      <c r="H37" s="418"/>
      <c r="I37" s="295"/>
      <c r="J37" s="291"/>
      <c r="K37" s="296"/>
      <c r="L37" s="361"/>
      <c r="M37" s="361"/>
      <c r="N37" s="379"/>
      <c r="O37" s="295"/>
    </row>
    <row r="38" spans="1:15" ht="15" hidden="1" customHeight="1" x14ac:dyDescent="0.25">
      <c r="A38" s="656" t="s">
        <v>214</v>
      </c>
      <c r="B38" s="657"/>
      <c r="C38" s="436"/>
      <c r="D38" s="436"/>
      <c r="G38" s="454"/>
      <c r="H38" s="418"/>
      <c r="I38" s="668" t="s">
        <v>113</v>
      </c>
      <c r="J38" s="669"/>
      <c r="K38" s="327"/>
      <c r="L38" s="653" t="s">
        <v>113</v>
      </c>
      <c r="M38" s="654"/>
      <c r="N38" s="655"/>
      <c r="O38" s="294"/>
    </row>
    <row r="39" spans="1:15" ht="15" hidden="1" x14ac:dyDescent="0.25">
      <c r="A39" s="498" t="s">
        <v>213</v>
      </c>
      <c r="B39" s="252"/>
      <c r="C39" s="252"/>
      <c r="D39" s="252"/>
      <c r="E39" s="252"/>
      <c r="F39" s="252"/>
      <c r="G39" s="454"/>
      <c r="H39" s="492"/>
      <c r="I39" s="295"/>
      <c r="J39" s="291"/>
      <c r="K39" s="296"/>
      <c r="L39" s="326"/>
      <c r="M39" s="292"/>
      <c r="N39" s="297"/>
      <c r="O39" s="294"/>
    </row>
    <row r="40" spans="1:15" ht="17.25" hidden="1" customHeight="1" x14ac:dyDescent="0.25">
      <c r="A40" s="435"/>
      <c r="B40" s="280"/>
      <c r="C40" s="280"/>
      <c r="D40" s="280"/>
      <c r="E40" s="280"/>
      <c r="F40" s="418"/>
      <c r="G40" s="454"/>
      <c r="H40" s="418"/>
      <c r="I40" s="295"/>
      <c r="J40" s="291"/>
      <c r="K40" s="296"/>
      <c r="L40" s="326"/>
      <c r="M40" s="292"/>
      <c r="N40" s="293"/>
      <c r="O40" s="294"/>
    </row>
    <row r="41" spans="1:15" ht="15" hidden="1" x14ac:dyDescent="0.25">
      <c r="A41" s="455"/>
      <c r="B41" s="252"/>
      <c r="C41" s="252"/>
      <c r="D41" s="252"/>
      <c r="E41" s="252"/>
      <c r="F41" s="252"/>
      <c r="G41" s="454"/>
      <c r="H41" s="418"/>
      <c r="I41" s="295"/>
      <c r="J41" s="291"/>
      <c r="K41" s="296"/>
      <c r="L41" s="326"/>
      <c r="M41" s="292"/>
      <c r="N41" s="297"/>
      <c r="O41" s="294"/>
    </row>
    <row r="42" spans="1:15" ht="14.25" hidden="1" customHeight="1" x14ac:dyDescent="0.2">
      <c r="A42" s="455"/>
      <c r="B42" s="252"/>
      <c r="C42" s="252"/>
      <c r="D42" s="252"/>
      <c r="E42" s="252"/>
      <c r="F42" s="252"/>
      <c r="G42" s="456"/>
      <c r="H42" s="418"/>
      <c r="I42" s="668" t="s">
        <v>113</v>
      </c>
      <c r="J42" s="669"/>
      <c r="K42" s="327"/>
      <c r="L42" s="653" t="s">
        <v>113</v>
      </c>
      <c r="M42" s="654"/>
      <c r="N42" s="655"/>
      <c r="O42" s="294"/>
    </row>
    <row r="43" spans="1:15" ht="14.25" hidden="1" customHeight="1" x14ac:dyDescent="0.25">
      <c r="A43" s="435"/>
      <c r="B43" s="434"/>
      <c r="C43" s="434"/>
      <c r="D43" s="434"/>
      <c r="E43" s="252"/>
      <c r="F43" s="252"/>
      <c r="G43" s="456"/>
      <c r="H43" s="418"/>
      <c r="I43" s="422"/>
      <c r="J43" s="421"/>
      <c r="K43" s="328"/>
      <c r="L43" s="326"/>
      <c r="M43" s="437"/>
      <c r="N43" s="438"/>
      <c r="O43" s="294"/>
    </row>
    <row r="44" spans="1:15" ht="14.25" hidden="1" customHeight="1" x14ac:dyDescent="0.25">
      <c r="A44" s="435"/>
      <c r="B44" s="434"/>
      <c r="C44" s="434"/>
      <c r="D44" s="434"/>
      <c r="E44" s="252"/>
      <c r="F44" s="418"/>
      <c r="G44" s="454"/>
      <c r="H44" s="418"/>
      <c r="I44" s="422"/>
      <c r="J44" s="421"/>
      <c r="K44" s="328"/>
      <c r="L44" s="326"/>
      <c r="M44" s="437"/>
      <c r="N44" s="438"/>
      <c r="O44" s="294"/>
    </row>
    <row r="45" spans="1:15" ht="15" hidden="1" x14ac:dyDescent="0.25">
      <c r="A45" s="435"/>
      <c r="B45" s="418"/>
      <c r="C45" s="418"/>
      <c r="D45" s="418"/>
      <c r="E45" s="418"/>
      <c r="F45" s="418"/>
      <c r="G45" s="454"/>
      <c r="H45" s="418"/>
      <c r="I45" s="329"/>
      <c r="J45" s="328"/>
      <c r="K45" s="330"/>
      <c r="L45" s="326"/>
      <c r="M45" s="292"/>
      <c r="N45" s="298"/>
      <c r="O45" s="294"/>
    </row>
    <row r="46" spans="1:15" ht="15.75" hidden="1" thickBot="1" x14ac:dyDescent="0.3">
      <c r="A46" s="415"/>
      <c r="B46" s="416"/>
      <c r="C46" s="416"/>
      <c r="D46" s="416"/>
      <c r="E46" s="416"/>
      <c r="F46" s="416"/>
      <c r="G46" s="457"/>
      <c r="H46" s="418"/>
      <c r="I46" s="447"/>
      <c r="J46" s="448"/>
      <c r="K46" s="449"/>
      <c r="L46" s="331"/>
      <c r="M46" s="299"/>
      <c r="N46" s="300"/>
      <c r="O46" s="294"/>
    </row>
    <row r="47" spans="1:15" hidden="1" x14ac:dyDescent="0.2"/>
    <row r="48" spans="1:15" hidden="1" x14ac:dyDescent="0.2"/>
  </sheetData>
  <sheetProtection algorithmName="SHA-512" hashValue="2FnBdGhdV/1S/M80YyjEXArnnrJevvLXBLCNcqD1TiouJBF7W/3mCJI3kIyzTRiJju6YGUW2+g5tXwqT/+MwSA==" saltValue="PZqx6ZauLK9WzHwNh+CHmQ==" spinCount="100000" sheet="1" objects="1" scenarios="1"/>
  <mergeCells count="78">
    <mergeCell ref="C24:C25"/>
    <mergeCell ref="G24:G25"/>
    <mergeCell ref="J19:J20"/>
    <mergeCell ref="H19:I20"/>
    <mergeCell ref="H21:I21"/>
    <mergeCell ref="H22:I22"/>
    <mergeCell ref="H24:I25"/>
    <mergeCell ref="H12:I12"/>
    <mergeCell ref="H14:I15"/>
    <mergeCell ref="H16:I16"/>
    <mergeCell ref="H17:I17"/>
    <mergeCell ref="B4:B7"/>
    <mergeCell ref="H4:I5"/>
    <mergeCell ref="H6:I6"/>
    <mergeCell ref="H7:I7"/>
    <mergeCell ref="H9:I10"/>
    <mergeCell ref="H11:I11"/>
    <mergeCell ref="F3:I3"/>
    <mergeCell ref="G9:G10"/>
    <mergeCell ref="C19:C20"/>
    <mergeCell ref="A32:B32"/>
    <mergeCell ref="A9:A12"/>
    <mergeCell ref="A19:A22"/>
    <mergeCell ref="B9:B12"/>
    <mergeCell ref="B19:B22"/>
    <mergeCell ref="A14:A17"/>
    <mergeCell ref="C4:C5"/>
    <mergeCell ref="D4:D5"/>
    <mergeCell ref="F9:F10"/>
    <mergeCell ref="A24:A27"/>
    <mergeCell ref="B24:B27"/>
    <mergeCell ref="A4:A7"/>
    <mergeCell ref="B14:B17"/>
    <mergeCell ref="G1:J1"/>
    <mergeCell ref="I38:J38"/>
    <mergeCell ref="C14:C15"/>
    <mergeCell ref="D19:D20"/>
    <mergeCell ref="C9:C10"/>
    <mergeCell ref="D9:D10"/>
    <mergeCell ref="D14:D15"/>
    <mergeCell ref="J4:J5"/>
    <mergeCell ref="F4:F5"/>
    <mergeCell ref="G4:G5"/>
    <mergeCell ref="G14:G15"/>
    <mergeCell ref="F14:F15"/>
    <mergeCell ref="A34:D34"/>
    <mergeCell ref="I34:J34"/>
    <mergeCell ref="J3:M3"/>
    <mergeCell ref="J24:J25"/>
    <mergeCell ref="J9:J10"/>
    <mergeCell ref="M4:M5"/>
    <mergeCell ref="L9:L10"/>
    <mergeCell ref="M9:M10"/>
    <mergeCell ref="K4:K5"/>
    <mergeCell ref="K9:K10"/>
    <mergeCell ref="L4:L5"/>
    <mergeCell ref="L14:L15"/>
    <mergeCell ref="M14:M15"/>
    <mergeCell ref="J14:J15"/>
    <mergeCell ref="K14:K15"/>
    <mergeCell ref="K19:K20"/>
    <mergeCell ref="M19:M20"/>
    <mergeCell ref="L42:N42"/>
    <mergeCell ref="A38:B38"/>
    <mergeCell ref="D24:D25"/>
    <mergeCell ref="F24:F25"/>
    <mergeCell ref="L19:L20"/>
    <mergeCell ref="L38:N38"/>
    <mergeCell ref="L34:M34"/>
    <mergeCell ref="H26:I26"/>
    <mergeCell ref="H27:I27"/>
    <mergeCell ref="I42:J42"/>
    <mergeCell ref="K24:K25"/>
    <mergeCell ref="L24:L25"/>
    <mergeCell ref="M24:M25"/>
    <mergeCell ref="A29:M29"/>
    <mergeCell ref="F19:F20"/>
    <mergeCell ref="G19:G20"/>
  </mergeCells>
  <conditionalFormatting sqref="H27">
    <cfRule type="cellIs" dxfId="1" priority="1" stopIfTrue="1" operator="greaterThan">
      <formula>158</formula>
    </cfRule>
  </conditionalFormatting>
  <pageMargins left="0.70866141732283472" right="0.70866141732283472" top="0.76" bottom="0.42" header="0.15748031496062992" footer="0.22"/>
  <pageSetup paperSize="9" scale="68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N50"/>
  <sheetViews>
    <sheetView showGridLines="0" zoomScale="85" zoomScaleNormal="85" workbookViewId="0"/>
  </sheetViews>
  <sheetFormatPr baseColWidth="10" defaultRowHeight="12.75" x14ac:dyDescent="0.2"/>
  <cols>
    <col min="1" max="1" width="7.5703125" customWidth="1"/>
    <col min="2" max="2" width="15.28515625" customWidth="1"/>
    <col min="3" max="3" width="8.5703125" customWidth="1"/>
    <col min="4" max="5" width="12.7109375" customWidth="1"/>
    <col min="6" max="7" width="20.28515625" customWidth="1"/>
    <col min="8" max="8" width="21.5703125" customWidth="1"/>
    <col min="9" max="9" width="12.42578125" customWidth="1"/>
    <col min="10" max="11" width="14.7109375" customWidth="1"/>
    <col min="12" max="12" width="17.7109375" customWidth="1"/>
    <col min="13" max="13" width="18.5703125" customWidth="1"/>
  </cols>
  <sheetData>
    <row r="1" spans="1:14" ht="33.75" x14ac:dyDescent="0.5">
      <c r="A1" s="499" t="s">
        <v>223</v>
      </c>
      <c r="B1" s="248"/>
      <c r="C1" s="248"/>
      <c r="D1" s="248"/>
      <c r="E1" s="248"/>
      <c r="F1" s="248"/>
      <c r="G1" s="708" t="s">
        <v>220</v>
      </c>
      <c r="H1" s="708"/>
      <c r="I1" s="708"/>
      <c r="J1" s="708"/>
      <c r="K1" s="708"/>
      <c r="L1" s="708"/>
      <c r="M1" s="708"/>
      <c r="N1" s="211"/>
    </row>
    <row r="2" spans="1:14" ht="20.25" x14ac:dyDescent="0.3">
      <c r="A2" s="250"/>
      <c r="B2" s="251"/>
      <c r="C2" s="251"/>
      <c r="D2" s="251"/>
      <c r="E2" s="251"/>
      <c r="F2" s="251"/>
      <c r="G2" s="500"/>
      <c r="H2" s="500"/>
      <c r="I2" s="500"/>
      <c r="J2" s="500"/>
      <c r="K2" s="500"/>
      <c r="L2" s="500"/>
      <c r="M2" s="500"/>
      <c r="N2" s="211"/>
    </row>
    <row r="3" spans="1:14" ht="20.25" x14ac:dyDescent="0.3">
      <c r="A3" s="250" t="s">
        <v>266</v>
      </c>
      <c r="B3" s="251"/>
      <c r="C3" s="251"/>
      <c r="D3" s="251"/>
      <c r="E3" s="251"/>
      <c r="F3" s="251"/>
      <c r="G3" s="500"/>
      <c r="H3" s="500"/>
      <c r="I3" s="500"/>
      <c r="J3" s="500"/>
      <c r="K3" s="500"/>
      <c r="L3" s="500"/>
      <c r="M3" s="500"/>
      <c r="N3" s="211"/>
    </row>
    <row r="4" spans="1:14" ht="20.25" x14ac:dyDescent="0.3">
      <c r="A4" s="250"/>
      <c r="B4" s="251"/>
      <c r="C4" s="251"/>
      <c r="D4" s="251"/>
      <c r="E4" s="251"/>
      <c r="F4" s="251"/>
      <c r="G4" s="500"/>
      <c r="H4" s="500"/>
      <c r="I4" s="500"/>
      <c r="J4" s="500"/>
      <c r="K4" s="500"/>
      <c r="L4" s="500"/>
      <c r="M4" s="500"/>
      <c r="N4" s="211"/>
    </row>
    <row r="5" spans="1:14" ht="20.25" x14ac:dyDescent="0.3">
      <c r="A5" s="250" t="s">
        <v>215</v>
      </c>
      <c r="B5" s="251"/>
      <c r="C5" s="709">
        <f>Deckblatt!A15</f>
        <v>0</v>
      </c>
      <c r="D5" s="710"/>
      <c r="E5" s="710"/>
      <c r="F5" s="710"/>
      <c r="G5" s="710"/>
      <c r="H5" s="710"/>
      <c r="I5" s="710"/>
      <c r="J5" s="710"/>
      <c r="K5" s="710"/>
      <c r="L5" s="710"/>
      <c r="M5" s="710"/>
      <c r="N5" s="211"/>
    </row>
    <row r="6" spans="1:14" ht="21" thickBot="1" x14ac:dyDescent="0.35">
      <c r="A6" s="250"/>
      <c r="B6" s="251"/>
      <c r="C6" s="251"/>
      <c r="D6" s="251"/>
      <c r="E6" s="251"/>
      <c r="F6" s="251"/>
      <c r="G6" s="251"/>
      <c r="H6" s="251"/>
      <c r="I6" s="252"/>
      <c r="J6" s="251"/>
      <c r="K6" s="251"/>
      <c r="L6" s="253"/>
      <c r="M6" s="254"/>
      <c r="N6" s="211"/>
    </row>
    <row r="7" spans="1:14" ht="84" customHeight="1" thickBot="1" x14ac:dyDescent="0.25">
      <c r="A7" s="255"/>
      <c r="B7" s="256"/>
      <c r="C7" s="256"/>
      <c r="D7" s="256"/>
      <c r="E7" s="711" t="s">
        <v>272</v>
      </c>
      <c r="F7" s="712"/>
      <c r="G7" s="713" t="s">
        <v>273</v>
      </c>
      <c r="H7" s="714"/>
    </row>
    <row r="8" spans="1:14" x14ac:dyDescent="0.2">
      <c r="A8" s="694">
        <v>1</v>
      </c>
      <c r="B8" s="697" t="s">
        <v>216</v>
      </c>
      <c r="C8" s="658" t="s">
        <v>131</v>
      </c>
      <c r="D8" s="658" t="s">
        <v>132</v>
      </c>
      <c r="E8" s="701" t="s">
        <v>162</v>
      </c>
      <c r="F8" s="702"/>
      <c r="G8" s="660" t="s">
        <v>131</v>
      </c>
      <c r="H8" s="676" t="s">
        <v>217</v>
      </c>
      <c r="I8" s="211"/>
    </row>
    <row r="9" spans="1:14" ht="13.5" thickBot="1" x14ac:dyDescent="0.25">
      <c r="A9" s="695"/>
      <c r="B9" s="698"/>
      <c r="C9" s="659"/>
      <c r="D9" s="659"/>
      <c r="E9" s="703"/>
      <c r="F9" s="704"/>
      <c r="G9" s="661"/>
      <c r="H9" s="677"/>
      <c r="I9" s="211"/>
    </row>
    <row r="10" spans="1:14" ht="26.25" thickBot="1" x14ac:dyDescent="0.25">
      <c r="A10" s="695"/>
      <c r="B10" s="699"/>
      <c r="C10" s="258" t="s">
        <v>21</v>
      </c>
      <c r="D10" s="258" t="s">
        <v>135</v>
      </c>
      <c r="E10" s="664" t="s">
        <v>60</v>
      </c>
      <c r="F10" s="665"/>
      <c r="G10" s="262" t="s">
        <v>23</v>
      </c>
      <c r="H10" s="264" t="s">
        <v>60</v>
      </c>
      <c r="I10" s="211"/>
    </row>
    <row r="11" spans="1:14" ht="13.5" thickBot="1" x14ac:dyDescent="0.25">
      <c r="A11" s="696"/>
      <c r="B11" s="705"/>
      <c r="C11" s="321">
        <f>'Übersicht pro Angebot'!C7</f>
        <v>0</v>
      </c>
      <c r="D11" s="301">
        <f>'Übersicht pro Angebot'!D7</f>
        <v>0</v>
      </c>
      <c r="E11" s="666">
        <f>'Übersicht pro Angebot'!H7</f>
        <v>0</v>
      </c>
      <c r="F11" s="667"/>
      <c r="G11" s="510">
        <f>'Übersicht pro Angebot'!J7</f>
        <v>0</v>
      </c>
      <c r="H11" s="459">
        <f>'Übersicht pro Angebot'!M7</f>
        <v>0</v>
      </c>
      <c r="I11" s="501"/>
    </row>
    <row r="12" spans="1:14" ht="21" thickBot="1" x14ac:dyDescent="0.35">
      <c r="A12" s="255"/>
      <c r="B12" s="256"/>
      <c r="C12" s="256"/>
      <c r="D12" s="256"/>
      <c r="E12" s="267"/>
      <c r="F12" s="255"/>
      <c r="G12" s="256"/>
      <c r="H12" s="269"/>
      <c r="I12" s="211"/>
    </row>
    <row r="13" spans="1:14" x14ac:dyDescent="0.2">
      <c r="A13" s="694">
        <v>2</v>
      </c>
      <c r="B13" s="697" t="s">
        <v>218</v>
      </c>
      <c r="C13" s="658" t="s">
        <v>131</v>
      </c>
      <c r="D13" s="658" t="s">
        <v>132</v>
      </c>
      <c r="E13" s="701" t="s">
        <v>162</v>
      </c>
      <c r="F13" s="702"/>
      <c r="G13" s="660" t="s">
        <v>131</v>
      </c>
      <c r="H13" s="676" t="s">
        <v>217</v>
      </c>
      <c r="I13" s="211"/>
    </row>
    <row r="14" spans="1:14" ht="13.5" thickBot="1" x14ac:dyDescent="0.25">
      <c r="A14" s="695"/>
      <c r="B14" s="698"/>
      <c r="C14" s="659"/>
      <c r="D14" s="659"/>
      <c r="E14" s="703"/>
      <c r="F14" s="704"/>
      <c r="G14" s="661"/>
      <c r="H14" s="677"/>
      <c r="I14" s="211"/>
    </row>
    <row r="15" spans="1:14" ht="26.25" thickBot="1" x14ac:dyDescent="0.25">
      <c r="A15" s="695"/>
      <c r="B15" s="699"/>
      <c r="C15" s="258" t="s">
        <v>21</v>
      </c>
      <c r="D15" s="258" t="s">
        <v>135</v>
      </c>
      <c r="E15" s="664" t="s">
        <v>60</v>
      </c>
      <c r="F15" s="665"/>
      <c r="G15" s="270" t="s">
        <v>23</v>
      </c>
      <c r="H15" s="264" t="s">
        <v>60</v>
      </c>
      <c r="I15" s="211"/>
    </row>
    <row r="16" spans="1:14" ht="13.5" thickBot="1" x14ac:dyDescent="0.25">
      <c r="A16" s="696"/>
      <c r="B16" s="705"/>
      <c r="C16" s="321">
        <f>'Übersicht pro Angebot'!C12</f>
        <v>0</v>
      </c>
      <c r="D16" s="301">
        <f>'Übersicht pro Angebot'!D12</f>
        <v>0</v>
      </c>
      <c r="E16" s="666">
        <f>'Übersicht pro Angebot'!H12</f>
        <v>0</v>
      </c>
      <c r="F16" s="667"/>
      <c r="G16" s="510">
        <f>'Übersicht pro Angebot'!J12</f>
        <v>0</v>
      </c>
      <c r="H16" s="459">
        <f>'Übersicht pro Angebot'!M12</f>
        <v>0</v>
      </c>
      <c r="I16" s="211"/>
    </row>
    <row r="17" spans="1:14" ht="21" thickBot="1" x14ac:dyDescent="0.25">
      <c r="A17" s="271"/>
      <c r="B17" s="497"/>
      <c r="C17" s="497"/>
      <c r="D17" s="497"/>
      <c r="E17" s="273"/>
      <c r="F17" s="273"/>
      <c r="G17" s="497"/>
      <c r="H17" s="274"/>
      <c r="I17" s="211"/>
    </row>
    <row r="18" spans="1:14" x14ac:dyDescent="0.2">
      <c r="A18" s="694">
        <v>3</v>
      </c>
      <c r="B18" s="697" t="s">
        <v>15</v>
      </c>
      <c r="C18" s="658" t="s">
        <v>131</v>
      </c>
      <c r="D18" s="658" t="s">
        <v>132</v>
      </c>
      <c r="E18" s="701" t="s">
        <v>162</v>
      </c>
      <c r="F18" s="702"/>
      <c r="G18" s="660" t="s">
        <v>131</v>
      </c>
      <c r="H18" s="676" t="s">
        <v>217</v>
      </c>
      <c r="I18" s="211"/>
    </row>
    <row r="19" spans="1:14" ht="13.5" thickBot="1" x14ac:dyDescent="0.25">
      <c r="A19" s="695"/>
      <c r="B19" s="698"/>
      <c r="C19" s="659"/>
      <c r="D19" s="659"/>
      <c r="E19" s="703"/>
      <c r="F19" s="704"/>
      <c r="G19" s="661"/>
      <c r="H19" s="677"/>
      <c r="I19" s="211"/>
    </row>
    <row r="20" spans="1:14" ht="26.25" thickBot="1" x14ac:dyDescent="0.25">
      <c r="A20" s="695"/>
      <c r="B20" s="699"/>
      <c r="C20" s="258" t="s">
        <v>21</v>
      </c>
      <c r="D20" s="258" t="s">
        <v>135</v>
      </c>
      <c r="E20" s="664" t="s">
        <v>60</v>
      </c>
      <c r="F20" s="665"/>
      <c r="G20" s="270" t="s">
        <v>23</v>
      </c>
      <c r="H20" s="264" t="s">
        <v>60</v>
      </c>
      <c r="I20" s="211"/>
    </row>
    <row r="21" spans="1:14" ht="13.5" thickBot="1" x14ac:dyDescent="0.25">
      <c r="A21" s="696"/>
      <c r="B21" s="700"/>
      <c r="C21" s="301">
        <f>'Übersicht pro Angebot'!C17</f>
        <v>0</v>
      </c>
      <c r="D21" s="301">
        <f>'Übersicht pro Angebot'!D17</f>
        <v>0</v>
      </c>
      <c r="E21" s="666">
        <f>'Übersicht pro Angebot'!H17</f>
        <v>0</v>
      </c>
      <c r="F21" s="667"/>
      <c r="G21" s="510">
        <f>'Übersicht pro Angebot'!J17</f>
        <v>0</v>
      </c>
      <c r="H21" s="459">
        <f>'Übersicht pro Angebot'!M17</f>
        <v>0</v>
      </c>
      <c r="I21" s="211"/>
    </row>
    <row r="22" spans="1:14" ht="21" thickBot="1" x14ac:dyDescent="0.3">
      <c r="A22" s="271"/>
      <c r="B22" s="497"/>
      <c r="C22" s="497"/>
      <c r="D22" s="497"/>
      <c r="E22" s="273"/>
      <c r="F22" s="273"/>
      <c r="G22" s="497"/>
      <c r="H22" s="274"/>
      <c r="I22" s="275"/>
    </row>
    <row r="23" spans="1:14" ht="15" x14ac:dyDescent="0.25">
      <c r="A23" s="694">
        <v>4</v>
      </c>
      <c r="B23" s="697" t="s">
        <v>219</v>
      </c>
      <c r="C23" s="658" t="s">
        <v>131</v>
      </c>
      <c r="D23" s="658" t="s">
        <v>132</v>
      </c>
      <c r="E23" s="701" t="s">
        <v>186</v>
      </c>
      <c r="F23" s="702"/>
      <c r="G23" s="660" t="s">
        <v>131</v>
      </c>
      <c r="H23" s="676" t="s">
        <v>217</v>
      </c>
      <c r="I23" s="275"/>
    </row>
    <row r="24" spans="1:14" ht="15.75" thickBot="1" x14ac:dyDescent="0.3">
      <c r="A24" s="695"/>
      <c r="B24" s="698"/>
      <c r="C24" s="659"/>
      <c r="D24" s="659"/>
      <c r="E24" s="703"/>
      <c r="F24" s="704"/>
      <c r="G24" s="661"/>
      <c r="H24" s="677"/>
      <c r="I24" s="275"/>
    </row>
    <row r="25" spans="1:14" ht="15.75" thickBot="1" x14ac:dyDescent="0.3">
      <c r="A25" s="695"/>
      <c r="B25" s="699"/>
      <c r="C25" s="258" t="s">
        <v>21</v>
      </c>
      <c r="D25" s="258" t="s">
        <v>64</v>
      </c>
      <c r="E25" s="664" t="s">
        <v>60</v>
      </c>
      <c r="F25" s="665"/>
      <c r="G25" s="270" t="s">
        <v>64</v>
      </c>
      <c r="H25" s="264" t="s">
        <v>60</v>
      </c>
      <c r="I25" s="275"/>
    </row>
    <row r="26" spans="1:14" ht="15.75" thickBot="1" x14ac:dyDescent="0.3">
      <c r="A26" s="696"/>
      <c r="B26" s="700"/>
      <c r="C26" s="301">
        <f>'Übersicht pro Angebot'!C22</f>
        <v>0</v>
      </c>
      <c r="D26" s="301">
        <f>'Übersicht pro Angebot'!D22</f>
        <v>0</v>
      </c>
      <c r="E26" s="666">
        <f>'Übersicht pro Angebot'!H22</f>
        <v>0</v>
      </c>
      <c r="F26" s="667"/>
      <c r="G26" s="502">
        <f>D26</f>
        <v>0</v>
      </c>
      <c r="H26" s="459">
        <f>'Übersicht pro Angebot'!M22</f>
        <v>0</v>
      </c>
      <c r="I26" s="275"/>
    </row>
    <row r="27" spans="1:14" ht="21" thickBot="1" x14ac:dyDescent="0.3">
      <c r="A27" s="271"/>
      <c r="B27" s="497"/>
      <c r="C27" s="355"/>
      <c r="D27" s="355"/>
      <c r="E27" s="357"/>
      <c r="F27" s="357"/>
      <c r="G27" s="356"/>
      <c r="H27" s="356"/>
      <c r="I27" s="358"/>
      <c r="J27" s="359"/>
      <c r="K27" s="275"/>
    </row>
    <row r="28" spans="1:14" ht="15" x14ac:dyDescent="0.25">
      <c r="A28" s="694">
        <v>5</v>
      </c>
      <c r="B28" s="697" t="s">
        <v>178</v>
      </c>
      <c r="C28" s="658" t="s">
        <v>131</v>
      </c>
      <c r="D28" s="658" t="s">
        <v>132</v>
      </c>
      <c r="E28" s="701" t="s">
        <v>182</v>
      </c>
      <c r="F28" s="702"/>
      <c r="G28" s="687"/>
      <c r="H28" s="670"/>
      <c r="I28" s="671"/>
      <c r="J28" s="670"/>
      <c r="K28" s="275"/>
    </row>
    <row r="29" spans="1:14" ht="15.75" thickBot="1" x14ac:dyDescent="0.3">
      <c r="A29" s="695"/>
      <c r="B29" s="698"/>
      <c r="C29" s="659"/>
      <c r="D29" s="659"/>
      <c r="E29" s="703"/>
      <c r="F29" s="704"/>
      <c r="G29" s="688"/>
      <c r="H29" s="670"/>
      <c r="I29" s="672"/>
      <c r="J29" s="673"/>
      <c r="K29" s="275"/>
    </row>
    <row r="30" spans="1:14" ht="15.75" thickBot="1" x14ac:dyDescent="0.3">
      <c r="A30" s="695"/>
      <c r="B30" s="699"/>
      <c r="C30" s="258" t="s">
        <v>21</v>
      </c>
      <c r="D30" s="258" t="s">
        <v>179</v>
      </c>
      <c r="E30" s="664" t="s">
        <v>60</v>
      </c>
      <c r="F30" s="665"/>
      <c r="G30" s="495"/>
      <c r="H30" s="497"/>
      <c r="I30" s="390"/>
      <c r="J30" s="391"/>
      <c r="K30" s="275"/>
    </row>
    <row r="31" spans="1:14" ht="15.75" thickBot="1" x14ac:dyDescent="0.3">
      <c r="A31" s="696"/>
      <c r="B31" s="700"/>
      <c r="C31" s="503"/>
      <c r="D31" s="301">
        <f>'Übersicht pro Angebot'!D27</f>
        <v>0</v>
      </c>
      <c r="E31" s="666">
        <f>'Übersicht pro Angebot'!H27</f>
        <v>0</v>
      </c>
      <c r="F31" s="667"/>
      <c r="G31" s="392"/>
      <c r="H31" s="356"/>
      <c r="I31" s="358"/>
      <c r="J31" s="393"/>
      <c r="K31" s="275"/>
    </row>
    <row r="32" spans="1:14" ht="20.25" x14ac:dyDescent="0.25">
      <c r="A32" s="271"/>
      <c r="B32" s="497"/>
      <c r="C32" s="355"/>
      <c r="D32" s="355"/>
      <c r="E32" s="356"/>
      <c r="F32" s="357"/>
      <c r="G32" s="357"/>
      <c r="H32" s="357"/>
      <c r="I32" s="357"/>
      <c r="J32" s="356"/>
      <c r="K32" s="356"/>
      <c r="L32" s="358"/>
      <c r="M32" s="359"/>
      <c r="N32" s="275"/>
    </row>
    <row r="33" spans="1:14" ht="15" x14ac:dyDescent="0.25">
      <c r="A33" s="674"/>
      <c r="B33" s="675"/>
      <c r="C33" s="675"/>
      <c r="D33" s="675"/>
      <c r="E33" s="675"/>
      <c r="F33" s="675"/>
      <c r="G33" s="675"/>
      <c r="H33" s="675"/>
      <c r="I33" s="675"/>
      <c r="J33" s="675"/>
      <c r="K33" s="675"/>
      <c r="L33" s="675"/>
      <c r="M33" s="675"/>
      <c r="N33" s="275"/>
    </row>
    <row r="34" spans="1:14" ht="21" thickBot="1" x14ac:dyDescent="0.35">
      <c r="A34" s="255"/>
      <c r="B34" s="256"/>
      <c r="C34" s="256"/>
      <c r="D34" s="256"/>
      <c r="E34" s="256"/>
      <c r="F34" s="267"/>
      <c r="G34" s="267"/>
      <c r="H34" s="267"/>
      <c r="I34" s="255"/>
      <c r="J34" s="256"/>
      <c r="K34" s="256"/>
      <c r="L34" s="255"/>
      <c r="M34" s="275"/>
      <c r="N34" s="275"/>
    </row>
    <row r="35" spans="1:14" ht="15" x14ac:dyDescent="0.25">
      <c r="A35" s="419"/>
      <c r="B35" s="420"/>
      <c r="C35" s="420"/>
      <c r="D35" s="420"/>
      <c r="E35" s="420"/>
      <c r="F35" s="420"/>
      <c r="G35" s="450"/>
      <c r="H35" s="494"/>
      <c r="I35" s="440"/>
      <c r="J35" s="441"/>
      <c r="K35" s="441"/>
      <c r="L35" s="442"/>
      <c r="M35" s="441"/>
      <c r="N35" s="276"/>
    </row>
    <row r="36" spans="1:14" ht="28.5" x14ac:dyDescent="0.25">
      <c r="A36" s="692" t="s">
        <v>114</v>
      </c>
      <c r="B36" s="693"/>
      <c r="C36" s="493"/>
      <c r="D36" s="493"/>
      <c r="E36" s="493"/>
      <c r="F36" s="278"/>
      <c r="G36" s="451"/>
      <c r="H36" s="278"/>
      <c r="I36" s="443" t="s">
        <v>57</v>
      </c>
      <c r="J36" s="279"/>
      <c r="K36" s="444"/>
      <c r="L36" s="326"/>
      <c r="M36" s="281"/>
      <c r="N36" s="282"/>
    </row>
    <row r="37" spans="1:14" ht="15" x14ac:dyDescent="0.25">
      <c r="A37" s="284"/>
      <c r="B37" s="285"/>
      <c r="C37" s="285"/>
      <c r="D37" s="285"/>
      <c r="E37" s="285"/>
      <c r="F37" s="285"/>
      <c r="G37" s="452"/>
      <c r="H37" s="285"/>
      <c r="I37" s="445"/>
      <c r="J37" s="281"/>
      <c r="K37" s="446"/>
      <c r="L37" s="326"/>
      <c r="M37" s="281"/>
      <c r="N37" s="286"/>
    </row>
    <row r="38" spans="1:14" ht="15" x14ac:dyDescent="0.25">
      <c r="A38" s="720" t="s">
        <v>229</v>
      </c>
      <c r="B38" s="721"/>
      <c r="C38" s="721"/>
      <c r="D38" s="721"/>
      <c r="E38" s="417"/>
      <c r="F38" s="417"/>
      <c r="G38" s="453"/>
      <c r="H38" s="417"/>
      <c r="I38" s="683" t="s">
        <v>199</v>
      </c>
      <c r="J38" s="663"/>
      <c r="K38" s="288"/>
      <c r="L38" s="504" t="s">
        <v>200</v>
      </c>
      <c r="M38" s="505"/>
      <c r="N38" s="289"/>
    </row>
    <row r="39" spans="1:14" ht="15" x14ac:dyDescent="0.25">
      <c r="A39" s="435"/>
      <c r="B39" s="496"/>
      <c r="C39" s="496"/>
      <c r="D39" s="496"/>
      <c r="E39" s="496"/>
      <c r="F39" s="496"/>
      <c r="G39" s="454"/>
      <c r="H39" s="496"/>
      <c r="I39" s="295"/>
      <c r="J39" s="291"/>
      <c r="K39" s="296"/>
      <c r="L39" s="326"/>
      <c r="M39" s="292"/>
      <c r="N39" s="293"/>
    </row>
    <row r="40" spans="1:14" ht="15" x14ac:dyDescent="0.25">
      <c r="A40" s="435"/>
      <c r="B40" s="496"/>
      <c r="C40" s="496"/>
      <c r="D40" s="496"/>
      <c r="E40" s="496"/>
      <c r="F40" s="496"/>
      <c r="G40" s="454"/>
      <c r="H40" s="496"/>
      <c r="I40" s="295"/>
      <c r="J40" s="291"/>
      <c r="K40" s="296"/>
      <c r="L40" s="326"/>
      <c r="M40" s="292"/>
      <c r="N40" s="293"/>
    </row>
    <row r="41" spans="1:14" ht="15" x14ac:dyDescent="0.25">
      <c r="A41" s="455"/>
      <c r="B41" s="252"/>
      <c r="C41" s="436"/>
      <c r="D41" s="436"/>
      <c r="E41" s="252"/>
      <c r="F41" s="252"/>
      <c r="G41" s="456"/>
      <c r="H41" s="252"/>
      <c r="I41" s="295"/>
      <c r="J41" s="291"/>
      <c r="K41" s="296"/>
      <c r="L41" s="361"/>
      <c r="M41" s="361"/>
      <c r="N41" s="379"/>
    </row>
    <row r="42" spans="1:14" ht="15" x14ac:dyDescent="0.2">
      <c r="A42" s="455"/>
      <c r="B42" s="252"/>
      <c r="C42" s="493"/>
      <c r="D42" s="493"/>
      <c r="E42" s="252"/>
      <c r="F42" s="252"/>
      <c r="G42" s="456"/>
      <c r="H42" s="252"/>
      <c r="I42" s="715" t="s">
        <v>113</v>
      </c>
      <c r="J42" s="716"/>
      <c r="K42" s="327"/>
      <c r="L42" s="717" t="s">
        <v>113</v>
      </c>
      <c r="M42" s="718"/>
      <c r="N42" s="719"/>
    </row>
    <row r="43" spans="1:14" ht="15" x14ac:dyDescent="0.25">
      <c r="A43" s="455"/>
      <c r="B43" s="252"/>
      <c r="C43" s="493"/>
      <c r="D43" s="493"/>
      <c r="E43" s="493"/>
      <c r="F43" s="252"/>
      <c r="G43" s="456"/>
      <c r="H43" s="252"/>
      <c r="I43" s="506"/>
      <c r="J43" s="507"/>
      <c r="K43" s="328"/>
      <c r="L43" s="326"/>
      <c r="M43" s="508"/>
      <c r="N43" s="298"/>
    </row>
    <row r="44" spans="1:14" ht="15" x14ac:dyDescent="0.25">
      <c r="A44" s="455"/>
      <c r="B44" s="252"/>
      <c r="C44" s="280"/>
      <c r="D44" s="280"/>
      <c r="E44" s="280"/>
      <c r="F44" s="252"/>
      <c r="G44" s="456"/>
      <c r="H44" s="252"/>
      <c r="I44" s="295"/>
      <c r="J44" s="291"/>
      <c r="K44" s="296"/>
      <c r="L44" s="326"/>
      <c r="M44" s="292"/>
      <c r="N44" s="293"/>
    </row>
    <row r="45" spans="1:14" ht="15" x14ac:dyDescent="0.25">
      <c r="A45" s="498" t="s">
        <v>214</v>
      </c>
      <c r="B45" s="211"/>
      <c r="C45" s="496"/>
      <c r="D45" s="496"/>
      <c r="E45" s="509"/>
      <c r="F45" s="252"/>
      <c r="G45" s="454"/>
      <c r="H45" s="496"/>
      <c r="I45" s="455"/>
      <c r="J45" s="252"/>
      <c r="K45" s="296"/>
      <c r="L45" s="326"/>
      <c r="M45" s="292"/>
      <c r="N45" s="297"/>
    </row>
    <row r="46" spans="1:14" ht="15" x14ac:dyDescent="0.25">
      <c r="A46" s="498" t="s">
        <v>242</v>
      </c>
      <c r="B46" s="211"/>
      <c r="C46" s="493"/>
      <c r="D46" s="493"/>
      <c r="E46" s="509"/>
      <c r="F46" s="252"/>
      <c r="G46" s="454"/>
      <c r="H46" s="496"/>
      <c r="I46" s="455"/>
      <c r="J46" s="252"/>
      <c r="K46" s="328"/>
      <c r="L46" s="326"/>
      <c r="M46" s="722"/>
      <c r="N46" s="723"/>
    </row>
    <row r="47" spans="1:14" ht="15" x14ac:dyDescent="0.25">
      <c r="A47" s="435"/>
      <c r="B47" s="493"/>
      <c r="C47" s="493"/>
      <c r="D47" s="493"/>
      <c r="E47" s="252"/>
      <c r="F47" s="496"/>
      <c r="G47" s="454"/>
      <c r="H47" s="496"/>
      <c r="I47" s="295"/>
      <c r="J47" s="291"/>
      <c r="K47" s="328"/>
      <c r="L47" s="326"/>
      <c r="M47" s="437"/>
      <c r="N47" s="438"/>
    </row>
    <row r="48" spans="1:14" ht="15" x14ac:dyDescent="0.2">
      <c r="A48" s="435"/>
      <c r="B48" s="493"/>
      <c r="C48" s="493"/>
      <c r="D48" s="493"/>
      <c r="E48" s="252"/>
      <c r="F48" s="496"/>
      <c r="G48" s="454"/>
      <c r="H48" s="496"/>
      <c r="I48" s="715" t="s">
        <v>113</v>
      </c>
      <c r="J48" s="716"/>
      <c r="K48" s="327"/>
      <c r="L48" s="717" t="s">
        <v>113</v>
      </c>
      <c r="M48" s="718"/>
      <c r="N48" s="719"/>
    </row>
    <row r="49" spans="1:14" ht="15" x14ac:dyDescent="0.25">
      <c r="A49" s="435"/>
      <c r="B49" s="496"/>
      <c r="C49" s="496"/>
      <c r="D49" s="496"/>
      <c r="E49" s="496"/>
      <c r="F49" s="496"/>
      <c r="G49" s="454"/>
      <c r="H49" s="496"/>
      <c r="I49" s="329"/>
      <c r="J49" s="328"/>
      <c r="K49" s="330"/>
      <c r="L49" s="326"/>
      <c r="M49" s="292"/>
      <c r="N49" s="298"/>
    </row>
    <row r="50" spans="1:14" ht="15.75" thickBot="1" x14ac:dyDescent="0.3">
      <c r="A50" s="415"/>
      <c r="B50" s="416"/>
      <c r="C50" s="416"/>
      <c r="D50" s="416"/>
      <c r="E50" s="416"/>
      <c r="F50" s="416"/>
      <c r="G50" s="457"/>
      <c r="H50" s="496"/>
      <c r="I50" s="447"/>
      <c r="J50" s="448"/>
      <c r="K50" s="449"/>
      <c r="L50" s="331"/>
      <c r="M50" s="299"/>
      <c r="N50" s="300"/>
    </row>
  </sheetData>
  <sheetProtection algorithmName="SHA-512" hashValue="E739xT6I6USQVMyxIyu+9WvT/QfG6ReS3KV/xcImWUhTqHJVeRPK+vag7ED0b2OY08zqRgGkxPKIDqZmqtl9EA==" saltValue="haGIhAssmGyp2HZ7TlXrAg==" spinCount="100000" sheet="1" objects="1" scenarios="1"/>
  <mergeCells count="60">
    <mergeCell ref="I48:J48"/>
    <mergeCell ref="L48:N48"/>
    <mergeCell ref="I28:I29"/>
    <mergeCell ref="J28:J29"/>
    <mergeCell ref="E30:F30"/>
    <mergeCell ref="E31:F31"/>
    <mergeCell ref="A33:M33"/>
    <mergeCell ref="A36:B36"/>
    <mergeCell ref="A38:D38"/>
    <mergeCell ref="I38:J38"/>
    <mergeCell ref="I42:J42"/>
    <mergeCell ref="L42:N42"/>
    <mergeCell ref="M46:N46"/>
    <mergeCell ref="G23:G24"/>
    <mergeCell ref="H23:H24"/>
    <mergeCell ref="E25:F25"/>
    <mergeCell ref="E26:F26"/>
    <mergeCell ref="A28:A31"/>
    <mergeCell ref="B28:B31"/>
    <mergeCell ref="C28:C29"/>
    <mergeCell ref="D28:D29"/>
    <mergeCell ref="E28:F29"/>
    <mergeCell ref="G28:G29"/>
    <mergeCell ref="H28:H29"/>
    <mergeCell ref="A23:A26"/>
    <mergeCell ref="B23:B26"/>
    <mergeCell ref="C23:C24"/>
    <mergeCell ref="D23:D24"/>
    <mergeCell ref="E23:F24"/>
    <mergeCell ref="G18:G19"/>
    <mergeCell ref="H18:H19"/>
    <mergeCell ref="E20:F20"/>
    <mergeCell ref="E21:F21"/>
    <mergeCell ref="A13:A16"/>
    <mergeCell ref="B13:B16"/>
    <mergeCell ref="C13:C14"/>
    <mergeCell ref="E15:F15"/>
    <mergeCell ref="E16:F16"/>
    <mergeCell ref="A18:A21"/>
    <mergeCell ref="B18:B21"/>
    <mergeCell ref="C18:C19"/>
    <mergeCell ref="D18:D19"/>
    <mergeCell ref="E18:F19"/>
    <mergeCell ref="D13:D14"/>
    <mergeCell ref="E13:F14"/>
    <mergeCell ref="G1:M1"/>
    <mergeCell ref="C5:M5"/>
    <mergeCell ref="E7:F7"/>
    <mergeCell ref="G7:H7"/>
    <mergeCell ref="G8:G9"/>
    <mergeCell ref="H8:H9"/>
    <mergeCell ref="G13:G14"/>
    <mergeCell ref="H13:H14"/>
    <mergeCell ref="A8:A11"/>
    <mergeCell ref="B8:B11"/>
    <mergeCell ref="C8:C9"/>
    <mergeCell ref="D8:D9"/>
    <mergeCell ref="E8:F9"/>
    <mergeCell ref="E10:F10"/>
    <mergeCell ref="E11:F11"/>
  </mergeCells>
  <conditionalFormatting sqref="E31">
    <cfRule type="cellIs" dxfId="0" priority="1" stopIfTrue="1" operator="greaterThan">
      <formula>158</formula>
    </cfRule>
  </conditionalFormatting>
  <pageMargins left="0.93" right="0.7" top="0.78740157499999996" bottom="0.78740157499999996" header="0.3" footer="0.3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10</vt:i4>
      </vt:variant>
      <vt:variant>
        <vt:lpstr>Benannte Bereiche</vt:lpstr>
      </vt:variant>
      <vt:variant>
        <vt:i4>12</vt:i4>
      </vt:variant>
    </vt:vector>
  </HeadingPairs>
  <TitlesOfParts>
    <vt:vector size="22" baseType="lpstr">
      <vt:lpstr>Deckblatt Rev</vt:lpstr>
      <vt:lpstr>Deckblatt</vt:lpstr>
      <vt:lpstr>Stammdaten</vt:lpstr>
      <vt:lpstr>Leistungen planen </vt:lpstr>
      <vt:lpstr>Finanzen planen</vt:lpstr>
      <vt:lpstr>Referenzwert</vt:lpstr>
      <vt:lpstr>Kap.kosten</vt:lpstr>
      <vt:lpstr>Übersicht pro Angebot</vt:lpstr>
      <vt:lpstr>Anhang </vt:lpstr>
      <vt:lpstr>Auszahlungsbeleg Akonto</vt:lpstr>
      <vt:lpstr>'Anhang '!Druckbereich</vt:lpstr>
      <vt:lpstr>'Auszahlungsbeleg Akonto'!Druckbereich</vt:lpstr>
      <vt:lpstr>Deckblatt!Druckbereich</vt:lpstr>
      <vt:lpstr>'Deckblatt Rev'!Druckbereich</vt:lpstr>
      <vt:lpstr>'Finanzen planen'!Druckbereich</vt:lpstr>
      <vt:lpstr>Kap.kosten!Druckbereich</vt:lpstr>
      <vt:lpstr>'Leistungen planen '!Druckbereich</vt:lpstr>
      <vt:lpstr>Referenzwert!Druckbereich</vt:lpstr>
      <vt:lpstr>Stammdaten!Druckbereich</vt:lpstr>
      <vt:lpstr>'Übersicht pro Angebot'!Druckbereich</vt:lpstr>
      <vt:lpstr>'Finanzen planen'!Drucktitel</vt:lpstr>
      <vt:lpstr>'Leistungen planen '!Drucktitel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Berechnungsgrundlage Leistungs- und Finanzenplanung 2021 umfassend</dc:title>
  <dc:creator>Alters- und Behindertenamt</dc:creator>
  <cp:lastModifiedBy>Lang Sabine, GSI-AIS</cp:lastModifiedBy>
  <cp:revision>1</cp:revision>
  <cp:lastPrinted>2022-08-05T10:11:43Z</cp:lastPrinted>
  <dcterms:created xsi:type="dcterms:W3CDTF">2007-04-11T05:36:41Z</dcterms:created>
  <dcterms:modified xsi:type="dcterms:W3CDTF">2022-08-09T12:31:46Z</dcterms:modified>
</cp:coreProperties>
</file>